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cu y Res CG 2018\3er Trimestre\(12) 28 agosto 2018 Ext\Punto 2 correo\"/>
    </mc:Choice>
  </mc:AlternateContent>
  <bookViews>
    <workbookView xWindow="0" yWindow="465" windowWidth="26640" windowHeight="16275"/>
  </bookViews>
  <sheets>
    <sheet name="Hoja1" sheetId="1" r:id="rId1"/>
  </sheets>
  <definedNames>
    <definedName name="_xlnm._FilterDatabase" localSheetId="0" hidden="1">Hoja1!$A$6:$K$58</definedName>
    <definedName name="_xlnm.Print_Titles" localSheetId="0">Hoja1!$1:$7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Q8" i="1" l="1"/>
  <c r="R8" i="1" l="1"/>
  <c r="U48" i="1" l="1"/>
  <c r="U49" i="1"/>
  <c r="U50" i="1"/>
  <c r="U51" i="1"/>
  <c r="U52" i="1"/>
  <c r="U53" i="1"/>
  <c r="U54" i="1"/>
  <c r="J8" i="1"/>
  <c r="Q14" i="1"/>
  <c r="R14" i="1"/>
  <c r="Q15" i="1"/>
  <c r="R15" i="1"/>
  <c r="Q16" i="1"/>
  <c r="R16" i="1"/>
  <c r="Q17" i="1"/>
  <c r="R17" i="1"/>
  <c r="Q18" i="1"/>
  <c r="R18" i="1"/>
  <c r="Q19" i="1"/>
  <c r="R19" i="1"/>
  <c r="Q20" i="1"/>
  <c r="R20" i="1"/>
  <c r="Q21" i="1"/>
  <c r="R21" i="1"/>
  <c r="Q22" i="1"/>
  <c r="R22" i="1"/>
  <c r="Q23" i="1"/>
  <c r="R23" i="1"/>
  <c r="Q24" i="1"/>
  <c r="R24" i="1"/>
  <c r="Q25" i="1"/>
  <c r="R25" i="1"/>
  <c r="Q26" i="1"/>
  <c r="R26" i="1"/>
  <c r="Q27" i="1"/>
  <c r="R27" i="1"/>
  <c r="Q28" i="1"/>
  <c r="R28" i="1"/>
  <c r="Q29" i="1"/>
  <c r="R29" i="1"/>
  <c r="Q30" i="1"/>
  <c r="R30" i="1"/>
  <c r="Q31" i="1"/>
  <c r="R31" i="1"/>
  <c r="Q32" i="1"/>
  <c r="R32" i="1"/>
  <c r="Q33" i="1"/>
  <c r="R33" i="1"/>
  <c r="Q34" i="1"/>
  <c r="R34" i="1"/>
  <c r="Q35" i="1"/>
  <c r="R35" i="1"/>
  <c r="Q36" i="1"/>
  <c r="R36" i="1"/>
  <c r="Q37" i="1"/>
  <c r="R37" i="1"/>
  <c r="Q38" i="1"/>
  <c r="R38" i="1"/>
  <c r="Q39" i="1"/>
  <c r="R39" i="1"/>
  <c r="Q40" i="1"/>
  <c r="R40" i="1"/>
  <c r="Q41" i="1"/>
  <c r="R41" i="1"/>
  <c r="Q42" i="1"/>
  <c r="R42" i="1"/>
  <c r="Q43" i="1"/>
  <c r="R43" i="1"/>
  <c r="Q44" i="1"/>
  <c r="R44" i="1"/>
  <c r="Q45" i="1"/>
  <c r="R45" i="1"/>
  <c r="Q46" i="1"/>
  <c r="R46" i="1"/>
  <c r="Q47" i="1"/>
  <c r="R47" i="1"/>
  <c r="Q48" i="1"/>
  <c r="R48" i="1"/>
  <c r="Q49" i="1"/>
  <c r="R49" i="1"/>
  <c r="Q50" i="1"/>
  <c r="R50" i="1"/>
  <c r="Q51" i="1"/>
  <c r="R51" i="1"/>
  <c r="Q52" i="1"/>
  <c r="R52" i="1"/>
  <c r="Q53" i="1"/>
  <c r="R53" i="1"/>
  <c r="Q54" i="1"/>
  <c r="R54" i="1"/>
  <c r="Q55" i="1"/>
  <c r="R55" i="1"/>
  <c r="Q56" i="1"/>
  <c r="R56" i="1"/>
  <c r="Q57" i="1"/>
  <c r="R57" i="1"/>
  <c r="Q58" i="1"/>
  <c r="R58" i="1"/>
  <c r="Q9" i="1"/>
  <c r="R9" i="1"/>
  <c r="Q10" i="1"/>
  <c r="R10" i="1"/>
  <c r="Q11" i="1"/>
  <c r="R11" i="1"/>
  <c r="Q12" i="1"/>
  <c r="R12" i="1"/>
  <c r="Q13" i="1"/>
  <c r="R13" i="1"/>
  <c r="V53" i="1" l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K42" i="1" s="1"/>
  <c r="L42" i="1" s="1"/>
  <c r="T42" i="1" s="1"/>
  <c r="U42" i="1" s="1"/>
  <c r="V42" i="1" s="1"/>
  <c r="J43" i="1"/>
  <c r="K43" i="1" s="1"/>
  <c r="L43" i="1" s="1"/>
  <c r="T43" i="1" s="1"/>
  <c r="U43" i="1" s="1"/>
  <c r="V43" i="1" s="1"/>
  <c r="J44" i="1"/>
  <c r="K44" i="1" s="1"/>
  <c r="L44" i="1" s="1"/>
  <c r="T44" i="1" s="1"/>
  <c r="U44" i="1" s="1"/>
  <c r="V44" i="1" s="1"/>
  <c r="J45" i="1"/>
  <c r="K45" i="1" s="1"/>
  <c r="L45" i="1" s="1"/>
  <c r="T45" i="1" s="1"/>
  <c r="U45" i="1" s="1"/>
  <c r="V45" i="1" s="1"/>
  <c r="J46" i="1"/>
  <c r="K46" i="1" s="1"/>
  <c r="L46" i="1" s="1"/>
  <c r="T46" i="1" s="1"/>
  <c r="U46" i="1" s="1"/>
  <c r="V46" i="1" s="1"/>
  <c r="J47" i="1"/>
  <c r="K47" i="1" s="1"/>
  <c r="L47" i="1" s="1"/>
  <c r="T47" i="1" s="1"/>
  <c r="U47" i="1" s="1"/>
  <c r="V47" i="1" s="1"/>
  <c r="J48" i="1"/>
  <c r="K48" i="1" s="1"/>
  <c r="L48" i="1" s="1"/>
  <c r="J49" i="1"/>
  <c r="K49" i="1" s="1"/>
  <c r="L49" i="1" s="1"/>
  <c r="J50" i="1"/>
  <c r="K50" i="1" s="1"/>
  <c r="L50" i="1" s="1"/>
  <c r="J51" i="1"/>
  <c r="V51" i="1" s="1"/>
  <c r="J52" i="1"/>
  <c r="K52" i="1" s="1"/>
  <c r="L52" i="1" s="1"/>
  <c r="J53" i="1"/>
  <c r="K53" i="1" s="1"/>
  <c r="L53" i="1" s="1"/>
  <c r="J54" i="1"/>
  <c r="K54" i="1" s="1"/>
  <c r="L54" i="1" s="1"/>
  <c r="J55" i="1"/>
  <c r="K55" i="1" s="1"/>
  <c r="L55" i="1" s="1"/>
  <c r="T55" i="1" s="1"/>
  <c r="U55" i="1" s="1"/>
  <c r="V55" i="1" s="1"/>
  <c r="J56" i="1"/>
  <c r="K56" i="1" s="1"/>
  <c r="L56" i="1" s="1"/>
  <c r="T56" i="1" s="1"/>
  <c r="U56" i="1" s="1"/>
  <c r="V56" i="1" s="1"/>
  <c r="J57" i="1"/>
  <c r="K57" i="1" s="1"/>
  <c r="L57" i="1" s="1"/>
  <c r="T57" i="1" s="1"/>
  <c r="U57" i="1" s="1"/>
  <c r="V57" i="1" s="1"/>
  <c r="J58" i="1"/>
  <c r="K58" i="1" s="1"/>
  <c r="L58" i="1" s="1"/>
  <c r="T58" i="1" s="1"/>
  <c r="U58" i="1" s="1"/>
  <c r="V58" i="1" s="1"/>
  <c r="K51" i="1" l="1"/>
  <c r="L51" i="1" s="1"/>
  <c r="V48" i="1"/>
  <c r="V50" i="1"/>
  <c r="V54" i="1"/>
  <c r="V52" i="1"/>
  <c r="V49" i="1"/>
  <c r="F39" i="1"/>
  <c r="G39" i="1" s="1"/>
  <c r="K39" i="1" s="1"/>
  <c r="F38" i="1"/>
  <c r="G38" i="1" s="1"/>
  <c r="K38" i="1" s="1"/>
  <c r="F37" i="1"/>
  <c r="G37" i="1" s="1"/>
  <c r="K37" i="1" s="1"/>
  <c r="F36" i="1"/>
  <c r="G36" i="1" s="1"/>
  <c r="K36" i="1" s="1"/>
  <c r="F35" i="1"/>
  <c r="G35" i="1" s="1"/>
  <c r="K35" i="1" s="1"/>
  <c r="F34" i="1"/>
  <c r="G34" i="1" s="1"/>
  <c r="K34" i="1" s="1"/>
  <c r="F33" i="1"/>
  <c r="G33" i="1" s="1"/>
  <c r="K33" i="1" s="1"/>
  <c r="F32" i="1"/>
  <c r="G32" i="1" s="1"/>
  <c r="K32" i="1" s="1"/>
  <c r="F31" i="1"/>
  <c r="G31" i="1" s="1"/>
  <c r="K31" i="1" s="1"/>
  <c r="F30" i="1"/>
  <c r="G30" i="1" s="1"/>
  <c r="K30" i="1" s="1"/>
  <c r="F29" i="1"/>
  <c r="G29" i="1" s="1"/>
  <c r="K29" i="1" s="1"/>
  <c r="F28" i="1"/>
  <c r="G28" i="1" s="1"/>
  <c r="K28" i="1" s="1"/>
  <c r="F27" i="1"/>
  <c r="G27" i="1" s="1"/>
  <c r="K27" i="1" s="1"/>
  <c r="F26" i="1"/>
  <c r="G26" i="1" s="1"/>
  <c r="K26" i="1" s="1"/>
  <c r="F25" i="1"/>
  <c r="G25" i="1" s="1"/>
  <c r="K25" i="1" s="1"/>
  <c r="F24" i="1"/>
  <c r="G24" i="1" s="1"/>
  <c r="K24" i="1" s="1"/>
  <c r="E40" i="1"/>
  <c r="F40" i="1" s="1"/>
  <c r="G40" i="1" s="1"/>
  <c r="K40" i="1" s="1"/>
  <c r="F41" i="1"/>
  <c r="G41" i="1" s="1"/>
  <c r="K41" i="1" s="1"/>
  <c r="F23" i="1"/>
  <c r="G23" i="1" s="1"/>
  <c r="K23" i="1" s="1"/>
  <c r="F22" i="1"/>
  <c r="G22" i="1" s="1"/>
  <c r="K22" i="1" s="1"/>
  <c r="F21" i="1"/>
  <c r="G21" i="1" s="1"/>
  <c r="K21" i="1" s="1"/>
  <c r="F20" i="1"/>
  <c r="G20" i="1" s="1"/>
  <c r="K20" i="1" s="1"/>
  <c r="F19" i="1"/>
  <c r="G19" i="1" s="1"/>
  <c r="K19" i="1" s="1"/>
  <c r="F18" i="1"/>
  <c r="G18" i="1" s="1"/>
  <c r="K18" i="1" s="1"/>
  <c r="U40" i="1"/>
  <c r="V40" i="1" s="1"/>
  <c r="F17" i="1"/>
  <c r="G17" i="1" s="1"/>
  <c r="K17" i="1" s="1"/>
  <c r="F16" i="1"/>
  <c r="G16" i="1" s="1"/>
  <c r="K16" i="1" s="1"/>
  <c r="F15" i="1"/>
  <c r="G15" i="1" s="1"/>
  <c r="K15" i="1" s="1"/>
  <c r="F14" i="1"/>
  <c r="G14" i="1" s="1"/>
  <c r="K14" i="1" s="1"/>
  <c r="F13" i="1"/>
  <c r="G13" i="1" s="1"/>
  <c r="K13" i="1" s="1"/>
  <c r="F12" i="1"/>
  <c r="G12" i="1" s="1"/>
  <c r="K12" i="1" s="1"/>
  <c r="F11" i="1"/>
  <c r="G11" i="1" s="1"/>
  <c r="K11" i="1" s="1"/>
  <c r="U13" i="1"/>
  <c r="V13" i="1" s="1"/>
  <c r="F10" i="1"/>
  <c r="G10" i="1" s="1"/>
  <c r="K10" i="1" s="1"/>
  <c r="F9" i="1"/>
  <c r="G9" i="1" s="1"/>
  <c r="K9" i="1" s="1"/>
  <c r="F8" i="1"/>
  <c r="G8" i="1" s="1"/>
  <c r="K8" i="1" s="1"/>
  <c r="L22" i="1" l="1"/>
  <c r="T22" i="1" s="1"/>
  <c r="U22" i="1" s="1"/>
  <c r="V22" i="1" s="1"/>
  <c r="L8" i="1"/>
  <c r="L19" i="1"/>
  <c r="T19" i="1" s="1"/>
  <c r="U19" i="1" s="1"/>
  <c r="V19" i="1" s="1"/>
  <c r="L14" i="1"/>
  <c r="T14" i="1" s="1"/>
  <c r="U14" i="1" s="1"/>
  <c r="V14" i="1" s="1"/>
  <c r="L39" i="1"/>
  <c r="T39" i="1" s="1"/>
  <c r="U39" i="1" s="1"/>
  <c r="V39" i="1" s="1"/>
  <c r="L9" i="1"/>
  <c r="T9" i="1" s="1"/>
  <c r="U9" i="1" s="1"/>
  <c r="V9" i="1" s="1"/>
  <c r="L30" i="1"/>
  <c r="T30" i="1" s="1"/>
  <c r="U30" i="1" s="1"/>
  <c r="V30" i="1" s="1"/>
  <c r="L15" i="1"/>
  <c r="T15" i="1" s="1"/>
  <c r="U15" i="1" s="1"/>
  <c r="V15" i="1" s="1"/>
  <c r="L31" i="1"/>
  <c r="T31" i="1" s="1"/>
  <c r="U31" i="1" s="1"/>
  <c r="V31" i="1" s="1"/>
  <c r="L13" i="1"/>
  <c r="L11" i="1"/>
  <c r="L10" i="1"/>
  <c r="T10" i="1" s="1"/>
  <c r="U10" i="1" s="1"/>
  <c r="V10" i="1" s="1"/>
  <c r="L16" i="1"/>
  <c r="T16" i="1" s="1"/>
  <c r="U16" i="1" s="1"/>
  <c r="V16" i="1" s="1"/>
  <c r="L18" i="1"/>
  <c r="T18" i="1" s="1"/>
  <c r="U18" i="1" s="1"/>
  <c r="V18" i="1" s="1"/>
  <c r="L25" i="1"/>
  <c r="T25" i="1" s="1"/>
  <c r="U25" i="1" s="1"/>
  <c r="V25" i="1" s="1"/>
  <c r="L28" i="1"/>
  <c r="T28" i="1" s="1"/>
  <c r="U28" i="1" s="1"/>
  <c r="V28" i="1" s="1"/>
  <c r="L17" i="1"/>
  <c r="T17" i="1" s="1"/>
  <c r="U17" i="1" s="1"/>
  <c r="V17" i="1" s="1"/>
  <c r="L23" i="1"/>
  <c r="T23" i="1" s="1"/>
  <c r="U23" i="1" s="1"/>
  <c r="V23" i="1" s="1"/>
  <c r="L29" i="1"/>
  <c r="T29" i="1" s="1"/>
  <c r="U29" i="1" s="1"/>
  <c r="V29" i="1" s="1"/>
  <c r="L33" i="1"/>
  <c r="T33" i="1" s="1"/>
  <c r="U33" i="1" s="1"/>
  <c r="V33" i="1" s="1"/>
  <c r="L37" i="1"/>
  <c r="T37" i="1" s="1"/>
  <c r="U37" i="1" s="1"/>
  <c r="V37" i="1" s="1"/>
  <c r="L32" i="1"/>
  <c r="T32" i="1" s="1"/>
  <c r="U32" i="1" s="1"/>
  <c r="V32" i="1" s="1"/>
  <c r="T11" i="1"/>
  <c r="U11" i="1" s="1"/>
  <c r="V11" i="1" s="1"/>
  <c r="L20" i="1"/>
  <c r="T20" i="1" s="1"/>
  <c r="U20" i="1" s="1"/>
  <c r="V20" i="1" s="1"/>
  <c r="L41" i="1"/>
  <c r="T41" i="1" s="1"/>
  <c r="U41" i="1" s="1"/>
  <c r="V41" i="1" s="1"/>
  <c r="L26" i="1"/>
  <c r="T26" i="1" s="1"/>
  <c r="U26" i="1" s="1"/>
  <c r="V26" i="1" s="1"/>
  <c r="L34" i="1"/>
  <c r="T34" i="1" s="1"/>
  <c r="U34" i="1" s="1"/>
  <c r="V34" i="1" s="1"/>
  <c r="L38" i="1"/>
  <c r="T38" i="1" s="1"/>
  <c r="U38" i="1" s="1"/>
  <c r="V38" i="1" s="1"/>
  <c r="L24" i="1"/>
  <c r="T24" i="1" s="1"/>
  <c r="U24" i="1" s="1"/>
  <c r="V24" i="1" s="1"/>
  <c r="L36" i="1"/>
  <c r="T36" i="1" s="1"/>
  <c r="U36" i="1" s="1"/>
  <c r="V36" i="1" s="1"/>
  <c r="L12" i="1"/>
  <c r="T12" i="1" s="1"/>
  <c r="U12" i="1" s="1"/>
  <c r="V12" i="1" s="1"/>
  <c r="L21" i="1"/>
  <c r="T21" i="1" s="1"/>
  <c r="U21" i="1" s="1"/>
  <c r="V21" i="1" s="1"/>
  <c r="L40" i="1"/>
  <c r="L27" i="1"/>
  <c r="T27" i="1" s="1"/>
  <c r="U27" i="1" s="1"/>
  <c r="V27" i="1" s="1"/>
  <c r="L35" i="1"/>
  <c r="T35" i="1" s="1"/>
  <c r="U35" i="1" s="1"/>
  <c r="V35" i="1" s="1"/>
  <c r="T8" i="1" l="1"/>
  <c r="U8" i="1" s="1"/>
  <c r="U59" i="1" l="1"/>
  <c r="V8" i="1"/>
  <c r="V59" i="1" s="1"/>
</calcChain>
</file>

<file path=xl/sharedStrings.xml><?xml version="1.0" encoding="utf-8"?>
<sst xmlns="http://schemas.openxmlformats.org/spreadsheetml/2006/main" count="184" uniqueCount="109">
  <si>
    <t xml:space="preserve">Factura </t>
  </si>
  <si>
    <t>Dirección</t>
  </si>
  <si>
    <t>Vigencia (Días)</t>
  </si>
  <si>
    <t>Precio Unitario</t>
  </si>
  <si>
    <t>Mtros. Manta</t>
  </si>
  <si>
    <t xml:space="preserve">IVA </t>
  </si>
  <si>
    <t>Total</t>
  </si>
  <si>
    <t>12.9 x 7.32 mts.</t>
  </si>
  <si>
    <t>Ubicado en Churubusco # 730 Nte. (Nuevo ), Industrias del Vidrio, Col. Villas de Linda Vista, Monterrey, Nuevo León.</t>
  </si>
  <si>
    <t>12.9 x 7.20 mts.</t>
  </si>
  <si>
    <t>MT68864</t>
  </si>
  <si>
    <t>MT66674</t>
  </si>
  <si>
    <t xml:space="preserve">Av .  Eugenio  Garza  Sada  (parque  Canoas),
Col.  San  Ángel,  Monterrey, Nuevo  León . </t>
  </si>
  <si>
    <t>12.90 x 4.27 mts.</t>
  </si>
  <si>
    <t xml:space="preserve"> V e n u s t i a n o  C a r r a n z a  N o .  5 1 5  N T E .  C o l .
C e n t r o ,  Mo n t e r r e y ,  N u e v o  L e ó n . </t>
  </si>
  <si>
    <t xml:space="preserve"> C h u r u b u s c o  #  7 3 0  N t e .  ( N u e v o  ) ,
I n d u s t r i a s  d e l  V i d r i o ,  C o l .  V i l l a s  d e  L i n d a  V i s t a ,  Mo n t e r r e y ,  N u e v o  L e ó n </t>
  </si>
  <si>
    <t>12.90 x 7.32 mts.</t>
  </si>
  <si>
    <t>12.90 x 7.20 mts.</t>
  </si>
  <si>
    <t>MT68757</t>
  </si>
  <si>
    <t xml:space="preserve">MANUEL ORDOÑEZ N° 1317 COL.
ZIMIX, </t>
  </si>
  <si>
    <t>MT68841</t>
  </si>
  <si>
    <t>AUTOPISTA AL AEROPUERTO Y PERIFERICO 1, APODACA NUEVO LEÓN, APODACA,
NUEVO LEON</t>
  </si>
  <si>
    <t>12.30 x 4.27 mts.</t>
  </si>
  <si>
    <t>Carr. Nacional México - Laredo Km. 254, El Faisan, Santiago, Nuevo León, SANTIAGO,
NUEVO LEON,</t>
  </si>
  <si>
    <t xml:space="preserve">Blvd. Aeropuerto , APODACA, NUEVO LEON, MEXICO 66633. </t>
  </si>
  <si>
    <t>MT68843</t>
  </si>
  <si>
    <t>CARRETERA NACIONAL KM 2595, SANTIAGO NUEVO LEÓN, SANTIAGO, NUEVO LEON,
MEXICO 67130.</t>
  </si>
  <si>
    <t>CARRETERA NACIONAL KM 251 + 100 - ( LOS CAVAZOS ), SANTIAGO, NUEVO LEON,
MEXICO.</t>
  </si>
  <si>
    <t>Carr. Nacional Km. 258 # 22, El Ranchito, Santiago, Nuevo León, SANTIAGO, NUEVO
LEON, MEXICO</t>
  </si>
  <si>
    <t>Carr. Nacional 962 "La Canica", El Barrial, Santiago, Nuevo León. Finca Maria Catalina,
SANTIAGO, NUEVO LEON, MEXICO.</t>
  </si>
  <si>
    <t>MT67425</t>
  </si>
  <si>
    <t xml:space="preserve"> Blvd. Aeropuerto, Apodaca, Nuevo León, México 66633.</t>
  </si>
  <si>
    <t>MT67850</t>
  </si>
  <si>
    <t xml:space="preserve">Venustiano Carranza No. 515 NTE. Col.
Centro, Monterrey, Nuevo León. </t>
  </si>
  <si>
    <t>MT67898</t>
  </si>
  <si>
    <t xml:space="preserve"> CARRETERA NACIONAL KM 251 + 100 - (LOS CAVAZOS).</t>
  </si>
  <si>
    <t>MT68739</t>
  </si>
  <si>
    <t>PRIVADA PEDRO NORIEGA, NO. 1101, COL. BUENOS AIRES,</t>
  </si>
  <si>
    <t>MT68844</t>
  </si>
  <si>
    <t xml:space="preserve">FIDEL VELAZQUEZ ESQ. MAR JONICO NO. 4905, MONTERREY, NUEVO LEON, MEXICO.
</t>
  </si>
  <si>
    <t>MT68487</t>
  </si>
  <si>
    <t>Miguel Aleman No.306 ote Col.Libertad</t>
  </si>
  <si>
    <t>Las
Americas y P Palacios 100, Colonia Rincon de Contry, guadalupe, Nuevo Leon</t>
  </si>
  <si>
    <t>7.20 x 7.20 mts.</t>
  </si>
  <si>
    <t>Eloy cavazos y las Americas frente a la pastora,Guadalupe Nuevo León,</t>
  </si>
  <si>
    <t>Gustavo Diaz Ordaz 155, Santa Catarina Nuevo León,</t>
  </si>
  <si>
    <t>Chapultepec No. 2109.Colonia Buenos Aires,</t>
  </si>
  <si>
    <t>Alejandro de Rodas Lote 3 Manzana 31, Cumbres elite,</t>
  </si>
  <si>
    <t>Paseo de los Leones #1930 Cumbres 2do Sector</t>
  </si>
  <si>
    <t>13 x 7.20 mts.</t>
  </si>
  <si>
    <t>Felix Galvan y Anillo Electrico, San nicolas de los garza Nuevo Leon</t>
  </si>
  <si>
    <t>Venustiano Carranza No. 515 Nte. Col. Centro, Monterrey, Nuevo León.</t>
  </si>
  <si>
    <t>MT67360</t>
  </si>
  <si>
    <t>MT67851</t>
  </si>
  <si>
    <t>MT66761</t>
  </si>
  <si>
    <t>MT67901</t>
  </si>
  <si>
    <t>MT68740</t>
  </si>
  <si>
    <t>MT68848</t>
  </si>
  <si>
    <t>MT66697</t>
  </si>
  <si>
    <t>Manuel Ordoñez No. 1317, colonia Zimix</t>
  </si>
  <si>
    <t>Churubusco # 730 Nte. (Nuevo, Industrias del Vidrio, colonia Lomas de Linda Vista</t>
  </si>
  <si>
    <t>Carr. (Autopista) Reynosa km 337, col Nva Cadereyta Jimenez, Nuevo León</t>
  </si>
  <si>
    <t>Carretera Nacional Km 2595, Santiago Nuevo León</t>
  </si>
  <si>
    <t>Carr. Nacional Km 258 # 22, El Ranchito, Santiago, Nuevo León</t>
  </si>
  <si>
    <t>Carr. Nacional 962 "La Canica", El Barrial, Santiago, Nuevo León. Finca María Catalina</t>
  </si>
  <si>
    <t>Av. Manuel J. Clouthier S/No. "Motel Pedregal", Monterrey, Nuevo León</t>
  </si>
  <si>
    <t>Av. Revolución No 717 Sur, Col Jardín Español</t>
  </si>
  <si>
    <t>Felix Galván No. 122 Residencial paseo los ángeles</t>
  </si>
  <si>
    <t>Miguel de la Madrid y Lázaro Cárdenas colonia Riveras de l vista, Guadalupe Nuevo León.</t>
  </si>
  <si>
    <t>Av. Abraham Lincoln No. 4413 Esq. Moises Saenz, col. San Francisco</t>
  </si>
  <si>
    <t>Carretera Monterrey Villa de García km 128, Villa de García Nuevo León</t>
  </si>
  <si>
    <t>Miguel de la Madrid y Privada evolución 7.001 Riveras de la silla, , Guadalupe Nuevo León</t>
  </si>
  <si>
    <t>Carretera Nacional km 251 + 100 -(Los Cavazos), Santiago, Nuevo León, México</t>
  </si>
  <si>
    <t>Carr. Nacional Km 258 # 22, El Ranchito, Santiago, Nuevo León, México</t>
  </si>
  <si>
    <t>12.90x7.32</t>
  </si>
  <si>
    <t>12.90x7.20</t>
  </si>
  <si>
    <t>12.50x7.20</t>
  </si>
  <si>
    <t>1/5 prom. max</t>
  </si>
  <si>
    <t>1/5 prom. Min</t>
  </si>
  <si>
    <t>&lt; 1/5 x dia</t>
  </si>
  <si>
    <t>UNIDAD TECNICA DE FISCALIZACION</t>
  </si>
  <si>
    <t>DIRECCIÓN DE AUDITORIA DE PARTIDOS POLITICOS AGRUPACIONES POLITICAS Y OTROS</t>
  </si>
  <si>
    <t>REVISION DE INFORMES DE CAMPAÑA 2017-2018.</t>
  </si>
  <si>
    <t>DETERMINACION SUBVALUACION PROVEEDOR IMPACTOS FRECUENCIA Y COBERTURA DE MEDIOS</t>
  </si>
  <si>
    <t>ANEXO 2</t>
  </si>
  <si>
    <t>&gt;1/5 x dia</t>
  </si>
  <si>
    <t>Alto</t>
  </si>
  <si>
    <t>Ancho</t>
  </si>
  <si>
    <t>M2</t>
  </si>
  <si>
    <t>Costo x m2</t>
  </si>
  <si>
    <t>Costo x m2 x dia</t>
  </si>
  <si>
    <t xml:space="preserve"> Dif. costo por dia</t>
  </si>
  <si>
    <t>A</t>
  </si>
  <si>
    <t>B</t>
  </si>
  <si>
    <t>C</t>
  </si>
  <si>
    <t>D</t>
  </si>
  <si>
    <t>H</t>
  </si>
  <si>
    <t>I</t>
  </si>
  <si>
    <t>E=C*D</t>
  </si>
  <si>
    <t>F=B*E</t>
  </si>
  <si>
    <t>G=F/A</t>
  </si>
  <si>
    <t>J=H/30</t>
  </si>
  <si>
    <t>K=I/30</t>
  </si>
  <si>
    <t>L=G-K</t>
  </si>
  <si>
    <t>M=A*L</t>
  </si>
  <si>
    <t>TOTAL</t>
  </si>
  <si>
    <t>Monto subvaluación x m2</t>
  </si>
  <si>
    <t>Monto subvaluación por espectacular</t>
  </si>
  <si>
    <t>N=M*E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</si>
</sst>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Alignment="1">
      <alignment horizontal="center" vertical="center"/>
    </xf>
    <xf numFmtId="43" fontId="0" fillId="0" borderId="0" xfId="1" applyFont="1"/>
    <xf numFmtId="0" fontId="2" fillId="0" borderId="0" xfId="0" applyFont="1" applyAlignment="1">
      <alignment horizontal="center" wrapText="1"/>
    </xf>
    <xf numFmtId="0" fontId="2" fillId="0" borderId="0" xfId="0" applyFont="1"/>
    <xf numFmtId="0" fontId="2" fillId="0" borderId="1" xfId="0" applyFont="1" applyBorder="1" applyAlignment="1">
      <alignment horizontal="center" vertical="top" wrapText="1"/>
    </xf>
    <xf numFmtId="43" fontId="2" fillId="0" borderId="1" xfId="1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3" fillId="0" borderId="0" xfId="0" applyFont="1" applyFill="1"/>
    <xf numFmtId="43" fontId="3" fillId="0" borderId="0" xfId="1" applyFont="1" applyFill="1"/>
    <xf numFmtId="0" fontId="0" fillId="0" borderId="0" xfId="0" applyFill="1"/>
    <xf numFmtId="43" fontId="0" fillId="0" borderId="0" xfId="1" applyFont="1" applyFill="1"/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43" fontId="2" fillId="0" borderId="2" xfId="1" applyFont="1" applyBorder="1" applyAlignment="1">
      <alignment horizontal="center" vertical="top" wrapText="1"/>
    </xf>
    <xf numFmtId="43" fontId="2" fillId="0" borderId="3" xfId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43" fontId="2" fillId="0" borderId="1" xfId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43" fontId="4" fillId="0" borderId="1" xfId="1" applyFont="1" applyBorder="1" applyAlignment="1">
      <alignment horizontal="center" vertical="center" wrapText="1"/>
    </xf>
    <xf numFmtId="43" fontId="4" fillId="0" borderId="1" xfId="0" applyNumberFormat="1" applyFont="1" applyBorder="1" applyAlignment="1">
      <alignment vertical="center" wrapText="1"/>
    </xf>
    <xf numFmtId="43" fontId="4" fillId="2" borderId="1" xfId="0" applyNumberFormat="1" applyFont="1" applyFill="1" applyBorder="1" applyAlignment="1">
      <alignment vertical="center" wrapText="1"/>
    </xf>
    <xf numFmtId="43" fontId="4" fillId="0" borderId="1" xfId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43" fontId="4" fillId="0" borderId="1" xfId="1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43" fontId="4" fillId="0" borderId="1" xfId="1" applyFont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3" fontId="4" fillId="0" borderId="1" xfId="1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NumberFormat="1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3" fontId="5" fillId="0" borderId="1" xfId="0" applyNumberFormat="1" applyFont="1" applyBorder="1" applyAlignment="1">
      <alignment vertical="center"/>
    </xf>
    <xf numFmtId="43" fontId="5" fillId="0" borderId="1" xfId="1" applyFont="1" applyBorder="1" applyAlignment="1">
      <alignment vertical="center"/>
    </xf>
    <xf numFmtId="43" fontId="4" fillId="0" borderId="1" xfId="0" applyNumberFormat="1" applyFont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400051</xdr:colOff>
      <xdr:row>0</xdr:row>
      <xdr:rowOff>0</xdr:rowOff>
    </xdr:from>
    <xdr:ext cx="2381250" cy="800100"/>
    <xdr:pic>
      <xdr:nvPicPr>
        <xdr:cNvPr id="2" name="3 Imagen">
          <a:extLst>
            <a:ext uri="{FF2B5EF4-FFF2-40B4-BE49-F238E27FC236}">
              <a16:creationId xmlns:a16="http://schemas.microsoft.com/office/drawing/2014/main" id="{A3691192-E842-4520-82A4-087F66471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6" y="0"/>
          <a:ext cx="2381250" cy="8001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0"/>
  <sheetViews>
    <sheetView tabSelected="1" view="pageBreakPreview" topLeftCell="A45" zoomScale="60" zoomScaleNormal="85" workbookViewId="0">
      <selection activeCell="J58" sqref="J58"/>
    </sheetView>
  </sheetViews>
  <sheetFormatPr baseColWidth="10" defaultRowHeight="15" x14ac:dyDescent="0.25"/>
  <cols>
    <col min="1" max="1" width="14.28515625" style="1" customWidth="1"/>
    <col min="2" max="2" width="49.85546875" style="1" customWidth="1"/>
    <col min="3" max="3" width="15.28515625" customWidth="1"/>
    <col min="4" max="4" width="23.42578125" customWidth="1"/>
    <col min="5" max="5" width="16" style="2" customWidth="1"/>
    <col min="6" max="6" width="17.5703125" style="2" customWidth="1"/>
    <col min="7" max="7" width="16" style="2" customWidth="1"/>
    <col min="8" max="9" width="6.7109375" customWidth="1"/>
    <col min="10" max="10" width="8.7109375" customWidth="1"/>
    <col min="11" max="11" width="12.28515625" customWidth="1"/>
    <col min="12" max="12" width="8.28515625" customWidth="1"/>
    <col min="13" max="13" width="3" style="8" customWidth="1"/>
    <col min="14" max="14" width="10.42578125" style="9" customWidth="1"/>
    <col min="15" max="15" width="11.5703125" style="9" customWidth="1"/>
    <col min="16" max="16" width="3.85546875" style="8" customWidth="1"/>
    <col min="17" max="17" width="9.7109375" style="8" customWidth="1"/>
    <col min="18" max="18" width="11.42578125" style="8" customWidth="1"/>
    <col min="19" max="19" width="3.85546875" style="8" customWidth="1"/>
    <col min="20" max="20" width="14.7109375" customWidth="1"/>
    <col min="21" max="21" width="18" customWidth="1"/>
    <col min="22" max="22" width="22.140625" customWidth="1"/>
  </cols>
  <sheetData>
    <row r="1" spans="1:22" x14ac:dyDescent="0.25">
      <c r="A1" s="13" t="s">
        <v>80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</row>
    <row r="2" spans="1:22" x14ac:dyDescent="0.25">
      <c r="A2" s="13" t="s">
        <v>81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</row>
    <row r="3" spans="1:22" x14ac:dyDescent="0.25">
      <c r="A3" s="13" t="s">
        <v>82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2" x14ac:dyDescent="0.25">
      <c r="A4" s="13" t="s">
        <v>83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</row>
    <row r="5" spans="1:22" x14ac:dyDescent="0.25">
      <c r="A5"/>
      <c r="B5"/>
      <c r="E5"/>
      <c r="F5"/>
      <c r="G5"/>
      <c r="M5"/>
      <c r="N5"/>
      <c r="O5" s="2"/>
      <c r="P5" s="10"/>
      <c r="Q5"/>
      <c r="R5"/>
      <c r="S5" s="10"/>
      <c r="U5" s="4"/>
      <c r="V5" s="4" t="s">
        <v>84</v>
      </c>
    </row>
    <row r="6" spans="1:22" s="21" customFormat="1" ht="75" x14ac:dyDescent="0.25">
      <c r="A6" s="22" t="s">
        <v>0</v>
      </c>
      <c r="B6" s="22" t="s">
        <v>1</v>
      </c>
      <c r="C6" s="18" t="s">
        <v>2</v>
      </c>
      <c r="D6" s="14" t="s">
        <v>4</v>
      </c>
      <c r="E6" s="16" t="s">
        <v>3</v>
      </c>
      <c r="F6" s="16" t="s">
        <v>5</v>
      </c>
      <c r="G6" s="19" t="s">
        <v>6</v>
      </c>
      <c r="H6" s="18" t="s">
        <v>86</v>
      </c>
      <c r="I6" s="18" t="s">
        <v>87</v>
      </c>
      <c r="J6" s="18" t="s">
        <v>88</v>
      </c>
      <c r="K6" s="18" t="s">
        <v>89</v>
      </c>
      <c r="L6" s="18" t="s">
        <v>90</v>
      </c>
      <c r="M6" s="20"/>
      <c r="N6" s="19" t="s">
        <v>77</v>
      </c>
      <c r="O6" s="19" t="s">
        <v>78</v>
      </c>
      <c r="P6" s="20"/>
      <c r="Q6" s="18" t="s">
        <v>85</v>
      </c>
      <c r="R6" s="18" t="s">
        <v>79</v>
      </c>
      <c r="S6" s="20"/>
      <c r="T6" s="18" t="s">
        <v>91</v>
      </c>
      <c r="U6" s="18" t="s">
        <v>106</v>
      </c>
      <c r="V6" s="18" t="s">
        <v>107</v>
      </c>
    </row>
    <row r="7" spans="1:22" s="3" customFormat="1" x14ac:dyDescent="0.25">
      <c r="A7" s="23"/>
      <c r="B7" s="23"/>
      <c r="C7" s="5" t="s">
        <v>92</v>
      </c>
      <c r="D7" s="15"/>
      <c r="E7" s="17"/>
      <c r="F7" s="17"/>
      <c r="G7" s="6" t="s">
        <v>93</v>
      </c>
      <c r="H7" s="5" t="s">
        <v>94</v>
      </c>
      <c r="I7" s="5" t="s">
        <v>95</v>
      </c>
      <c r="J7" s="5" t="s">
        <v>98</v>
      </c>
      <c r="K7" s="5" t="s">
        <v>99</v>
      </c>
      <c r="L7" s="5" t="s">
        <v>100</v>
      </c>
      <c r="M7" s="7"/>
      <c r="N7" s="6" t="s">
        <v>96</v>
      </c>
      <c r="O7" s="6" t="s">
        <v>97</v>
      </c>
      <c r="P7" s="7"/>
      <c r="Q7" s="5" t="s">
        <v>101</v>
      </c>
      <c r="R7" s="5" t="s">
        <v>102</v>
      </c>
      <c r="S7" s="7"/>
      <c r="T7" s="5" t="s">
        <v>103</v>
      </c>
      <c r="U7" s="5" t="s">
        <v>104</v>
      </c>
      <c r="V7" s="12" t="s">
        <v>108</v>
      </c>
    </row>
    <row r="8" spans="1:22" s="32" customFormat="1" ht="60" customHeight="1" x14ac:dyDescent="0.25">
      <c r="A8" s="24" t="s">
        <v>10</v>
      </c>
      <c r="B8" s="24" t="s">
        <v>51</v>
      </c>
      <c r="C8" s="25">
        <v>28</v>
      </c>
      <c r="D8" s="24" t="s">
        <v>7</v>
      </c>
      <c r="E8" s="26">
        <v>8450</v>
      </c>
      <c r="F8" s="26">
        <f>E8*0.16</f>
        <v>1352</v>
      </c>
      <c r="G8" s="26">
        <f>E8+F8</f>
        <v>9802</v>
      </c>
      <c r="H8" s="24">
        <v>12.9</v>
      </c>
      <c r="I8" s="24">
        <v>7.32</v>
      </c>
      <c r="J8" s="24">
        <f>H8*I8</f>
        <v>94.428000000000011</v>
      </c>
      <c r="K8" s="27">
        <f t="shared" ref="K8:K39" si="0">G8/J8</f>
        <v>103.80395645359425</v>
      </c>
      <c r="L8" s="27">
        <f t="shared" ref="L8:L39" si="1">K8/C8</f>
        <v>3.7072841590569374</v>
      </c>
      <c r="M8" s="28"/>
      <c r="N8" s="29">
        <v>299.226509766471</v>
      </c>
      <c r="O8" s="29">
        <v>199.48433984431401</v>
      </c>
      <c r="P8" s="30"/>
      <c r="Q8" s="31">
        <f>N8/30</f>
        <v>9.9742169922157</v>
      </c>
      <c r="R8" s="31">
        <f>O8/30</f>
        <v>6.649477994810467</v>
      </c>
      <c r="S8" s="30"/>
      <c r="T8" s="27">
        <f>R8-L8</f>
        <v>2.9421938357535296</v>
      </c>
      <c r="U8" s="47">
        <f t="shared" ref="U8:U39" si="2">T8*C8</f>
        <v>82.381427401098833</v>
      </c>
      <c r="V8" s="26">
        <f>+U8*J8</f>
        <v>7779.1134266309618</v>
      </c>
    </row>
    <row r="9" spans="1:22" s="35" customFormat="1" ht="69.75" customHeight="1" x14ac:dyDescent="0.25">
      <c r="A9" s="24" t="s">
        <v>10</v>
      </c>
      <c r="B9" s="24" t="s">
        <v>8</v>
      </c>
      <c r="C9" s="25">
        <v>28</v>
      </c>
      <c r="D9" s="24" t="s">
        <v>9</v>
      </c>
      <c r="E9" s="33">
        <v>11960</v>
      </c>
      <c r="F9" s="26">
        <f t="shared" ref="F9:F20" si="3">E9*0.16</f>
        <v>1913.6000000000001</v>
      </c>
      <c r="G9" s="26">
        <f t="shared" ref="G9:G10" si="4">E9+F9</f>
        <v>13873.6</v>
      </c>
      <c r="H9" s="24">
        <v>12.9</v>
      </c>
      <c r="I9" s="24">
        <v>7.2</v>
      </c>
      <c r="J9" s="24">
        <f t="shared" ref="J9:J55" si="5">H9*I9</f>
        <v>92.88000000000001</v>
      </c>
      <c r="K9" s="27">
        <f t="shared" si="0"/>
        <v>149.37123169681308</v>
      </c>
      <c r="L9" s="27">
        <f t="shared" si="1"/>
        <v>5.334686846314753</v>
      </c>
      <c r="M9" s="28"/>
      <c r="N9" s="29">
        <v>299.22650976647117</v>
      </c>
      <c r="O9" s="29">
        <v>199.48433984431412</v>
      </c>
      <c r="P9" s="34"/>
      <c r="Q9" s="31">
        <f t="shared" ref="Q9:Q13" si="6">N9/30</f>
        <v>9.9742169922157053</v>
      </c>
      <c r="R9" s="31">
        <f t="shared" ref="R9:R13" si="7">O9/30</f>
        <v>6.6494779948104705</v>
      </c>
      <c r="S9" s="34"/>
      <c r="T9" s="27">
        <f>R9-L9</f>
        <v>1.3147911484957175</v>
      </c>
      <c r="U9" s="47">
        <f t="shared" si="2"/>
        <v>36.814152157880088</v>
      </c>
      <c r="V9" s="26">
        <f t="shared" ref="V9:V58" si="8">+U9*J9</f>
        <v>3419.2984524239027</v>
      </c>
    </row>
    <row r="10" spans="1:22" s="38" customFormat="1" ht="69" customHeight="1" x14ac:dyDescent="0.25">
      <c r="A10" s="36" t="s">
        <v>11</v>
      </c>
      <c r="B10" s="24" t="s">
        <v>12</v>
      </c>
      <c r="C10" s="25">
        <v>30</v>
      </c>
      <c r="D10" s="36" t="s">
        <v>13</v>
      </c>
      <c r="E10" s="37">
        <v>8060</v>
      </c>
      <c r="F10" s="26">
        <f t="shared" si="3"/>
        <v>1289.6000000000001</v>
      </c>
      <c r="G10" s="26">
        <f t="shared" si="4"/>
        <v>9349.6</v>
      </c>
      <c r="H10" s="24">
        <v>12.9</v>
      </c>
      <c r="I10" s="24">
        <v>4.2699999999999996</v>
      </c>
      <c r="J10" s="24">
        <f t="shared" si="5"/>
        <v>55.082999999999998</v>
      </c>
      <c r="K10" s="27">
        <f t="shared" si="0"/>
        <v>169.73657934389922</v>
      </c>
      <c r="L10" s="27">
        <f t="shared" si="1"/>
        <v>5.6578859781299737</v>
      </c>
      <c r="M10" s="28"/>
      <c r="N10" s="29">
        <v>299.22650976647117</v>
      </c>
      <c r="O10" s="29">
        <v>199.48433984431412</v>
      </c>
      <c r="P10" s="34"/>
      <c r="Q10" s="31">
        <f t="shared" si="6"/>
        <v>9.9742169922157053</v>
      </c>
      <c r="R10" s="31">
        <f t="shared" si="7"/>
        <v>6.6494779948104705</v>
      </c>
      <c r="S10" s="34"/>
      <c r="T10" s="27">
        <f>R10-L10</f>
        <v>0.99159201668049679</v>
      </c>
      <c r="U10" s="47">
        <f t="shared" si="2"/>
        <v>29.747760500414905</v>
      </c>
      <c r="V10" s="26">
        <f t="shared" si="8"/>
        <v>1638.5958916443542</v>
      </c>
    </row>
    <row r="11" spans="1:22" s="38" customFormat="1" ht="52.5" customHeight="1" x14ac:dyDescent="0.25">
      <c r="A11" s="36" t="s">
        <v>11</v>
      </c>
      <c r="B11" s="24" t="s">
        <v>14</v>
      </c>
      <c r="C11" s="25">
        <v>30</v>
      </c>
      <c r="D11" s="36" t="s">
        <v>16</v>
      </c>
      <c r="E11" s="37">
        <v>8450</v>
      </c>
      <c r="F11" s="26">
        <f t="shared" si="3"/>
        <v>1352</v>
      </c>
      <c r="G11" s="26">
        <f t="shared" ref="G11:G20" si="9">E11+F11</f>
        <v>9802</v>
      </c>
      <c r="H11" s="24">
        <v>12.9</v>
      </c>
      <c r="I11" s="24">
        <v>7.32</v>
      </c>
      <c r="J11" s="24">
        <f t="shared" si="5"/>
        <v>94.428000000000011</v>
      </c>
      <c r="K11" s="27">
        <f t="shared" si="0"/>
        <v>103.80395645359425</v>
      </c>
      <c r="L11" s="27">
        <f t="shared" si="1"/>
        <v>3.460131881786475</v>
      </c>
      <c r="M11" s="28"/>
      <c r="N11" s="29">
        <v>299.22650976647117</v>
      </c>
      <c r="O11" s="29">
        <v>199.48433984431412</v>
      </c>
      <c r="P11" s="34"/>
      <c r="Q11" s="31">
        <f t="shared" si="6"/>
        <v>9.9742169922157053</v>
      </c>
      <c r="R11" s="31">
        <f t="shared" si="7"/>
        <v>6.6494779948104705</v>
      </c>
      <c r="S11" s="34"/>
      <c r="T11" s="27">
        <f>R11-L11</f>
        <v>3.1893461130239955</v>
      </c>
      <c r="U11" s="47">
        <f t="shared" si="2"/>
        <v>95.680383390719868</v>
      </c>
      <c r="V11" s="26">
        <f t="shared" si="8"/>
        <v>9034.9072428188974</v>
      </c>
    </row>
    <row r="12" spans="1:22" s="38" customFormat="1" ht="72.75" customHeight="1" x14ac:dyDescent="0.25">
      <c r="A12" s="36" t="s">
        <v>11</v>
      </c>
      <c r="B12" s="24" t="s">
        <v>15</v>
      </c>
      <c r="C12" s="25">
        <v>30</v>
      </c>
      <c r="D12" s="36" t="s">
        <v>17</v>
      </c>
      <c r="E12" s="37">
        <v>11960</v>
      </c>
      <c r="F12" s="26">
        <f t="shared" si="3"/>
        <v>1913.6000000000001</v>
      </c>
      <c r="G12" s="26">
        <f t="shared" si="9"/>
        <v>13873.6</v>
      </c>
      <c r="H12" s="24">
        <v>12.9</v>
      </c>
      <c r="I12" s="24">
        <v>7.2</v>
      </c>
      <c r="J12" s="24">
        <f t="shared" si="5"/>
        <v>92.88000000000001</v>
      </c>
      <c r="K12" s="27">
        <f t="shared" si="0"/>
        <v>149.37123169681308</v>
      </c>
      <c r="L12" s="27">
        <f t="shared" si="1"/>
        <v>4.9790410565604359</v>
      </c>
      <c r="M12" s="28"/>
      <c r="N12" s="29">
        <v>299.22650976647117</v>
      </c>
      <c r="O12" s="29">
        <v>199.48433984431412</v>
      </c>
      <c r="P12" s="34"/>
      <c r="Q12" s="31">
        <f t="shared" si="6"/>
        <v>9.9742169922157053</v>
      </c>
      <c r="R12" s="31">
        <f t="shared" si="7"/>
        <v>6.6494779948104705</v>
      </c>
      <c r="S12" s="34"/>
      <c r="T12" s="27">
        <f>R12-L12</f>
        <v>1.6704369382500346</v>
      </c>
      <c r="U12" s="47">
        <f t="shared" si="2"/>
        <v>50.113108147501038</v>
      </c>
      <c r="V12" s="26">
        <f t="shared" si="8"/>
        <v>4654.5054847398969</v>
      </c>
    </row>
    <row r="13" spans="1:22" s="35" customFormat="1" ht="59.25" customHeight="1" x14ac:dyDescent="0.25">
      <c r="A13" s="36" t="s">
        <v>18</v>
      </c>
      <c r="B13" s="24" t="s">
        <v>19</v>
      </c>
      <c r="C13" s="25">
        <v>25</v>
      </c>
      <c r="D13" s="36" t="s">
        <v>16</v>
      </c>
      <c r="E13" s="33">
        <v>19500</v>
      </c>
      <c r="F13" s="26">
        <f t="shared" si="3"/>
        <v>3120</v>
      </c>
      <c r="G13" s="26">
        <f t="shared" si="9"/>
        <v>22620</v>
      </c>
      <c r="H13" s="24">
        <v>12.9</v>
      </c>
      <c r="I13" s="24">
        <v>7.32</v>
      </c>
      <c r="J13" s="24">
        <f t="shared" si="5"/>
        <v>94.428000000000011</v>
      </c>
      <c r="K13" s="27">
        <f t="shared" si="0"/>
        <v>239.54759181598675</v>
      </c>
      <c r="L13" s="27">
        <f t="shared" si="1"/>
        <v>9.58190367263947</v>
      </c>
      <c r="M13" s="28"/>
      <c r="N13" s="29">
        <v>299.22650976647117</v>
      </c>
      <c r="O13" s="29">
        <v>199.48433984431412</v>
      </c>
      <c r="P13" s="34"/>
      <c r="Q13" s="31">
        <f t="shared" si="6"/>
        <v>9.9742169922157053</v>
      </c>
      <c r="R13" s="31">
        <f t="shared" si="7"/>
        <v>6.6494779948104705</v>
      </c>
      <c r="S13" s="34"/>
      <c r="T13" s="39"/>
      <c r="U13" s="27">
        <f t="shared" si="2"/>
        <v>0</v>
      </c>
      <c r="V13" s="31">
        <f t="shared" si="8"/>
        <v>0</v>
      </c>
    </row>
    <row r="14" spans="1:22" s="38" customFormat="1" ht="89.25" customHeight="1" x14ac:dyDescent="0.25">
      <c r="A14" s="36" t="s">
        <v>20</v>
      </c>
      <c r="B14" s="24" t="s">
        <v>21</v>
      </c>
      <c r="C14" s="25">
        <v>15</v>
      </c>
      <c r="D14" s="36" t="s">
        <v>22</v>
      </c>
      <c r="E14" s="33">
        <v>3744</v>
      </c>
      <c r="F14" s="26">
        <f t="shared" si="3"/>
        <v>599.04</v>
      </c>
      <c r="G14" s="26">
        <f t="shared" si="9"/>
        <v>4343.04</v>
      </c>
      <c r="H14" s="24">
        <v>12.3</v>
      </c>
      <c r="I14" s="24">
        <v>4.2699999999999996</v>
      </c>
      <c r="J14" s="24">
        <f t="shared" si="5"/>
        <v>52.521000000000001</v>
      </c>
      <c r="K14" s="27">
        <f t="shared" si="0"/>
        <v>82.691494830639172</v>
      </c>
      <c r="L14" s="27">
        <f t="shared" si="1"/>
        <v>5.5127663220426113</v>
      </c>
      <c r="M14" s="28"/>
      <c r="N14" s="29">
        <v>299.22650976647117</v>
      </c>
      <c r="O14" s="29">
        <v>199.48433984431412</v>
      </c>
      <c r="P14" s="34"/>
      <c r="Q14" s="31">
        <f t="shared" ref="Q14:Q58" si="10">N14/30</f>
        <v>9.9742169922157053</v>
      </c>
      <c r="R14" s="31">
        <f t="shared" ref="R14:R58" si="11">O14/30</f>
        <v>6.6494779948104705</v>
      </c>
      <c r="S14" s="34"/>
      <c r="T14" s="27">
        <f t="shared" ref="T14:T26" si="12">R14-L14</f>
        <v>1.1367116727678592</v>
      </c>
      <c r="U14" s="27">
        <f t="shared" si="2"/>
        <v>17.050675091517888</v>
      </c>
      <c r="V14" s="31">
        <f t="shared" si="8"/>
        <v>895.51850648161098</v>
      </c>
    </row>
    <row r="15" spans="1:22" s="38" customFormat="1" ht="75.75" customHeight="1" x14ac:dyDescent="0.25">
      <c r="A15" s="36" t="s">
        <v>20</v>
      </c>
      <c r="B15" s="24" t="s">
        <v>23</v>
      </c>
      <c r="C15" s="25">
        <v>15</v>
      </c>
      <c r="D15" s="36" t="s">
        <v>17</v>
      </c>
      <c r="E15" s="33">
        <v>5720</v>
      </c>
      <c r="F15" s="26">
        <f t="shared" si="3"/>
        <v>915.2</v>
      </c>
      <c r="G15" s="26">
        <f t="shared" si="9"/>
        <v>6635.2</v>
      </c>
      <c r="H15" s="24">
        <v>12.9</v>
      </c>
      <c r="I15" s="24">
        <v>7.2</v>
      </c>
      <c r="J15" s="24">
        <f t="shared" si="5"/>
        <v>92.88000000000001</v>
      </c>
      <c r="K15" s="27">
        <f t="shared" si="0"/>
        <v>71.438415159345382</v>
      </c>
      <c r="L15" s="27">
        <f t="shared" si="1"/>
        <v>4.7625610106230258</v>
      </c>
      <c r="M15" s="28"/>
      <c r="N15" s="29">
        <v>299.22650976647117</v>
      </c>
      <c r="O15" s="29">
        <v>199.48433984431412</v>
      </c>
      <c r="P15" s="34"/>
      <c r="Q15" s="31">
        <f t="shared" si="10"/>
        <v>9.9742169922157053</v>
      </c>
      <c r="R15" s="31">
        <f t="shared" si="11"/>
        <v>6.6494779948104705</v>
      </c>
      <c r="S15" s="34"/>
      <c r="T15" s="27">
        <f t="shared" si="12"/>
        <v>1.8869169841874447</v>
      </c>
      <c r="U15" s="27">
        <f t="shared" si="2"/>
        <v>28.303754762811671</v>
      </c>
      <c r="V15" s="31">
        <f t="shared" si="8"/>
        <v>2628.8527423699484</v>
      </c>
    </row>
    <row r="16" spans="1:22" s="38" customFormat="1" ht="67.5" customHeight="1" x14ac:dyDescent="0.25">
      <c r="A16" s="36" t="s">
        <v>20</v>
      </c>
      <c r="B16" s="24" t="s">
        <v>24</v>
      </c>
      <c r="C16" s="25">
        <v>15</v>
      </c>
      <c r="D16" s="36" t="s">
        <v>17</v>
      </c>
      <c r="E16" s="37">
        <v>7626.67</v>
      </c>
      <c r="F16" s="26">
        <f t="shared" si="3"/>
        <v>1220.2672</v>
      </c>
      <c r="G16" s="26">
        <f t="shared" si="9"/>
        <v>8846.9372000000003</v>
      </c>
      <c r="H16" s="24">
        <v>12.9</v>
      </c>
      <c r="I16" s="24">
        <v>7.2</v>
      </c>
      <c r="J16" s="24">
        <f t="shared" si="5"/>
        <v>92.88000000000001</v>
      </c>
      <c r="K16" s="27">
        <f t="shared" si="0"/>
        <v>95.251261843238581</v>
      </c>
      <c r="L16" s="27">
        <f t="shared" si="1"/>
        <v>6.3500841228825724</v>
      </c>
      <c r="M16" s="28"/>
      <c r="N16" s="29">
        <v>299.22650976647117</v>
      </c>
      <c r="O16" s="29">
        <v>199.48433984431412</v>
      </c>
      <c r="P16" s="34"/>
      <c r="Q16" s="31">
        <f t="shared" si="10"/>
        <v>9.9742169922157053</v>
      </c>
      <c r="R16" s="31">
        <f t="shared" si="11"/>
        <v>6.6494779948104705</v>
      </c>
      <c r="S16" s="34"/>
      <c r="T16" s="27">
        <f t="shared" si="12"/>
        <v>0.29939387192789813</v>
      </c>
      <c r="U16" s="27">
        <f t="shared" si="2"/>
        <v>4.4909080789184719</v>
      </c>
      <c r="V16" s="31">
        <f t="shared" si="8"/>
        <v>417.11554236994772</v>
      </c>
    </row>
    <row r="17" spans="1:22" s="38" customFormat="1" ht="88.5" customHeight="1" x14ac:dyDescent="0.25">
      <c r="A17" s="36" t="s">
        <v>25</v>
      </c>
      <c r="B17" s="24" t="s">
        <v>26</v>
      </c>
      <c r="C17" s="25">
        <v>16</v>
      </c>
      <c r="D17" s="36" t="s">
        <v>16</v>
      </c>
      <c r="E17" s="37">
        <v>3038.75</v>
      </c>
      <c r="F17" s="26">
        <f t="shared" si="3"/>
        <v>486.2</v>
      </c>
      <c r="G17" s="26">
        <f t="shared" si="9"/>
        <v>3524.95</v>
      </c>
      <c r="H17" s="24">
        <v>12.9</v>
      </c>
      <c r="I17" s="24">
        <v>7.32</v>
      </c>
      <c r="J17" s="24">
        <f t="shared" si="5"/>
        <v>94.428000000000011</v>
      </c>
      <c r="K17" s="27">
        <f t="shared" si="0"/>
        <v>37.329499724657936</v>
      </c>
      <c r="L17" s="27">
        <f t="shared" si="1"/>
        <v>2.333093732791121</v>
      </c>
      <c r="M17" s="28"/>
      <c r="N17" s="29">
        <v>299.22650976647117</v>
      </c>
      <c r="O17" s="29">
        <v>199.48433984431412</v>
      </c>
      <c r="P17" s="34"/>
      <c r="Q17" s="31">
        <f t="shared" si="10"/>
        <v>9.9742169922157053</v>
      </c>
      <c r="R17" s="31">
        <f t="shared" si="11"/>
        <v>6.6494779948104705</v>
      </c>
      <c r="S17" s="34"/>
      <c r="T17" s="27">
        <f t="shared" si="12"/>
        <v>4.3163842620193495</v>
      </c>
      <c r="U17" s="27">
        <f t="shared" si="2"/>
        <v>69.062148192309593</v>
      </c>
      <c r="V17" s="31">
        <f t="shared" si="8"/>
        <v>6521.4005295034112</v>
      </c>
    </row>
    <row r="18" spans="1:22" s="38" customFormat="1" ht="85.5" customHeight="1" x14ac:dyDescent="0.25">
      <c r="A18" s="36" t="s">
        <v>25</v>
      </c>
      <c r="B18" s="24" t="s">
        <v>27</v>
      </c>
      <c r="C18" s="25">
        <v>16</v>
      </c>
      <c r="D18" s="36" t="s">
        <v>17</v>
      </c>
      <c r="E18" s="37">
        <v>2983.5</v>
      </c>
      <c r="F18" s="37">
        <f t="shared" si="3"/>
        <v>477.36</v>
      </c>
      <c r="G18" s="37">
        <f t="shared" si="9"/>
        <v>3460.86</v>
      </c>
      <c r="H18" s="24">
        <v>12.9</v>
      </c>
      <c r="I18" s="24">
        <v>7.2</v>
      </c>
      <c r="J18" s="24">
        <f t="shared" si="5"/>
        <v>92.88000000000001</v>
      </c>
      <c r="K18" s="27">
        <f t="shared" si="0"/>
        <v>37.261627906976742</v>
      </c>
      <c r="L18" s="27">
        <f t="shared" si="1"/>
        <v>2.3288517441860463</v>
      </c>
      <c r="M18" s="28"/>
      <c r="N18" s="29">
        <v>299.22650976647117</v>
      </c>
      <c r="O18" s="29">
        <v>199.48433984431412</v>
      </c>
      <c r="P18" s="34"/>
      <c r="Q18" s="31">
        <f t="shared" si="10"/>
        <v>9.9742169922157053</v>
      </c>
      <c r="R18" s="31">
        <f t="shared" si="11"/>
        <v>6.6494779948104705</v>
      </c>
      <c r="S18" s="34"/>
      <c r="T18" s="27">
        <f t="shared" si="12"/>
        <v>4.3206262506244242</v>
      </c>
      <c r="U18" s="27">
        <f t="shared" si="2"/>
        <v>69.130020009990787</v>
      </c>
      <c r="V18" s="31">
        <f t="shared" si="8"/>
        <v>6420.7962585279447</v>
      </c>
    </row>
    <row r="19" spans="1:22" s="38" customFormat="1" ht="69.75" customHeight="1" x14ac:dyDescent="0.25">
      <c r="A19" s="36" t="s">
        <v>25</v>
      </c>
      <c r="B19" s="24" t="s">
        <v>28</v>
      </c>
      <c r="C19" s="25">
        <v>16</v>
      </c>
      <c r="D19" s="36" t="s">
        <v>17</v>
      </c>
      <c r="E19" s="37">
        <v>3038.75</v>
      </c>
      <c r="F19" s="37">
        <f t="shared" si="3"/>
        <v>486.2</v>
      </c>
      <c r="G19" s="37">
        <f t="shared" si="9"/>
        <v>3524.95</v>
      </c>
      <c r="H19" s="24">
        <v>12.9</v>
      </c>
      <c r="I19" s="24">
        <v>7.2</v>
      </c>
      <c r="J19" s="24">
        <f t="shared" si="5"/>
        <v>92.88000000000001</v>
      </c>
      <c r="K19" s="27">
        <f t="shared" si="0"/>
        <v>37.951658053402234</v>
      </c>
      <c r="L19" s="27">
        <f t="shared" si="1"/>
        <v>2.3719786283376396</v>
      </c>
      <c r="M19" s="28"/>
      <c r="N19" s="29">
        <v>299.22650976647117</v>
      </c>
      <c r="O19" s="29">
        <v>199.48433984431412</v>
      </c>
      <c r="P19" s="34"/>
      <c r="Q19" s="31">
        <f t="shared" si="10"/>
        <v>9.9742169922157053</v>
      </c>
      <c r="R19" s="31">
        <f t="shared" si="11"/>
        <v>6.6494779948104705</v>
      </c>
      <c r="S19" s="34"/>
      <c r="T19" s="27">
        <f t="shared" si="12"/>
        <v>4.2774993664728314</v>
      </c>
      <c r="U19" s="27">
        <f t="shared" si="2"/>
        <v>68.439989863565302</v>
      </c>
      <c r="V19" s="31">
        <f t="shared" si="8"/>
        <v>6356.7062585279455</v>
      </c>
    </row>
    <row r="20" spans="1:22" s="38" customFormat="1" ht="66" customHeight="1" x14ac:dyDescent="0.25">
      <c r="A20" s="36" t="s">
        <v>25</v>
      </c>
      <c r="B20" s="24" t="s">
        <v>29</v>
      </c>
      <c r="C20" s="25">
        <v>16</v>
      </c>
      <c r="D20" s="36" t="s">
        <v>17</v>
      </c>
      <c r="E20" s="37">
        <v>3038.75</v>
      </c>
      <c r="F20" s="37">
        <f t="shared" si="3"/>
        <v>486.2</v>
      </c>
      <c r="G20" s="37">
        <f t="shared" si="9"/>
        <v>3524.95</v>
      </c>
      <c r="H20" s="24">
        <v>12.9</v>
      </c>
      <c r="I20" s="24">
        <v>7.2</v>
      </c>
      <c r="J20" s="24">
        <f t="shared" si="5"/>
        <v>92.88000000000001</v>
      </c>
      <c r="K20" s="27">
        <f t="shared" si="0"/>
        <v>37.951658053402234</v>
      </c>
      <c r="L20" s="27">
        <f t="shared" si="1"/>
        <v>2.3719786283376396</v>
      </c>
      <c r="M20" s="28"/>
      <c r="N20" s="29">
        <v>299.22650976647117</v>
      </c>
      <c r="O20" s="29">
        <v>199.48433984431412</v>
      </c>
      <c r="P20" s="34"/>
      <c r="Q20" s="31">
        <f t="shared" si="10"/>
        <v>9.9742169922157053</v>
      </c>
      <c r="R20" s="31">
        <f t="shared" si="11"/>
        <v>6.6494779948104705</v>
      </c>
      <c r="S20" s="34"/>
      <c r="T20" s="27">
        <f t="shared" si="12"/>
        <v>4.2774993664728314</v>
      </c>
      <c r="U20" s="27">
        <f t="shared" si="2"/>
        <v>68.439989863565302</v>
      </c>
      <c r="V20" s="31">
        <f t="shared" si="8"/>
        <v>6356.7062585279455</v>
      </c>
    </row>
    <row r="21" spans="1:22" s="38" customFormat="1" ht="55.5" customHeight="1" x14ac:dyDescent="0.25">
      <c r="A21" s="36" t="s">
        <v>30</v>
      </c>
      <c r="B21" s="24" t="s">
        <v>31</v>
      </c>
      <c r="C21" s="25">
        <v>30</v>
      </c>
      <c r="D21" s="36" t="s">
        <v>17</v>
      </c>
      <c r="E21" s="37">
        <v>14300</v>
      </c>
      <c r="F21" s="37">
        <f t="shared" ref="F21:F41" si="13">E21*0.16</f>
        <v>2288</v>
      </c>
      <c r="G21" s="37">
        <f t="shared" ref="G21:G41" si="14">E21+F21</f>
        <v>16588</v>
      </c>
      <c r="H21" s="24">
        <v>12.9</v>
      </c>
      <c r="I21" s="24">
        <v>7.2</v>
      </c>
      <c r="J21" s="24">
        <f t="shared" si="5"/>
        <v>92.88000000000001</v>
      </c>
      <c r="K21" s="27">
        <f t="shared" si="0"/>
        <v>178.59603789836345</v>
      </c>
      <c r="L21" s="27">
        <f t="shared" si="1"/>
        <v>5.9532012632787819</v>
      </c>
      <c r="M21" s="28"/>
      <c r="N21" s="29">
        <v>299.22650976647117</v>
      </c>
      <c r="O21" s="29">
        <v>199.48433984431412</v>
      </c>
      <c r="P21" s="34"/>
      <c r="Q21" s="31">
        <f t="shared" si="10"/>
        <v>9.9742169922157053</v>
      </c>
      <c r="R21" s="31">
        <f t="shared" si="11"/>
        <v>6.6494779948104705</v>
      </c>
      <c r="S21" s="34"/>
      <c r="T21" s="27">
        <f t="shared" si="12"/>
        <v>0.69627673153168868</v>
      </c>
      <c r="U21" s="27">
        <f t="shared" si="2"/>
        <v>20.888301945950658</v>
      </c>
      <c r="V21" s="31">
        <f t="shared" si="8"/>
        <v>1940.1054847398973</v>
      </c>
    </row>
    <row r="22" spans="1:22" s="38" customFormat="1" ht="61.5" customHeight="1" x14ac:dyDescent="0.25">
      <c r="A22" s="39" t="s">
        <v>32</v>
      </c>
      <c r="B22" s="24" t="s">
        <v>33</v>
      </c>
      <c r="C22" s="40">
        <v>29</v>
      </c>
      <c r="D22" s="36" t="s">
        <v>16</v>
      </c>
      <c r="E22" s="37">
        <v>8450</v>
      </c>
      <c r="F22" s="37">
        <f t="shared" si="13"/>
        <v>1352</v>
      </c>
      <c r="G22" s="37">
        <f t="shared" si="14"/>
        <v>9802</v>
      </c>
      <c r="H22" s="24">
        <v>12.9</v>
      </c>
      <c r="I22" s="24">
        <v>7.32</v>
      </c>
      <c r="J22" s="24">
        <f t="shared" si="5"/>
        <v>94.428000000000011</v>
      </c>
      <c r="K22" s="27">
        <f t="shared" si="0"/>
        <v>103.80395645359425</v>
      </c>
      <c r="L22" s="27">
        <f t="shared" si="1"/>
        <v>3.579446774261871</v>
      </c>
      <c r="M22" s="28"/>
      <c r="N22" s="29">
        <v>299.22650976647117</v>
      </c>
      <c r="O22" s="29">
        <v>199.48433984431412</v>
      </c>
      <c r="P22" s="34"/>
      <c r="Q22" s="31">
        <f t="shared" si="10"/>
        <v>9.9742169922157053</v>
      </c>
      <c r="R22" s="31">
        <f t="shared" si="11"/>
        <v>6.6494779948104705</v>
      </c>
      <c r="S22" s="34"/>
      <c r="T22" s="27">
        <f t="shared" si="12"/>
        <v>3.0700312205485996</v>
      </c>
      <c r="U22" s="27">
        <f t="shared" si="2"/>
        <v>89.030905395909386</v>
      </c>
      <c r="V22" s="31">
        <f t="shared" si="8"/>
        <v>8407.0103347249333</v>
      </c>
    </row>
    <row r="23" spans="1:22" s="38" customFormat="1" ht="47.25" customHeight="1" x14ac:dyDescent="0.25">
      <c r="A23" s="36" t="s">
        <v>34</v>
      </c>
      <c r="B23" s="24" t="s">
        <v>35</v>
      </c>
      <c r="C23" s="25">
        <v>12</v>
      </c>
      <c r="D23" s="36" t="s">
        <v>17</v>
      </c>
      <c r="E23" s="37">
        <v>4415.8100000000004</v>
      </c>
      <c r="F23" s="37">
        <f t="shared" si="13"/>
        <v>706.52960000000007</v>
      </c>
      <c r="G23" s="37">
        <f t="shared" si="14"/>
        <v>5122.3396000000002</v>
      </c>
      <c r="H23" s="24">
        <v>12.9</v>
      </c>
      <c r="I23" s="24">
        <v>7.2</v>
      </c>
      <c r="J23" s="24">
        <f t="shared" si="5"/>
        <v>92.88000000000001</v>
      </c>
      <c r="K23" s="27">
        <f t="shared" si="0"/>
        <v>55.150081826012055</v>
      </c>
      <c r="L23" s="27">
        <f t="shared" si="1"/>
        <v>4.5958401521676713</v>
      </c>
      <c r="M23" s="28"/>
      <c r="N23" s="29">
        <v>299.22650976647117</v>
      </c>
      <c r="O23" s="29">
        <v>199.48433984431412</v>
      </c>
      <c r="P23" s="34"/>
      <c r="Q23" s="31">
        <f t="shared" si="10"/>
        <v>9.9742169922157053</v>
      </c>
      <c r="R23" s="31">
        <f t="shared" si="11"/>
        <v>6.6494779948104705</v>
      </c>
      <c r="S23" s="34"/>
      <c r="T23" s="27">
        <f t="shared" si="12"/>
        <v>2.0536378426427992</v>
      </c>
      <c r="U23" s="27">
        <f t="shared" si="2"/>
        <v>24.643654111713591</v>
      </c>
      <c r="V23" s="31">
        <f t="shared" si="8"/>
        <v>2288.9025938959585</v>
      </c>
    </row>
    <row r="24" spans="1:22" s="38" customFormat="1" ht="54.75" customHeight="1" x14ac:dyDescent="0.25">
      <c r="A24" s="36" t="s">
        <v>40</v>
      </c>
      <c r="B24" s="24" t="s">
        <v>41</v>
      </c>
      <c r="C24" s="25">
        <v>20</v>
      </c>
      <c r="D24" s="36" t="s">
        <v>16</v>
      </c>
      <c r="E24" s="37">
        <v>6337.5</v>
      </c>
      <c r="F24" s="37">
        <f t="shared" si="13"/>
        <v>1014</v>
      </c>
      <c r="G24" s="37">
        <f t="shared" ref="G24:G39" si="15">E24+F24</f>
        <v>7351.5</v>
      </c>
      <c r="H24" s="24">
        <v>12.9</v>
      </c>
      <c r="I24" s="24">
        <v>7.32</v>
      </c>
      <c r="J24" s="24">
        <f t="shared" si="5"/>
        <v>94.428000000000011</v>
      </c>
      <c r="K24" s="27">
        <f t="shared" si="0"/>
        <v>77.85296734019569</v>
      </c>
      <c r="L24" s="27">
        <f t="shared" si="1"/>
        <v>3.8926483670097847</v>
      </c>
      <c r="M24" s="28"/>
      <c r="N24" s="29">
        <v>299.22650976647117</v>
      </c>
      <c r="O24" s="29">
        <v>199.48433984431412</v>
      </c>
      <c r="P24" s="34"/>
      <c r="Q24" s="31">
        <f t="shared" si="10"/>
        <v>9.9742169922157053</v>
      </c>
      <c r="R24" s="31">
        <f t="shared" si="11"/>
        <v>6.6494779948104705</v>
      </c>
      <c r="S24" s="34"/>
      <c r="T24" s="27">
        <f t="shared" si="12"/>
        <v>2.7568296278006859</v>
      </c>
      <c r="U24" s="27">
        <f t="shared" si="2"/>
        <v>55.136592556013717</v>
      </c>
      <c r="V24" s="31">
        <f t="shared" si="8"/>
        <v>5206.438161879264</v>
      </c>
    </row>
    <row r="25" spans="1:22" s="38" customFormat="1" ht="73.5" customHeight="1" x14ac:dyDescent="0.25">
      <c r="A25" s="36" t="s">
        <v>40</v>
      </c>
      <c r="B25" s="24" t="s">
        <v>42</v>
      </c>
      <c r="C25" s="25">
        <v>20</v>
      </c>
      <c r="D25" s="36" t="s">
        <v>43</v>
      </c>
      <c r="E25" s="37">
        <v>5265</v>
      </c>
      <c r="F25" s="37">
        <f t="shared" si="13"/>
        <v>842.4</v>
      </c>
      <c r="G25" s="37">
        <f t="shared" si="15"/>
        <v>6107.4</v>
      </c>
      <c r="H25" s="24">
        <v>7.2</v>
      </c>
      <c r="I25" s="24">
        <v>7.2</v>
      </c>
      <c r="J25" s="24">
        <f t="shared" si="5"/>
        <v>51.84</v>
      </c>
      <c r="K25" s="27">
        <f t="shared" si="0"/>
        <v>117.81249999999999</v>
      </c>
      <c r="L25" s="27">
        <f t="shared" si="1"/>
        <v>5.8906249999999991</v>
      </c>
      <c r="M25" s="28"/>
      <c r="N25" s="29">
        <v>299.22650976647117</v>
      </c>
      <c r="O25" s="29">
        <v>199.48433984431412</v>
      </c>
      <c r="P25" s="34"/>
      <c r="Q25" s="31">
        <f t="shared" si="10"/>
        <v>9.9742169922157053</v>
      </c>
      <c r="R25" s="31">
        <f t="shared" si="11"/>
        <v>6.6494779948104705</v>
      </c>
      <c r="S25" s="34"/>
      <c r="T25" s="27">
        <f t="shared" si="12"/>
        <v>0.75885299481047142</v>
      </c>
      <c r="U25" s="27">
        <f t="shared" si="2"/>
        <v>15.177059896209428</v>
      </c>
      <c r="V25" s="31">
        <f t="shared" si="8"/>
        <v>786.77878501949681</v>
      </c>
    </row>
    <row r="26" spans="1:22" s="38" customFormat="1" ht="54" customHeight="1" x14ac:dyDescent="0.25">
      <c r="A26" s="36" t="s">
        <v>40</v>
      </c>
      <c r="B26" s="24" t="s">
        <v>44</v>
      </c>
      <c r="C26" s="25">
        <v>20</v>
      </c>
      <c r="D26" s="36" t="s">
        <v>17</v>
      </c>
      <c r="E26" s="37">
        <v>6337.5</v>
      </c>
      <c r="F26" s="37">
        <f t="shared" si="13"/>
        <v>1014</v>
      </c>
      <c r="G26" s="37">
        <f t="shared" si="15"/>
        <v>7351.5</v>
      </c>
      <c r="H26" s="24">
        <v>12.9</v>
      </c>
      <c r="I26" s="24">
        <v>7.2</v>
      </c>
      <c r="J26" s="24">
        <f t="shared" si="5"/>
        <v>92.88000000000001</v>
      </c>
      <c r="K26" s="27">
        <f t="shared" si="0"/>
        <v>79.150516795865627</v>
      </c>
      <c r="L26" s="27">
        <f t="shared" si="1"/>
        <v>3.9575258397932815</v>
      </c>
      <c r="M26" s="28"/>
      <c r="N26" s="29">
        <v>299.22650976647117</v>
      </c>
      <c r="O26" s="29">
        <v>199.48433984431412</v>
      </c>
      <c r="P26" s="34"/>
      <c r="Q26" s="31">
        <f t="shared" si="10"/>
        <v>9.9742169922157053</v>
      </c>
      <c r="R26" s="31">
        <f t="shared" si="11"/>
        <v>6.6494779948104705</v>
      </c>
      <c r="S26" s="34"/>
      <c r="T26" s="27">
        <f t="shared" si="12"/>
        <v>2.691952155017189</v>
      </c>
      <c r="U26" s="27">
        <f t="shared" si="2"/>
        <v>53.83904310034378</v>
      </c>
      <c r="V26" s="31">
        <f t="shared" si="8"/>
        <v>5000.5703231599309</v>
      </c>
    </row>
    <row r="27" spans="1:22" s="38" customFormat="1" ht="66" customHeight="1" x14ac:dyDescent="0.25">
      <c r="A27" s="36" t="s">
        <v>40</v>
      </c>
      <c r="B27" s="24" t="s">
        <v>45</v>
      </c>
      <c r="C27" s="25">
        <v>20</v>
      </c>
      <c r="D27" s="36" t="s">
        <v>16</v>
      </c>
      <c r="E27" s="37">
        <v>9506.25</v>
      </c>
      <c r="F27" s="37">
        <f t="shared" si="13"/>
        <v>1521</v>
      </c>
      <c r="G27" s="37">
        <f t="shared" si="15"/>
        <v>11027.25</v>
      </c>
      <c r="H27" s="24">
        <v>12.9</v>
      </c>
      <c r="I27" s="24">
        <v>7.32</v>
      </c>
      <c r="J27" s="24">
        <f t="shared" si="5"/>
        <v>94.428000000000011</v>
      </c>
      <c r="K27" s="27">
        <f t="shared" si="0"/>
        <v>116.77945101029354</v>
      </c>
      <c r="L27" s="27">
        <f t="shared" si="1"/>
        <v>5.8389725505146775</v>
      </c>
      <c r="M27" s="28"/>
      <c r="N27" s="29">
        <v>299.22650976647117</v>
      </c>
      <c r="O27" s="29">
        <v>199.48433984431412</v>
      </c>
      <c r="P27" s="34"/>
      <c r="Q27" s="31">
        <f t="shared" si="10"/>
        <v>9.9742169922157053</v>
      </c>
      <c r="R27" s="31">
        <f t="shared" si="11"/>
        <v>6.6494779948104705</v>
      </c>
      <c r="S27" s="34"/>
      <c r="T27" s="27">
        <f t="shared" ref="T27:T39" si="16">R27-L27</f>
        <v>0.81050544429579308</v>
      </c>
      <c r="U27" s="27">
        <f t="shared" si="2"/>
        <v>16.210108885915862</v>
      </c>
      <c r="V27" s="31">
        <f t="shared" si="8"/>
        <v>1530.6881618792631</v>
      </c>
    </row>
    <row r="28" spans="1:22" s="38" customFormat="1" ht="66.75" customHeight="1" x14ac:dyDescent="0.25">
      <c r="A28" s="36" t="s">
        <v>40</v>
      </c>
      <c r="B28" s="24" t="s">
        <v>46</v>
      </c>
      <c r="C28" s="25">
        <v>20</v>
      </c>
      <c r="D28" s="36" t="s">
        <v>16</v>
      </c>
      <c r="E28" s="37">
        <v>7897.5</v>
      </c>
      <c r="F28" s="37">
        <f t="shared" si="13"/>
        <v>1263.6000000000001</v>
      </c>
      <c r="G28" s="37">
        <f t="shared" si="15"/>
        <v>9161.1</v>
      </c>
      <c r="H28" s="24">
        <v>12.9</v>
      </c>
      <c r="I28" s="24">
        <v>7.32</v>
      </c>
      <c r="J28" s="24">
        <f t="shared" si="5"/>
        <v>94.428000000000011</v>
      </c>
      <c r="K28" s="27">
        <f t="shared" si="0"/>
        <v>97.016774685474644</v>
      </c>
      <c r="L28" s="27">
        <f t="shared" si="1"/>
        <v>4.850838734273732</v>
      </c>
      <c r="M28" s="28"/>
      <c r="N28" s="29">
        <v>299.22650976647117</v>
      </c>
      <c r="O28" s="29">
        <v>199.48433984431412</v>
      </c>
      <c r="P28" s="34"/>
      <c r="Q28" s="31">
        <f t="shared" si="10"/>
        <v>9.9742169922157053</v>
      </c>
      <c r="R28" s="31">
        <f t="shared" si="11"/>
        <v>6.6494779948104705</v>
      </c>
      <c r="S28" s="34"/>
      <c r="T28" s="27">
        <f t="shared" si="16"/>
        <v>1.7986392605367385</v>
      </c>
      <c r="U28" s="27">
        <f t="shared" si="2"/>
        <v>35.97278521073477</v>
      </c>
      <c r="V28" s="31">
        <f t="shared" si="8"/>
        <v>3396.8381618792632</v>
      </c>
    </row>
    <row r="29" spans="1:22" s="38" customFormat="1" ht="60" customHeight="1" x14ac:dyDescent="0.25">
      <c r="A29" s="36" t="s">
        <v>40</v>
      </c>
      <c r="B29" s="24" t="s">
        <v>47</v>
      </c>
      <c r="C29" s="25">
        <v>20</v>
      </c>
      <c r="D29" s="36" t="s">
        <v>16</v>
      </c>
      <c r="E29" s="37">
        <v>6337.5</v>
      </c>
      <c r="F29" s="37">
        <f t="shared" si="13"/>
        <v>1014</v>
      </c>
      <c r="G29" s="37">
        <f t="shared" si="15"/>
        <v>7351.5</v>
      </c>
      <c r="H29" s="24">
        <v>12.9</v>
      </c>
      <c r="I29" s="24">
        <v>7.32</v>
      </c>
      <c r="J29" s="24">
        <f t="shared" si="5"/>
        <v>94.428000000000011</v>
      </c>
      <c r="K29" s="27">
        <f t="shared" si="0"/>
        <v>77.85296734019569</v>
      </c>
      <c r="L29" s="27">
        <f t="shared" si="1"/>
        <v>3.8926483670097847</v>
      </c>
      <c r="M29" s="28"/>
      <c r="N29" s="29">
        <v>299.22650976647117</v>
      </c>
      <c r="O29" s="29">
        <v>199.48433984431412</v>
      </c>
      <c r="P29" s="34"/>
      <c r="Q29" s="31">
        <f t="shared" si="10"/>
        <v>9.9742169922157053</v>
      </c>
      <c r="R29" s="31">
        <f t="shared" si="11"/>
        <v>6.6494779948104705</v>
      </c>
      <c r="S29" s="34"/>
      <c r="T29" s="27">
        <f t="shared" si="16"/>
        <v>2.7568296278006859</v>
      </c>
      <c r="U29" s="27">
        <f t="shared" si="2"/>
        <v>55.136592556013717</v>
      </c>
      <c r="V29" s="31">
        <f t="shared" si="8"/>
        <v>5206.438161879264</v>
      </c>
    </row>
    <row r="30" spans="1:22" s="38" customFormat="1" ht="54" customHeight="1" x14ac:dyDescent="0.25">
      <c r="A30" s="36" t="s">
        <v>40</v>
      </c>
      <c r="B30" s="24" t="s">
        <v>48</v>
      </c>
      <c r="C30" s="25">
        <v>20</v>
      </c>
      <c r="D30" s="36" t="s">
        <v>49</v>
      </c>
      <c r="E30" s="37">
        <v>9506.25</v>
      </c>
      <c r="F30" s="37">
        <f t="shared" si="13"/>
        <v>1521</v>
      </c>
      <c r="G30" s="37">
        <f t="shared" si="15"/>
        <v>11027.25</v>
      </c>
      <c r="H30" s="24">
        <v>13</v>
      </c>
      <c r="I30" s="24">
        <v>7.2</v>
      </c>
      <c r="J30" s="24">
        <f t="shared" si="5"/>
        <v>93.600000000000009</v>
      </c>
      <c r="K30" s="27">
        <f t="shared" si="0"/>
        <v>117.81249999999999</v>
      </c>
      <c r="L30" s="27">
        <f t="shared" si="1"/>
        <v>5.8906249999999991</v>
      </c>
      <c r="M30" s="28"/>
      <c r="N30" s="29">
        <v>299.22650976647117</v>
      </c>
      <c r="O30" s="29">
        <v>199.48433984431412</v>
      </c>
      <c r="P30" s="34"/>
      <c r="Q30" s="31">
        <f t="shared" si="10"/>
        <v>9.9742169922157053</v>
      </c>
      <c r="R30" s="31">
        <f t="shared" si="11"/>
        <v>6.6494779948104705</v>
      </c>
      <c r="S30" s="34"/>
      <c r="T30" s="27">
        <f t="shared" si="16"/>
        <v>0.75885299481047142</v>
      </c>
      <c r="U30" s="27">
        <f t="shared" si="2"/>
        <v>15.177059896209428</v>
      </c>
      <c r="V30" s="31">
        <f t="shared" si="8"/>
        <v>1420.5728062852027</v>
      </c>
    </row>
    <row r="31" spans="1:22" s="38" customFormat="1" ht="51.75" customHeight="1" x14ac:dyDescent="0.25">
      <c r="A31" s="36" t="s">
        <v>40</v>
      </c>
      <c r="B31" s="24" t="s">
        <v>50</v>
      </c>
      <c r="C31" s="25">
        <v>20</v>
      </c>
      <c r="D31" s="36" t="s">
        <v>22</v>
      </c>
      <c r="E31" s="37">
        <v>5265</v>
      </c>
      <c r="F31" s="37">
        <f t="shared" si="13"/>
        <v>842.4</v>
      </c>
      <c r="G31" s="37">
        <f t="shared" si="15"/>
        <v>6107.4</v>
      </c>
      <c r="H31" s="24">
        <v>12.3</v>
      </c>
      <c r="I31" s="24">
        <v>4.2699999999999996</v>
      </c>
      <c r="J31" s="24">
        <f t="shared" si="5"/>
        <v>52.521000000000001</v>
      </c>
      <c r="K31" s="27">
        <f t="shared" si="0"/>
        <v>116.28491460558632</v>
      </c>
      <c r="L31" s="27">
        <f t="shared" si="1"/>
        <v>5.8142457302793158</v>
      </c>
      <c r="M31" s="28"/>
      <c r="N31" s="29">
        <v>299.22650976647117</v>
      </c>
      <c r="O31" s="29">
        <v>199.48433984431412</v>
      </c>
      <c r="P31" s="34"/>
      <c r="Q31" s="31">
        <f t="shared" si="10"/>
        <v>9.9742169922157053</v>
      </c>
      <c r="R31" s="31">
        <f t="shared" si="11"/>
        <v>6.6494779948104705</v>
      </c>
      <c r="S31" s="34"/>
      <c r="T31" s="27">
        <f t="shared" si="16"/>
        <v>0.83523226453115473</v>
      </c>
      <c r="U31" s="27">
        <f t="shared" si="2"/>
        <v>16.704645290623095</v>
      </c>
      <c r="V31" s="31">
        <f t="shared" si="8"/>
        <v>877.34467530881557</v>
      </c>
    </row>
    <row r="32" spans="1:22" s="38" customFormat="1" ht="30" customHeight="1" x14ac:dyDescent="0.25">
      <c r="A32" s="36" t="s">
        <v>40</v>
      </c>
      <c r="B32" s="36"/>
      <c r="C32" s="25">
        <v>20</v>
      </c>
      <c r="D32" s="36" t="s">
        <v>16</v>
      </c>
      <c r="E32" s="37">
        <v>5193.54</v>
      </c>
      <c r="F32" s="37">
        <f t="shared" si="13"/>
        <v>830.96640000000002</v>
      </c>
      <c r="G32" s="37">
        <f t="shared" si="15"/>
        <v>6024.5064000000002</v>
      </c>
      <c r="H32" s="24">
        <v>12.9</v>
      </c>
      <c r="I32" s="24">
        <v>7.32</v>
      </c>
      <c r="J32" s="24">
        <f t="shared" si="5"/>
        <v>94.428000000000011</v>
      </c>
      <c r="K32" s="27">
        <f t="shared" si="0"/>
        <v>63.8</v>
      </c>
      <c r="L32" s="27">
        <f t="shared" si="1"/>
        <v>3.19</v>
      </c>
      <c r="M32" s="28"/>
      <c r="N32" s="29">
        <v>299.22650976647117</v>
      </c>
      <c r="O32" s="29">
        <v>199.48433984431412</v>
      </c>
      <c r="P32" s="34"/>
      <c r="Q32" s="31">
        <f t="shared" si="10"/>
        <v>9.9742169922157053</v>
      </c>
      <c r="R32" s="31">
        <f t="shared" si="11"/>
        <v>6.6494779948104705</v>
      </c>
      <c r="S32" s="34"/>
      <c r="T32" s="27">
        <f t="shared" si="16"/>
        <v>3.4594779948104706</v>
      </c>
      <c r="U32" s="27">
        <f t="shared" si="2"/>
        <v>69.189559896209417</v>
      </c>
      <c r="V32" s="31">
        <f t="shared" si="8"/>
        <v>6533.4317618792638</v>
      </c>
    </row>
    <row r="33" spans="1:22" s="38" customFormat="1" ht="30" customHeight="1" x14ac:dyDescent="0.25">
      <c r="A33" s="36" t="s">
        <v>40</v>
      </c>
      <c r="B33" s="36"/>
      <c r="C33" s="25">
        <v>20</v>
      </c>
      <c r="D33" s="36" t="s">
        <v>43</v>
      </c>
      <c r="E33" s="37">
        <v>2851.2</v>
      </c>
      <c r="F33" s="37">
        <f t="shared" si="13"/>
        <v>456.19200000000001</v>
      </c>
      <c r="G33" s="37">
        <f t="shared" si="15"/>
        <v>3307.3919999999998</v>
      </c>
      <c r="H33" s="24">
        <v>7.2</v>
      </c>
      <c r="I33" s="24">
        <v>7.2</v>
      </c>
      <c r="J33" s="24">
        <f t="shared" si="5"/>
        <v>51.84</v>
      </c>
      <c r="K33" s="27">
        <f t="shared" si="0"/>
        <v>63.79999999999999</v>
      </c>
      <c r="L33" s="27">
        <f t="shared" si="1"/>
        <v>3.1899999999999995</v>
      </c>
      <c r="M33" s="28"/>
      <c r="N33" s="29">
        <v>299.22650976647117</v>
      </c>
      <c r="O33" s="29">
        <v>199.48433984431412</v>
      </c>
      <c r="P33" s="34"/>
      <c r="Q33" s="31">
        <f t="shared" si="10"/>
        <v>9.9742169922157053</v>
      </c>
      <c r="R33" s="31">
        <f t="shared" si="11"/>
        <v>6.6494779948104705</v>
      </c>
      <c r="S33" s="34"/>
      <c r="T33" s="27">
        <f t="shared" si="16"/>
        <v>3.459477994810471</v>
      </c>
      <c r="U33" s="27">
        <f t="shared" si="2"/>
        <v>69.189559896209417</v>
      </c>
      <c r="V33" s="31">
        <f t="shared" si="8"/>
        <v>3586.7867850194966</v>
      </c>
    </row>
    <row r="34" spans="1:22" s="38" customFormat="1" ht="30" customHeight="1" x14ac:dyDescent="0.25">
      <c r="A34" s="36" t="s">
        <v>40</v>
      </c>
      <c r="B34" s="36"/>
      <c r="C34" s="25">
        <v>20</v>
      </c>
      <c r="D34" s="36" t="s">
        <v>17</v>
      </c>
      <c r="E34" s="37">
        <v>5108.3999999999996</v>
      </c>
      <c r="F34" s="37">
        <f t="shared" si="13"/>
        <v>817.34399999999994</v>
      </c>
      <c r="G34" s="37">
        <f t="shared" si="15"/>
        <v>5925.7439999999997</v>
      </c>
      <c r="H34" s="24">
        <v>12.9</v>
      </c>
      <c r="I34" s="24">
        <v>7.2</v>
      </c>
      <c r="J34" s="24">
        <f t="shared" si="5"/>
        <v>92.88000000000001</v>
      </c>
      <c r="K34" s="27">
        <f t="shared" si="0"/>
        <v>63.79999999999999</v>
      </c>
      <c r="L34" s="27">
        <f t="shared" si="1"/>
        <v>3.1899999999999995</v>
      </c>
      <c r="M34" s="28"/>
      <c r="N34" s="29">
        <v>299.22650976647117</v>
      </c>
      <c r="O34" s="29">
        <v>199.48433984431412</v>
      </c>
      <c r="P34" s="34"/>
      <c r="Q34" s="31">
        <f t="shared" si="10"/>
        <v>9.9742169922157053</v>
      </c>
      <c r="R34" s="31">
        <f t="shared" si="11"/>
        <v>6.6494779948104705</v>
      </c>
      <c r="S34" s="34"/>
      <c r="T34" s="27">
        <f t="shared" si="16"/>
        <v>3.459477994810471</v>
      </c>
      <c r="U34" s="27">
        <f t="shared" si="2"/>
        <v>69.189559896209417</v>
      </c>
      <c r="V34" s="31">
        <f t="shared" si="8"/>
        <v>6426.3263231599312</v>
      </c>
    </row>
    <row r="35" spans="1:22" s="38" customFormat="1" ht="30" customHeight="1" x14ac:dyDescent="0.25">
      <c r="A35" s="36" t="s">
        <v>40</v>
      </c>
      <c r="B35" s="36"/>
      <c r="C35" s="25">
        <v>20</v>
      </c>
      <c r="D35" s="36" t="s">
        <v>16</v>
      </c>
      <c r="E35" s="37">
        <v>5193.54</v>
      </c>
      <c r="F35" s="37">
        <f t="shared" si="13"/>
        <v>830.96640000000002</v>
      </c>
      <c r="G35" s="37">
        <f t="shared" si="15"/>
        <v>6024.5064000000002</v>
      </c>
      <c r="H35" s="24">
        <v>12.9</v>
      </c>
      <c r="I35" s="24">
        <v>7.32</v>
      </c>
      <c r="J35" s="24">
        <f t="shared" si="5"/>
        <v>94.428000000000011</v>
      </c>
      <c r="K35" s="27">
        <f t="shared" si="0"/>
        <v>63.8</v>
      </c>
      <c r="L35" s="27">
        <f t="shared" si="1"/>
        <v>3.19</v>
      </c>
      <c r="M35" s="28"/>
      <c r="N35" s="29">
        <v>299.22650976647117</v>
      </c>
      <c r="O35" s="29">
        <v>199.48433984431412</v>
      </c>
      <c r="P35" s="34"/>
      <c r="Q35" s="31">
        <f t="shared" si="10"/>
        <v>9.9742169922157053</v>
      </c>
      <c r="R35" s="31">
        <f t="shared" si="11"/>
        <v>6.6494779948104705</v>
      </c>
      <c r="S35" s="34"/>
      <c r="T35" s="27">
        <f t="shared" si="16"/>
        <v>3.4594779948104706</v>
      </c>
      <c r="U35" s="27">
        <f t="shared" si="2"/>
        <v>69.189559896209417</v>
      </c>
      <c r="V35" s="31">
        <f t="shared" si="8"/>
        <v>6533.4317618792638</v>
      </c>
    </row>
    <row r="36" spans="1:22" s="38" customFormat="1" ht="30" customHeight="1" x14ac:dyDescent="0.25">
      <c r="A36" s="36" t="s">
        <v>40</v>
      </c>
      <c r="B36" s="36"/>
      <c r="C36" s="25">
        <v>20</v>
      </c>
      <c r="D36" s="36" t="s">
        <v>16</v>
      </c>
      <c r="E36" s="37">
        <v>5193.54</v>
      </c>
      <c r="F36" s="37">
        <f t="shared" si="13"/>
        <v>830.96640000000002</v>
      </c>
      <c r="G36" s="37">
        <f t="shared" si="15"/>
        <v>6024.5064000000002</v>
      </c>
      <c r="H36" s="24">
        <v>12.9</v>
      </c>
      <c r="I36" s="24">
        <v>7.32</v>
      </c>
      <c r="J36" s="24">
        <f t="shared" si="5"/>
        <v>94.428000000000011</v>
      </c>
      <c r="K36" s="27">
        <f t="shared" si="0"/>
        <v>63.8</v>
      </c>
      <c r="L36" s="27">
        <f t="shared" si="1"/>
        <v>3.19</v>
      </c>
      <c r="M36" s="28"/>
      <c r="N36" s="29">
        <v>299.22650976647117</v>
      </c>
      <c r="O36" s="29">
        <v>199.48433984431412</v>
      </c>
      <c r="P36" s="34"/>
      <c r="Q36" s="31">
        <f t="shared" si="10"/>
        <v>9.9742169922157053</v>
      </c>
      <c r="R36" s="31">
        <f t="shared" si="11"/>
        <v>6.6494779948104705</v>
      </c>
      <c r="S36" s="34"/>
      <c r="T36" s="27">
        <f t="shared" si="16"/>
        <v>3.4594779948104706</v>
      </c>
      <c r="U36" s="27">
        <f t="shared" si="2"/>
        <v>69.189559896209417</v>
      </c>
      <c r="V36" s="31">
        <f t="shared" si="8"/>
        <v>6533.4317618792638</v>
      </c>
    </row>
    <row r="37" spans="1:22" s="38" customFormat="1" ht="30" customHeight="1" x14ac:dyDescent="0.25">
      <c r="A37" s="36" t="s">
        <v>40</v>
      </c>
      <c r="B37" s="36"/>
      <c r="C37" s="25">
        <v>20</v>
      </c>
      <c r="D37" s="36" t="s">
        <v>16</v>
      </c>
      <c r="E37" s="37">
        <v>5193.54</v>
      </c>
      <c r="F37" s="37">
        <f t="shared" si="13"/>
        <v>830.96640000000002</v>
      </c>
      <c r="G37" s="37">
        <f t="shared" si="15"/>
        <v>6024.5064000000002</v>
      </c>
      <c r="H37" s="24">
        <v>12.9</v>
      </c>
      <c r="I37" s="24">
        <v>7.32</v>
      </c>
      <c r="J37" s="24">
        <f t="shared" si="5"/>
        <v>94.428000000000011</v>
      </c>
      <c r="K37" s="27">
        <f t="shared" si="0"/>
        <v>63.8</v>
      </c>
      <c r="L37" s="27">
        <f t="shared" si="1"/>
        <v>3.19</v>
      </c>
      <c r="M37" s="28"/>
      <c r="N37" s="29">
        <v>299.22650976647117</v>
      </c>
      <c r="O37" s="29">
        <v>199.48433984431412</v>
      </c>
      <c r="P37" s="34"/>
      <c r="Q37" s="31">
        <f t="shared" si="10"/>
        <v>9.9742169922157053</v>
      </c>
      <c r="R37" s="31">
        <f t="shared" si="11"/>
        <v>6.6494779948104705</v>
      </c>
      <c r="S37" s="34"/>
      <c r="T37" s="27">
        <f t="shared" si="16"/>
        <v>3.4594779948104706</v>
      </c>
      <c r="U37" s="27">
        <f t="shared" si="2"/>
        <v>69.189559896209417</v>
      </c>
      <c r="V37" s="31">
        <f t="shared" si="8"/>
        <v>6533.4317618792638</v>
      </c>
    </row>
    <row r="38" spans="1:22" s="38" customFormat="1" ht="30" customHeight="1" x14ac:dyDescent="0.25">
      <c r="A38" s="36" t="s">
        <v>40</v>
      </c>
      <c r="B38" s="36"/>
      <c r="C38" s="25">
        <v>20</v>
      </c>
      <c r="D38" s="36" t="s">
        <v>49</v>
      </c>
      <c r="E38" s="37">
        <v>5148</v>
      </c>
      <c r="F38" s="37">
        <f t="shared" si="13"/>
        <v>823.68000000000006</v>
      </c>
      <c r="G38" s="37">
        <f t="shared" si="15"/>
        <v>5971.68</v>
      </c>
      <c r="H38" s="24">
        <v>13</v>
      </c>
      <c r="I38" s="24">
        <v>7.2</v>
      </c>
      <c r="J38" s="24">
        <f t="shared" si="5"/>
        <v>93.600000000000009</v>
      </c>
      <c r="K38" s="27">
        <f t="shared" si="0"/>
        <v>63.8</v>
      </c>
      <c r="L38" s="27">
        <f t="shared" si="1"/>
        <v>3.19</v>
      </c>
      <c r="M38" s="28"/>
      <c r="N38" s="29">
        <v>299.22650976647117</v>
      </c>
      <c r="O38" s="29">
        <v>199.48433984431412</v>
      </c>
      <c r="P38" s="34"/>
      <c r="Q38" s="31">
        <f t="shared" si="10"/>
        <v>9.9742169922157053</v>
      </c>
      <c r="R38" s="31">
        <f t="shared" si="11"/>
        <v>6.6494779948104705</v>
      </c>
      <c r="S38" s="34"/>
      <c r="T38" s="27">
        <f t="shared" si="16"/>
        <v>3.4594779948104706</v>
      </c>
      <c r="U38" s="27">
        <f t="shared" si="2"/>
        <v>69.189559896209417</v>
      </c>
      <c r="V38" s="31">
        <f t="shared" si="8"/>
        <v>6476.1428062852019</v>
      </c>
    </row>
    <row r="39" spans="1:22" s="38" customFormat="1" ht="30" customHeight="1" x14ac:dyDescent="0.25">
      <c r="A39" s="36" t="s">
        <v>40</v>
      </c>
      <c r="B39" s="36"/>
      <c r="C39" s="25">
        <v>20</v>
      </c>
      <c r="D39" s="36" t="s">
        <v>22</v>
      </c>
      <c r="E39" s="37">
        <v>2888.66</v>
      </c>
      <c r="F39" s="37">
        <f t="shared" si="13"/>
        <v>462.18559999999997</v>
      </c>
      <c r="G39" s="37">
        <f t="shared" si="15"/>
        <v>3350.8455999999996</v>
      </c>
      <c r="H39" s="24">
        <v>12.3</v>
      </c>
      <c r="I39" s="24">
        <v>4.2699999999999996</v>
      </c>
      <c r="J39" s="24">
        <f t="shared" si="5"/>
        <v>52.521000000000001</v>
      </c>
      <c r="K39" s="27">
        <f t="shared" si="0"/>
        <v>63.800110432017661</v>
      </c>
      <c r="L39" s="27">
        <f t="shared" si="1"/>
        <v>3.1900055216008831</v>
      </c>
      <c r="M39" s="28"/>
      <c r="N39" s="29">
        <v>299.22650976647117</v>
      </c>
      <c r="O39" s="29">
        <v>199.48433984431412</v>
      </c>
      <c r="P39" s="34"/>
      <c r="Q39" s="31">
        <f t="shared" si="10"/>
        <v>9.9742169922157053</v>
      </c>
      <c r="R39" s="31">
        <f t="shared" si="11"/>
        <v>6.6494779948104705</v>
      </c>
      <c r="S39" s="34"/>
      <c r="T39" s="27">
        <f t="shared" si="16"/>
        <v>3.4594724732095874</v>
      </c>
      <c r="U39" s="27">
        <f t="shared" si="2"/>
        <v>69.189449464191753</v>
      </c>
      <c r="V39" s="31">
        <f t="shared" si="8"/>
        <v>3633.8990753088151</v>
      </c>
    </row>
    <row r="40" spans="1:22" s="38" customFormat="1" ht="54.75" customHeight="1" x14ac:dyDescent="0.25">
      <c r="A40" s="36" t="s">
        <v>36</v>
      </c>
      <c r="B40" s="24" t="s">
        <v>37</v>
      </c>
      <c r="C40" s="25">
        <v>13</v>
      </c>
      <c r="D40" s="36" t="s">
        <v>16</v>
      </c>
      <c r="E40" s="37">
        <f>5265+5193.54</f>
        <v>10458.540000000001</v>
      </c>
      <c r="F40" s="37">
        <f t="shared" si="13"/>
        <v>1673.3664000000001</v>
      </c>
      <c r="G40" s="37">
        <f t="shared" si="14"/>
        <v>12131.906400000002</v>
      </c>
      <c r="H40" s="24">
        <v>12.9</v>
      </c>
      <c r="I40" s="24">
        <v>7.32</v>
      </c>
      <c r="J40" s="24">
        <f t="shared" si="5"/>
        <v>94.428000000000011</v>
      </c>
      <c r="K40" s="27">
        <f t="shared" ref="K40:K58" si="17">G40/J40</f>
        <v>128.47784979031644</v>
      </c>
      <c r="L40" s="27">
        <f t="shared" ref="L40:L58" si="18">K40/C40</f>
        <v>9.8829115223320336</v>
      </c>
      <c r="M40" s="28"/>
      <c r="N40" s="29">
        <v>299.22650976647117</v>
      </c>
      <c r="O40" s="29">
        <v>199.48433984431412</v>
      </c>
      <c r="P40" s="34"/>
      <c r="Q40" s="31">
        <f t="shared" si="10"/>
        <v>9.9742169922157053</v>
      </c>
      <c r="R40" s="31">
        <f t="shared" si="11"/>
        <v>6.6494779948104705</v>
      </c>
      <c r="S40" s="34"/>
      <c r="T40" s="39"/>
      <c r="U40" s="27">
        <f t="shared" ref="U40:U58" si="19">T40*C40</f>
        <v>0</v>
      </c>
      <c r="V40" s="31">
        <f t="shared" si="8"/>
        <v>0</v>
      </c>
    </row>
    <row r="41" spans="1:22" s="38" customFormat="1" ht="63.75" customHeight="1" x14ac:dyDescent="0.25">
      <c r="A41" s="36" t="s">
        <v>38</v>
      </c>
      <c r="B41" s="24" t="s">
        <v>39</v>
      </c>
      <c r="C41" s="25">
        <v>15</v>
      </c>
      <c r="D41" s="36" t="s">
        <v>16</v>
      </c>
      <c r="E41" s="37">
        <v>4506.67</v>
      </c>
      <c r="F41" s="37">
        <f t="shared" si="13"/>
        <v>721.06720000000007</v>
      </c>
      <c r="G41" s="37">
        <f t="shared" si="14"/>
        <v>5227.7372000000005</v>
      </c>
      <c r="H41" s="24">
        <v>12.9</v>
      </c>
      <c r="I41" s="24">
        <v>7.32</v>
      </c>
      <c r="J41" s="24">
        <f t="shared" si="5"/>
        <v>94.428000000000011</v>
      </c>
      <c r="K41" s="27">
        <f t="shared" si="17"/>
        <v>55.362151056889907</v>
      </c>
      <c r="L41" s="27">
        <f t="shared" si="18"/>
        <v>3.6908100704593272</v>
      </c>
      <c r="M41" s="28"/>
      <c r="N41" s="29">
        <v>299.22650976647117</v>
      </c>
      <c r="O41" s="29">
        <v>199.48433984431412</v>
      </c>
      <c r="P41" s="34"/>
      <c r="Q41" s="31">
        <f t="shared" si="10"/>
        <v>9.9742169922157053</v>
      </c>
      <c r="R41" s="31">
        <f t="shared" si="11"/>
        <v>6.6494779948104705</v>
      </c>
      <c r="S41" s="34"/>
      <c r="T41" s="27">
        <f>R41-L41</f>
        <v>2.9586679243511433</v>
      </c>
      <c r="U41" s="27">
        <f t="shared" si="19"/>
        <v>44.380018865267147</v>
      </c>
      <c r="V41" s="31">
        <f t="shared" si="8"/>
        <v>4190.7164214094464</v>
      </c>
    </row>
    <row r="42" spans="1:22" s="38" customFormat="1" ht="37.5" customHeight="1" x14ac:dyDescent="0.25">
      <c r="A42" s="41" t="s">
        <v>52</v>
      </c>
      <c r="B42" s="24" t="s">
        <v>59</v>
      </c>
      <c r="C42" s="25">
        <v>56</v>
      </c>
      <c r="D42" s="36" t="s">
        <v>74</v>
      </c>
      <c r="E42" s="37">
        <v>19500</v>
      </c>
      <c r="F42" s="37">
        <v>3120</v>
      </c>
      <c r="G42" s="37">
        <v>22620</v>
      </c>
      <c r="H42" s="24">
        <v>12.9</v>
      </c>
      <c r="I42" s="24">
        <v>7.32</v>
      </c>
      <c r="J42" s="24">
        <f t="shared" si="5"/>
        <v>94.428000000000011</v>
      </c>
      <c r="K42" s="27">
        <f t="shared" si="17"/>
        <v>239.54759181598675</v>
      </c>
      <c r="L42" s="27">
        <f t="shared" si="18"/>
        <v>4.2776355681426201</v>
      </c>
      <c r="M42" s="28"/>
      <c r="N42" s="29">
        <v>299.22650976647117</v>
      </c>
      <c r="O42" s="29">
        <v>199.48433984431412</v>
      </c>
      <c r="P42" s="34"/>
      <c r="Q42" s="31">
        <f t="shared" si="10"/>
        <v>9.9742169922157053</v>
      </c>
      <c r="R42" s="31">
        <f t="shared" si="11"/>
        <v>6.6494779948104705</v>
      </c>
      <c r="S42" s="34"/>
      <c r="T42" s="27">
        <f t="shared" ref="T42:T47" si="20">R42-L42</f>
        <v>2.3718424266678504</v>
      </c>
      <c r="U42" s="27">
        <f t="shared" si="19"/>
        <v>132.82317589339962</v>
      </c>
      <c r="V42" s="31">
        <f t="shared" si="8"/>
        <v>12542.226853261942</v>
      </c>
    </row>
    <row r="43" spans="1:22" s="38" customFormat="1" ht="65.25" customHeight="1" x14ac:dyDescent="0.25">
      <c r="A43" s="36" t="s">
        <v>53</v>
      </c>
      <c r="B43" s="24" t="s">
        <v>60</v>
      </c>
      <c r="C43" s="25">
        <v>22</v>
      </c>
      <c r="D43" s="36" t="s">
        <v>75</v>
      </c>
      <c r="E43" s="37">
        <v>9169.33</v>
      </c>
      <c r="F43" s="37">
        <v>1467.09</v>
      </c>
      <c r="G43" s="37">
        <v>10636.42</v>
      </c>
      <c r="H43" s="24">
        <v>12.9</v>
      </c>
      <c r="I43" s="24">
        <v>7.2</v>
      </c>
      <c r="J43" s="24">
        <f t="shared" si="5"/>
        <v>92.88000000000001</v>
      </c>
      <c r="K43" s="27">
        <f t="shared" si="17"/>
        <v>114.51787252368646</v>
      </c>
      <c r="L43" s="27">
        <f t="shared" si="18"/>
        <v>5.205357841985748</v>
      </c>
      <c r="M43" s="28"/>
      <c r="N43" s="29">
        <v>299.22650976647117</v>
      </c>
      <c r="O43" s="29">
        <v>199.48433984431412</v>
      </c>
      <c r="P43" s="34"/>
      <c r="Q43" s="31">
        <f t="shared" si="10"/>
        <v>9.9742169922157053</v>
      </c>
      <c r="R43" s="31">
        <f t="shared" si="11"/>
        <v>6.6494779948104705</v>
      </c>
      <c r="S43" s="34"/>
      <c r="T43" s="27">
        <f t="shared" si="20"/>
        <v>1.4441201528247225</v>
      </c>
      <c r="U43" s="27">
        <f t="shared" si="19"/>
        <v>31.770643362143893</v>
      </c>
      <c r="V43" s="31">
        <f t="shared" si="8"/>
        <v>2950.857355475925</v>
      </c>
    </row>
    <row r="44" spans="1:22" s="38" customFormat="1" ht="63.75" customHeight="1" x14ac:dyDescent="0.25">
      <c r="A44" s="36" t="s">
        <v>54</v>
      </c>
      <c r="B44" s="24" t="s">
        <v>61</v>
      </c>
      <c r="C44" s="25">
        <v>29</v>
      </c>
      <c r="D44" s="36" t="s">
        <v>75</v>
      </c>
      <c r="E44" s="37">
        <v>10530</v>
      </c>
      <c r="F44" s="37">
        <v>1684.8</v>
      </c>
      <c r="G44" s="37">
        <v>12214.8</v>
      </c>
      <c r="H44" s="24">
        <v>12.9</v>
      </c>
      <c r="I44" s="24">
        <v>7.2</v>
      </c>
      <c r="J44" s="24">
        <f t="shared" si="5"/>
        <v>92.88000000000001</v>
      </c>
      <c r="K44" s="27">
        <f t="shared" si="17"/>
        <v>131.51162790697671</v>
      </c>
      <c r="L44" s="27">
        <f t="shared" si="18"/>
        <v>4.5348837209302317</v>
      </c>
      <c r="M44" s="28"/>
      <c r="N44" s="29">
        <v>299.22650976647117</v>
      </c>
      <c r="O44" s="29">
        <v>199.48433984431412</v>
      </c>
      <c r="P44" s="34"/>
      <c r="Q44" s="31">
        <f t="shared" si="10"/>
        <v>9.9742169922157053</v>
      </c>
      <c r="R44" s="31">
        <f t="shared" si="11"/>
        <v>6.6494779948104705</v>
      </c>
      <c r="S44" s="34"/>
      <c r="T44" s="27">
        <f t="shared" si="20"/>
        <v>2.1145942738802388</v>
      </c>
      <c r="U44" s="27">
        <f t="shared" si="19"/>
        <v>61.323233942526926</v>
      </c>
      <c r="V44" s="31">
        <f t="shared" si="8"/>
        <v>5695.7019685819014</v>
      </c>
    </row>
    <row r="45" spans="1:22" s="38" customFormat="1" ht="53.25" customHeight="1" x14ac:dyDescent="0.25">
      <c r="A45" s="36" t="s">
        <v>55</v>
      </c>
      <c r="B45" s="24" t="s">
        <v>62</v>
      </c>
      <c r="C45" s="25">
        <v>30</v>
      </c>
      <c r="D45" s="36" t="s">
        <v>74</v>
      </c>
      <c r="E45" s="37">
        <v>10725</v>
      </c>
      <c r="F45" s="37">
        <v>1716</v>
      </c>
      <c r="G45" s="37">
        <v>12441</v>
      </c>
      <c r="H45" s="24">
        <v>12.9</v>
      </c>
      <c r="I45" s="24">
        <v>7.32</v>
      </c>
      <c r="J45" s="24">
        <f t="shared" si="5"/>
        <v>94.428000000000011</v>
      </c>
      <c r="K45" s="27">
        <f t="shared" si="17"/>
        <v>131.75117549879272</v>
      </c>
      <c r="L45" s="27">
        <f t="shared" si="18"/>
        <v>4.3917058499597577</v>
      </c>
      <c r="M45" s="28"/>
      <c r="N45" s="29">
        <v>299.22650976647117</v>
      </c>
      <c r="O45" s="29">
        <v>199.48433984431412</v>
      </c>
      <c r="P45" s="34"/>
      <c r="Q45" s="31">
        <f t="shared" si="10"/>
        <v>9.9742169922157053</v>
      </c>
      <c r="R45" s="31">
        <f t="shared" si="11"/>
        <v>6.6494779948104705</v>
      </c>
      <c r="S45" s="34"/>
      <c r="T45" s="27">
        <f t="shared" si="20"/>
        <v>2.2577721448507129</v>
      </c>
      <c r="U45" s="27">
        <f t="shared" si="19"/>
        <v>67.733164345521388</v>
      </c>
      <c r="V45" s="31">
        <f t="shared" si="8"/>
        <v>6395.9072428188947</v>
      </c>
    </row>
    <row r="46" spans="1:22" s="38" customFormat="1" ht="51.75" customHeight="1" x14ac:dyDescent="0.25">
      <c r="A46" s="36" t="s">
        <v>55</v>
      </c>
      <c r="B46" s="24" t="s">
        <v>63</v>
      </c>
      <c r="C46" s="25">
        <v>30</v>
      </c>
      <c r="D46" s="36" t="s">
        <v>75</v>
      </c>
      <c r="E46" s="37">
        <v>10725</v>
      </c>
      <c r="F46" s="37">
        <v>1716</v>
      </c>
      <c r="G46" s="37">
        <v>12441</v>
      </c>
      <c r="H46" s="24">
        <v>12.9</v>
      </c>
      <c r="I46" s="24">
        <v>7.2</v>
      </c>
      <c r="J46" s="24">
        <f t="shared" si="5"/>
        <v>92.88000000000001</v>
      </c>
      <c r="K46" s="27">
        <f t="shared" si="17"/>
        <v>133.94702842377259</v>
      </c>
      <c r="L46" s="27">
        <f t="shared" si="18"/>
        <v>4.4649009474590864</v>
      </c>
      <c r="M46" s="28"/>
      <c r="N46" s="29">
        <v>299.22650976647117</v>
      </c>
      <c r="O46" s="29">
        <v>199.48433984431412</v>
      </c>
      <c r="P46" s="34"/>
      <c r="Q46" s="31">
        <f t="shared" si="10"/>
        <v>9.9742169922157053</v>
      </c>
      <c r="R46" s="31">
        <f t="shared" si="11"/>
        <v>6.6494779948104705</v>
      </c>
      <c r="S46" s="34"/>
      <c r="T46" s="27">
        <f t="shared" si="20"/>
        <v>2.1845770473513841</v>
      </c>
      <c r="U46" s="27">
        <f t="shared" si="19"/>
        <v>65.537311420541528</v>
      </c>
      <c r="V46" s="31">
        <f t="shared" si="8"/>
        <v>6087.1054847398973</v>
      </c>
    </row>
    <row r="47" spans="1:22" s="38" customFormat="1" ht="60" customHeight="1" x14ac:dyDescent="0.25">
      <c r="A47" s="36" t="s">
        <v>55</v>
      </c>
      <c r="B47" s="24" t="s">
        <v>64</v>
      </c>
      <c r="C47" s="25">
        <v>30</v>
      </c>
      <c r="D47" s="36" t="s">
        <v>75</v>
      </c>
      <c r="E47" s="37">
        <v>10725</v>
      </c>
      <c r="F47" s="37">
        <v>1716</v>
      </c>
      <c r="G47" s="37">
        <v>12441</v>
      </c>
      <c r="H47" s="24">
        <v>12.9</v>
      </c>
      <c r="I47" s="24">
        <v>7.2</v>
      </c>
      <c r="J47" s="24">
        <f t="shared" si="5"/>
        <v>92.88000000000001</v>
      </c>
      <c r="K47" s="27">
        <f t="shared" si="17"/>
        <v>133.94702842377259</v>
      </c>
      <c r="L47" s="27">
        <f t="shared" si="18"/>
        <v>4.4649009474590864</v>
      </c>
      <c r="M47" s="28"/>
      <c r="N47" s="29">
        <v>299.22650976647117</v>
      </c>
      <c r="O47" s="29">
        <v>199.48433984431412</v>
      </c>
      <c r="P47" s="34"/>
      <c r="Q47" s="31">
        <f t="shared" si="10"/>
        <v>9.9742169922157053</v>
      </c>
      <c r="R47" s="31">
        <f t="shared" si="11"/>
        <v>6.6494779948104705</v>
      </c>
      <c r="S47" s="34"/>
      <c r="T47" s="27">
        <f t="shared" si="20"/>
        <v>2.1845770473513841</v>
      </c>
      <c r="U47" s="27">
        <f t="shared" si="19"/>
        <v>65.537311420541528</v>
      </c>
      <c r="V47" s="31">
        <f t="shared" si="8"/>
        <v>6087.1054847398973</v>
      </c>
    </row>
    <row r="48" spans="1:22" s="38" customFormat="1" ht="66" customHeight="1" x14ac:dyDescent="0.25">
      <c r="A48" s="41" t="s">
        <v>56</v>
      </c>
      <c r="B48" s="42" t="s">
        <v>65</v>
      </c>
      <c r="C48" s="43">
        <v>13</v>
      </c>
      <c r="D48" s="41" t="s">
        <v>75</v>
      </c>
      <c r="E48" s="37">
        <v>11088.4</v>
      </c>
      <c r="F48" s="37">
        <v>1774.144</v>
      </c>
      <c r="G48" s="37">
        <v>12862.544</v>
      </c>
      <c r="H48" s="24">
        <v>12.9</v>
      </c>
      <c r="I48" s="24">
        <v>7.2</v>
      </c>
      <c r="J48" s="24">
        <f t="shared" si="5"/>
        <v>92.88000000000001</v>
      </c>
      <c r="K48" s="27">
        <f t="shared" si="17"/>
        <v>138.48561584840652</v>
      </c>
      <c r="L48" s="27">
        <f t="shared" si="18"/>
        <v>10.652739680646656</v>
      </c>
      <c r="M48" s="28"/>
      <c r="N48" s="29">
        <v>299.22650976647117</v>
      </c>
      <c r="O48" s="29">
        <v>199.48433984431412</v>
      </c>
      <c r="P48" s="34"/>
      <c r="Q48" s="31">
        <f t="shared" si="10"/>
        <v>9.9742169922157053</v>
      </c>
      <c r="R48" s="31">
        <f t="shared" si="11"/>
        <v>6.6494779948104705</v>
      </c>
      <c r="S48" s="34"/>
      <c r="T48" s="39"/>
      <c r="U48" s="27">
        <f t="shared" si="19"/>
        <v>0</v>
      </c>
      <c r="V48" s="31">
        <f t="shared" si="8"/>
        <v>0</v>
      </c>
    </row>
    <row r="49" spans="1:22" s="38" customFormat="1" ht="49.5" customHeight="1" x14ac:dyDescent="0.25">
      <c r="A49" s="41" t="s">
        <v>56</v>
      </c>
      <c r="B49" s="42" t="s">
        <v>66</v>
      </c>
      <c r="C49" s="41">
        <v>13</v>
      </c>
      <c r="D49" s="41" t="s">
        <v>75</v>
      </c>
      <c r="E49" s="37">
        <v>11445.9</v>
      </c>
      <c r="F49" s="37">
        <v>1831.3440000000001</v>
      </c>
      <c r="G49" s="37">
        <v>13277.243999999999</v>
      </c>
      <c r="H49" s="24">
        <v>12.9</v>
      </c>
      <c r="I49" s="24">
        <v>7.2</v>
      </c>
      <c r="J49" s="24">
        <f t="shared" si="5"/>
        <v>92.88000000000001</v>
      </c>
      <c r="K49" s="27">
        <f t="shared" si="17"/>
        <v>142.95051679586561</v>
      </c>
      <c r="L49" s="27">
        <f t="shared" si="18"/>
        <v>10.99619359968197</v>
      </c>
      <c r="M49" s="28"/>
      <c r="N49" s="29">
        <v>299.22650976647117</v>
      </c>
      <c r="O49" s="29">
        <v>199.48433984431412</v>
      </c>
      <c r="P49" s="34"/>
      <c r="Q49" s="31">
        <f t="shared" si="10"/>
        <v>9.9742169922157053</v>
      </c>
      <c r="R49" s="31">
        <f t="shared" si="11"/>
        <v>6.6494779948104705</v>
      </c>
      <c r="S49" s="34"/>
      <c r="T49" s="39"/>
      <c r="U49" s="27">
        <f t="shared" si="19"/>
        <v>0</v>
      </c>
      <c r="V49" s="31">
        <f t="shared" si="8"/>
        <v>0</v>
      </c>
    </row>
    <row r="50" spans="1:22" s="38" customFormat="1" ht="57" customHeight="1" x14ac:dyDescent="0.25">
      <c r="A50" s="41" t="s">
        <v>56</v>
      </c>
      <c r="B50" s="42" t="s">
        <v>67</v>
      </c>
      <c r="C50" s="41">
        <v>13</v>
      </c>
      <c r="D50" s="41" t="s">
        <v>74</v>
      </c>
      <c r="E50" s="37">
        <v>9418.5400000000009</v>
      </c>
      <c r="F50" s="37">
        <v>1506.9664000000002</v>
      </c>
      <c r="G50" s="37">
        <v>10925.506400000002</v>
      </c>
      <c r="H50" s="24">
        <v>12.9</v>
      </c>
      <c r="I50" s="24">
        <v>7.32</v>
      </c>
      <c r="J50" s="24">
        <f t="shared" si="5"/>
        <v>94.428000000000011</v>
      </c>
      <c r="K50" s="27">
        <f t="shared" si="17"/>
        <v>115.70197822679714</v>
      </c>
      <c r="L50" s="27">
        <f t="shared" si="18"/>
        <v>8.9001521712920884</v>
      </c>
      <c r="M50" s="28"/>
      <c r="N50" s="29">
        <v>299.22650976647117</v>
      </c>
      <c r="O50" s="29">
        <v>199.48433984431412</v>
      </c>
      <c r="P50" s="34"/>
      <c r="Q50" s="31">
        <f t="shared" si="10"/>
        <v>9.9742169922157053</v>
      </c>
      <c r="R50" s="31">
        <f t="shared" si="11"/>
        <v>6.6494779948104705</v>
      </c>
      <c r="S50" s="34"/>
      <c r="T50" s="39"/>
      <c r="U50" s="27">
        <f t="shared" si="19"/>
        <v>0</v>
      </c>
      <c r="V50" s="31">
        <f t="shared" si="8"/>
        <v>0</v>
      </c>
    </row>
    <row r="51" spans="1:22" s="38" customFormat="1" ht="67.5" customHeight="1" x14ac:dyDescent="0.25">
      <c r="A51" s="41" t="s">
        <v>56</v>
      </c>
      <c r="B51" s="42" t="s">
        <v>68</v>
      </c>
      <c r="C51" s="41">
        <v>13</v>
      </c>
      <c r="D51" s="41" t="s">
        <v>74</v>
      </c>
      <c r="E51" s="37">
        <v>11531.04</v>
      </c>
      <c r="F51" s="37">
        <v>1844.9664000000002</v>
      </c>
      <c r="G51" s="37">
        <v>13376.006400000002</v>
      </c>
      <c r="H51" s="24">
        <v>12.9</v>
      </c>
      <c r="I51" s="24">
        <v>7.32</v>
      </c>
      <c r="J51" s="24">
        <f t="shared" si="5"/>
        <v>94.428000000000011</v>
      </c>
      <c r="K51" s="27">
        <f t="shared" si="17"/>
        <v>141.65296734019572</v>
      </c>
      <c r="L51" s="27">
        <f t="shared" si="18"/>
        <v>10.896382103091979</v>
      </c>
      <c r="M51" s="28"/>
      <c r="N51" s="29">
        <v>299.22650976647117</v>
      </c>
      <c r="O51" s="29">
        <v>199.48433984431412</v>
      </c>
      <c r="P51" s="34"/>
      <c r="Q51" s="31">
        <f t="shared" si="10"/>
        <v>9.9742169922157053</v>
      </c>
      <c r="R51" s="31">
        <f t="shared" si="11"/>
        <v>6.6494779948104705</v>
      </c>
      <c r="S51" s="34"/>
      <c r="T51" s="39"/>
      <c r="U51" s="27">
        <f t="shared" si="19"/>
        <v>0</v>
      </c>
      <c r="V51" s="31">
        <f t="shared" si="8"/>
        <v>0</v>
      </c>
    </row>
    <row r="52" spans="1:22" s="38" customFormat="1" ht="46.5" customHeight="1" x14ac:dyDescent="0.25">
      <c r="A52" s="41" t="s">
        <v>56</v>
      </c>
      <c r="B52" s="42" t="s">
        <v>69</v>
      </c>
      <c r="C52" s="41">
        <v>13</v>
      </c>
      <c r="D52" s="41" t="s">
        <v>76</v>
      </c>
      <c r="E52" s="37">
        <v>9175</v>
      </c>
      <c r="F52" s="37">
        <v>1468</v>
      </c>
      <c r="G52" s="37">
        <v>10643</v>
      </c>
      <c r="H52" s="24">
        <v>12.5</v>
      </c>
      <c r="I52" s="24">
        <v>7.2</v>
      </c>
      <c r="J52" s="24">
        <f t="shared" si="5"/>
        <v>90</v>
      </c>
      <c r="K52" s="27">
        <f t="shared" si="17"/>
        <v>118.25555555555556</v>
      </c>
      <c r="L52" s="27">
        <f t="shared" si="18"/>
        <v>9.0965811965811962</v>
      </c>
      <c r="M52" s="28"/>
      <c r="N52" s="29">
        <v>299.22650976647117</v>
      </c>
      <c r="O52" s="29">
        <v>199.48433984431412</v>
      </c>
      <c r="P52" s="34"/>
      <c r="Q52" s="31">
        <f t="shared" si="10"/>
        <v>9.9742169922157053</v>
      </c>
      <c r="R52" s="31">
        <f t="shared" si="11"/>
        <v>6.6494779948104705</v>
      </c>
      <c r="S52" s="34"/>
      <c r="T52" s="39"/>
      <c r="U52" s="27">
        <f t="shared" si="19"/>
        <v>0</v>
      </c>
      <c r="V52" s="31">
        <f t="shared" si="8"/>
        <v>0</v>
      </c>
    </row>
    <row r="53" spans="1:22" s="38" customFormat="1" ht="52.5" customHeight="1" x14ac:dyDescent="0.25">
      <c r="A53" s="41" t="s">
        <v>57</v>
      </c>
      <c r="B53" s="42" t="s">
        <v>70</v>
      </c>
      <c r="C53" s="41">
        <v>13</v>
      </c>
      <c r="D53" s="41" t="s">
        <v>75</v>
      </c>
      <c r="E53" s="37">
        <v>10373.4</v>
      </c>
      <c r="F53" s="37">
        <v>1659.74</v>
      </c>
      <c r="G53" s="37">
        <v>12033.14</v>
      </c>
      <c r="H53" s="24">
        <v>12.9</v>
      </c>
      <c r="I53" s="24">
        <v>7.2</v>
      </c>
      <c r="J53" s="24">
        <f t="shared" si="5"/>
        <v>92.88000000000001</v>
      </c>
      <c r="K53" s="27">
        <f t="shared" si="17"/>
        <v>129.5557708871662</v>
      </c>
      <c r="L53" s="27">
        <f t="shared" si="18"/>
        <v>9.9658285297820157</v>
      </c>
      <c r="M53" s="28"/>
      <c r="N53" s="29">
        <v>299.22650976647117</v>
      </c>
      <c r="O53" s="29">
        <v>199.48433984431412</v>
      </c>
      <c r="P53" s="34"/>
      <c r="Q53" s="31">
        <f t="shared" si="10"/>
        <v>9.9742169922157053</v>
      </c>
      <c r="R53" s="31">
        <f t="shared" si="11"/>
        <v>6.6494779948104705</v>
      </c>
      <c r="S53" s="34"/>
      <c r="T53" s="39"/>
      <c r="U53" s="27">
        <f t="shared" si="19"/>
        <v>0</v>
      </c>
      <c r="V53" s="31">
        <f t="shared" si="8"/>
        <v>0</v>
      </c>
    </row>
    <row r="54" spans="1:22" s="38" customFormat="1" ht="66.75" customHeight="1" x14ac:dyDescent="0.25">
      <c r="A54" s="41" t="s">
        <v>57</v>
      </c>
      <c r="B54" s="42" t="s">
        <v>71</v>
      </c>
      <c r="C54" s="41">
        <v>13</v>
      </c>
      <c r="D54" s="41" t="s">
        <v>74</v>
      </c>
      <c r="E54" s="37">
        <v>11531.04</v>
      </c>
      <c r="F54" s="37">
        <v>1844.97</v>
      </c>
      <c r="G54" s="37">
        <v>13376.01</v>
      </c>
      <c r="H54" s="24">
        <v>12.9</v>
      </c>
      <c r="I54" s="24">
        <v>7.32</v>
      </c>
      <c r="J54" s="24">
        <f t="shared" si="5"/>
        <v>94.428000000000011</v>
      </c>
      <c r="K54" s="27">
        <f t="shared" si="17"/>
        <v>141.65300546448086</v>
      </c>
      <c r="L54" s="27">
        <f t="shared" si="18"/>
        <v>10.896385035729297</v>
      </c>
      <c r="M54" s="28"/>
      <c r="N54" s="29">
        <v>299.22650976647117</v>
      </c>
      <c r="O54" s="29">
        <v>199.48433984431412</v>
      </c>
      <c r="P54" s="34"/>
      <c r="Q54" s="31">
        <f t="shared" si="10"/>
        <v>9.9742169922157053</v>
      </c>
      <c r="R54" s="31">
        <f t="shared" si="11"/>
        <v>6.6494779948104705</v>
      </c>
      <c r="S54" s="34"/>
      <c r="T54" s="39"/>
      <c r="U54" s="27">
        <f t="shared" si="19"/>
        <v>0</v>
      </c>
      <c r="V54" s="31">
        <f t="shared" si="8"/>
        <v>0</v>
      </c>
    </row>
    <row r="55" spans="1:22" s="38" customFormat="1" ht="51.75" customHeight="1" x14ac:dyDescent="0.25">
      <c r="A55" s="36" t="s">
        <v>58</v>
      </c>
      <c r="B55" s="24" t="s">
        <v>62</v>
      </c>
      <c r="C55" s="36">
        <v>29</v>
      </c>
      <c r="D55" s="36" t="s">
        <v>74</v>
      </c>
      <c r="E55" s="37">
        <v>10725</v>
      </c>
      <c r="F55" s="37">
        <v>1716</v>
      </c>
      <c r="G55" s="37">
        <v>12441</v>
      </c>
      <c r="H55" s="24">
        <v>12.9</v>
      </c>
      <c r="I55" s="24">
        <v>7.32</v>
      </c>
      <c r="J55" s="24">
        <f t="shared" si="5"/>
        <v>94.428000000000011</v>
      </c>
      <c r="K55" s="27">
        <f t="shared" si="17"/>
        <v>131.75117549879272</v>
      </c>
      <c r="L55" s="27">
        <f t="shared" si="18"/>
        <v>4.5431439827169902</v>
      </c>
      <c r="M55" s="28"/>
      <c r="N55" s="29">
        <v>299.22650976647117</v>
      </c>
      <c r="O55" s="29">
        <v>199.48433984431412</v>
      </c>
      <c r="P55" s="34"/>
      <c r="Q55" s="31">
        <f t="shared" si="10"/>
        <v>9.9742169922157053</v>
      </c>
      <c r="R55" s="31">
        <f t="shared" si="11"/>
        <v>6.6494779948104705</v>
      </c>
      <c r="S55" s="34"/>
      <c r="T55" s="27">
        <f t="shared" ref="T55:T58" si="21">R55-L55</f>
        <v>2.1063340120934804</v>
      </c>
      <c r="U55" s="27">
        <f t="shared" si="19"/>
        <v>61.083686350710934</v>
      </c>
      <c r="V55" s="31">
        <f t="shared" si="8"/>
        <v>5768.0103347249324</v>
      </c>
    </row>
    <row r="56" spans="1:22" s="38" customFormat="1" ht="63" customHeight="1" x14ac:dyDescent="0.25">
      <c r="A56" s="36" t="s">
        <v>58</v>
      </c>
      <c r="B56" s="24" t="s">
        <v>72</v>
      </c>
      <c r="C56" s="36">
        <v>29</v>
      </c>
      <c r="D56" s="36" t="s">
        <v>75</v>
      </c>
      <c r="E56" s="37">
        <v>10530</v>
      </c>
      <c r="F56" s="37">
        <v>1684.8</v>
      </c>
      <c r="G56" s="37">
        <v>12214.8</v>
      </c>
      <c r="H56" s="24">
        <v>12.9</v>
      </c>
      <c r="I56" s="24">
        <v>7.2</v>
      </c>
      <c r="J56" s="24">
        <f t="shared" ref="J56:J58" si="22">H56*I56</f>
        <v>92.88000000000001</v>
      </c>
      <c r="K56" s="27">
        <f t="shared" si="17"/>
        <v>131.51162790697671</v>
      </c>
      <c r="L56" s="27">
        <f t="shared" si="18"/>
        <v>4.5348837209302317</v>
      </c>
      <c r="M56" s="28"/>
      <c r="N56" s="29">
        <v>299.22650976647117</v>
      </c>
      <c r="O56" s="29">
        <v>199.48433984431412</v>
      </c>
      <c r="P56" s="34"/>
      <c r="Q56" s="31">
        <f t="shared" si="10"/>
        <v>9.9742169922157053</v>
      </c>
      <c r="R56" s="31">
        <f t="shared" si="11"/>
        <v>6.6494779948104705</v>
      </c>
      <c r="S56" s="34"/>
      <c r="T56" s="27">
        <f t="shared" si="21"/>
        <v>2.1145942738802388</v>
      </c>
      <c r="U56" s="27">
        <f t="shared" si="19"/>
        <v>61.323233942526926</v>
      </c>
      <c r="V56" s="31">
        <f t="shared" si="8"/>
        <v>5695.7019685819014</v>
      </c>
    </row>
    <row r="57" spans="1:22" s="38" customFormat="1" ht="50.25" customHeight="1" x14ac:dyDescent="0.25">
      <c r="A57" s="36" t="s">
        <v>58</v>
      </c>
      <c r="B57" s="24" t="s">
        <v>73</v>
      </c>
      <c r="C57" s="36">
        <v>29</v>
      </c>
      <c r="D57" s="36" t="s">
        <v>75</v>
      </c>
      <c r="E57" s="37">
        <v>10725</v>
      </c>
      <c r="F57" s="37">
        <v>1716</v>
      </c>
      <c r="G57" s="37">
        <v>12441</v>
      </c>
      <c r="H57" s="24">
        <v>12.9</v>
      </c>
      <c r="I57" s="24">
        <v>7.2</v>
      </c>
      <c r="J57" s="24">
        <f t="shared" si="22"/>
        <v>92.88000000000001</v>
      </c>
      <c r="K57" s="27">
        <f t="shared" si="17"/>
        <v>133.94702842377259</v>
      </c>
      <c r="L57" s="27">
        <f t="shared" si="18"/>
        <v>4.6188630490956069</v>
      </c>
      <c r="M57" s="28"/>
      <c r="N57" s="29">
        <v>299.22650976647117</v>
      </c>
      <c r="O57" s="29">
        <v>199.48433984431412</v>
      </c>
      <c r="P57" s="34"/>
      <c r="Q57" s="31">
        <f t="shared" si="10"/>
        <v>9.9742169922157053</v>
      </c>
      <c r="R57" s="31">
        <f t="shared" si="11"/>
        <v>6.6494779948104705</v>
      </c>
      <c r="S57" s="34"/>
      <c r="T57" s="27">
        <f t="shared" si="21"/>
        <v>2.0306149457148637</v>
      </c>
      <c r="U57" s="27">
        <f t="shared" si="19"/>
        <v>58.887833425731046</v>
      </c>
      <c r="V57" s="31">
        <f t="shared" si="8"/>
        <v>5469.5019685818997</v>
      </c>
    </row>
    <row r="58" spans="1:22" s="38" customFormat="1" ht="50.25" customHeight="1" x14ac:dyDescent="0.25">
      <c r="A58" s="36" t="s">
        <v>58</v>
      </c>
      <c r="B58" s="24" t="s">
        <v>64</v>
      </c>
      <c r="C58" s="36">
        <v>29</v>
      </c>
      <c r="D58" s="36" t="s">
        <v>75</v>
      </c>
      <c r="E58" s="37">
        <v>10725</v>
      </c>
      <c r="F58" s="37">
        <v>1716</v>
      </c>
      <c r="G58" s="37">
        <v>12441</v>
      </c>
      <c r="H58" s="24">
        <v>12.9</v>
      </c>
      <c r="I58" s="24">
        <v>7.2</v>
      </c>
      <c r="J58" s="24">
        <f t="shared" si="22"/>
        <v>92.88000000000001</v>
      </c>
      <c r="K58" s="27">
        <f t="shared" si="17"/>
        <v>133.94702842377259</v>
      </c>
      <c r="L58" s="27">
        <f t="shared" si="18"/>
        <v>4.6188630490956069</v>
      </c>
      <c r="M58" s="28"/>
      <c r="N58" s="29">
        <v>299.22650976647117</v>
      </c>
      <c r="O58" s="29">
        <v>199.48433984431412</v>
      </c>
      <c r="P58" s="34"/>
      <c r="Q58" s="31">
        <f t="shared" si="10"/>
        <v>9.9742169922157053</v>
      </c>
      <c r="R58" s="31">
        <f t="shared" si="11"/>
        <v>6.6494779948104705</v>
      </c>
      <c r="S58" s="34"/>
      <c r="T58" s="27">
        <f t="shared" si="21"/>
        <v>2.0306149457148637</v>
      </c>
      <c r="U58" s="27">
        <f t="shared" si="19"/>
        <v>58.887833425731046</v>
      </c>
      <c r="V58" s="31">
        <f t="shared" si="8"/>
        <v>5469.5019685818997</v>
      </c>
    </row>
    <row r="59" spans="1:22" s="38" customFormat="1" ht="29.25" customHeight="1" x14ac:dyDescent="0.25">
      <c r="A59" s="44" t="s">
        <v>105</v>
      </c>
      <c r="B59" s="36"/>
      <c r="C59" s="39"/>
      <c r="D59" s="39"/>
      <c r="E59" s="37"/>
      <c r="F59" s="37"/>
      <c r="G59" s="37"/>
      <c r="H59" s="39"/>
      <c r="I59" s="39"/>
      <c r="J59" s="39"/>
      <c r="K59" s="39"/>
      <c r="L59" s="39"/>
      <c r="M59" s="34"/>
      <c r="N59" s="37"/>
      <c r="O59" s="37"/>
      <c r="P59" s="34"/>
      <c r="Q59" s="39"/>
      <c r="R59" s="39"/>
      <c r="S59" s="34"/>
      <c r="T59" s="39"/>
      <c r="U59" s="45">
        <f>SUM(U8:U58)</f>
        <v>2280.3748814382307</v>
      </c>
      <c r="V59" s="46">
        <f>SUM(V8:V58)</f>
        <v>204794.42333400715</v>
      </c>
    </row>
    <row r="60" spans="1:22" x14ac:dyDescent="0.25">
      <c r="M60" s="10"/>
      <c r="N60" s="11"/>
      <c r="O60" s="11"/>
      <c r="P60" s="10"/>
      <c r="Q60" s="10"/>
      <c r="R60" s="10"/>
      <c r="S60" s="10"/>
      <c r="T60" s="10"/>
    </row>
  </sheetData>
  <autoFilter ref="A6:K58"/>
  <mergeCells count="9">
    <mergeCell ref="A1:U1"/>
    <mergeCell ref="A2:U2"/>
    <mergeCell ref="A3:U3"/>
    <mergeCell ref="A4:U4"/>
    <mergeCell ref="A6:A7"/>
    <mergeCell ref="B6:B7"/>
    <mergeCell ref="D6:D7"/>
    <mergeCell ref="E6:E7"/>
    <mergeCell ref="F6:F7"/>
  </mergeCells>
  <printOptions horizontalCentered="1"/>
  <pageMargins left="0.9055118110236221" right="0.11811023622047245" top="3.5433070866141736" bottom="0.74803149606299213" header="0.31496062992125984" footer="0.31496062992125984"/>
  <pageSetup paperSize="239" scale="4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CARRILLO BELMONT DIEGO ALBERTO</dc:creator>
  <cp:lastModifiedBy>MENDOZA OVIEDO JOSE LUIS</cp:lastModifiedBy>
  <cp:lastPrinted>2018-08-29T00:18:56Z</cp:lastPrinted>
  <dcterms:created xsi:type="dcterms:W3CDTF">2018-08-27T17:38:36Z</dcterms:created>
  <dcterms:modified xsi:type="dcterms:W3CDTF">2018-08-29T00:19:03Z</dcterms:modified>
</cp:coreProperties>
</file>