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805"/>
  </bookViews>
  <sheets>
    <sheet name="Anexo 4" sheetId="1" r:id="rId1"/>
  </sheets>
  <definedNames>
    <definedName name="_xlnm.Print_Area" localSheetId="0">'Anexo 4'!$A$1:$V$27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H15" i="1"/>
  <c r="R15" i="1" l="1"/>
  <c r="R16" i="1"/>
  <c r="R17" i="1"/>
  <c r="R18" i="1"/>
  <c r="R20" i="1"/>
  <c r="R21" i="1"/>
  <c r="R22" i="1"/>
  <c r="R23" i="1"/>
  <c r="R24" i="1"/>
  <c r="R25" i="1"/>
  <c r="R14" i="1"/>
  <c r="Q15" i="1"/>
  <c r="Q16" i="1"/>
  <c r="Q17" i="1"/>
  <c r="Q18" i="1"/>
  <c r="Q20" i="1"/>
  <c r="Q21" i="1"/>
  <c r="Q22" i="1"/>
  <c r="Q23" i="1"/>
  <c r="Q24" i="1"/>
  <c r="Q25" i="1"/>
  <c r="Q14" i="1"/>
  <c r="N15" i="1"/>
  <c r="N16" i="1"/>
  <c r="N17" i="1"/>
  <c r="N18" i="1"/>
  <c r="N20" i="1"/>
  <c r="N21" i="1"/>
  <c r="N22" i="1"/>
  <c r="N23" i="1"/>
  <c r="N24" i="1"/>
  <c r="N25" i="1"/>
  <c r="N14" i="1"/>
  <c r="J15" i="1"/>
  <c r="J16" i="1"/>
  <c r="J17" i="1"/>
  <c r="J18" i="1"/>
  <c r="J20" i="1"/>
  <c r="J21" i="1"/>
  <c r="J22" i="1"/>
  <c r="J23" i="1"/>
  <c r="J24" i="1"/>
  <c r="J25" i="1"/>
  <c r="J14" i="1"/>
  <c r="U27" i="1" l="1"/>
  <c r="T23" i="1"/>
  <c r="T22" i="1"/>
  <c r="T21" i="1"/>
  <c r="T16" i="1"/>
  <c r="T15" i="1"/>
  <c r="T27" i="1" l="1"/>
  <c r="H16" i="1"/>
  <c r="H17" i="1"/>
  <c r="H18" i="1"/>
  <c r="H20" i="1"/>
  <c r="H21" i="1"/>
  <c r="H22" i="1"/>
  <c r="H23" i="1"/>
  <c r="H24" i="1"/>
  <c r="H25" i="1"/>
  <c r="H14" i="1"/>
  <c r="H27" i="1" l="1"/>
  <c r="M27" i="1"/>
  <c r="L27" i="1"/>
  <c r="K27" i="1"/>
  <c r="I27" i="1"/>
  <c r="G27" i="1"/>
  <c r="P25" i="1"/>
  <c r="O25" i="1"/>
  <c r="P24" i="1"/>
  <c r="P23" i="1"/>
  <c r="S23" i="1" s="1"/>
  <c r="V23" i="1" s="1"/>
  <c r="P22" i="1"/>
  <c r="S21" i="1"/>
  <c r="V21" i="1" s="1"/>
  <c r="P21" i="1"/>
  <c r="P20" i="1"/>
  <c r="P18" i="1"/>
  <c r="O18" i="1"/>
  <c r="P17" i="1"/>
  <c r="P16" i="1"/>
  <c r="P15" i="1"/>
  <c r="P14" i="1"/>
  <c r="S22" i="1" l="1"/>
  <c r="V22" i="1" s="1"/>
  <c r="S16" i="1"/>
  <c r="V16" i="1" s="1"/>
  <c r="S18" i="1"/>
  <c r="V18" i="1" s="1"/>
  <c r="O22" i="1"/>
  <c r="P27" i="1"/>
  <c r="O16" i="1"/>
  <c r="O24" i="1"/>
  <c r="J27" i="1"/>
  <c r="O15" i="1"/>
  <c r="S20" i="1"/>
  <c r="V20" i="1" s="1"/>
  <c r="O14" i="1"/>
  <c r="R27" i="1"/>
  <c r="S17" i="1"/>
  <c r="O20" i="1"/>
  <c r="O23" i="1"/>
  <c r="Q27" i="1"/>
  <c r="N27" i="1"/>
  <c r="S14" i="1"/>
  <c r="V14" i="1" s="1"/>
  <c r="S15" i="1"/>
  <c r="V15" i="1" s="1"/>
  <c r="O17" i="1"/>
  <c r="O21" i="1"/>
  <c r="S24" i="1"/>
  <c r="V24" i="1" s="1"/>
  <c r="S25" i="1"/>
  <c r="V25" i="1" s="1"/>
  <c r="S27" i="1" l="1"/>
  <c r="V17" i="1"/>
  <c r="V27" i="1" s="1"/>
  <c r="O27" i="1"/>
</calcChain>
</file>

<file path=xl/sharedStrings.xml><?xml version="1.0" encoding="utf-8"?>
<sst xmlns="http://schemas.openxmlformats.org/spreadsheetml/2006/main" count="113" uniqueCount="72">
  <si>
    <t xml:space="preserve">UNIDAD TÉCNICA DE FISCALIZACIÓN </t>
  </si>
  <si>
    <t>DIRECCIÓN DE AUDITORÍA DE PARTIDOS POLÍTICOS, AGRUPACIONES POLÍTICAS Y OTROS</t>
  </si>
  <si>
    <t>COMITÉ EJECUTIVO ESTATAL DE TAMAULIPAS</t>
  </si>
  <si>
    <t>REVISIÓN DEL INFORME ANUAL 2017</t>
  </si>
  <si>
    <t>PARTIDO REVOLUCIONARIO INSTITUCIONAL</t>
  </si>
  <si>
    <t>ANÁLISIS DE IMPUESTOS POR PAGAR</t>
  </si>
  <si>
    <t>ENTIDAD FEDERATIVA</t>
  </si>
  <si>
    <t>NÚMERO DE CUENTA 2016</t>
  </si>
  <si>
    <t>NOMBRE DE LA CUENTA  2016</t>
  </si>
  <si>
    <t xml:space="preserve">NÚMERO DE CUENTA O NÚMERO IDENTIFICADOR </t>
  </si>
  <si>
    <t>ADEUDOS</t>
  </si>
  <si>
    <t xml:space="preserve">PAGOS </t>
  </si>
  <si>
    <t>SALDOS PENDIENTES DE PAGO AL 31-12-17</t>
  </si>
  <si>
    <t>SALDO INICIAL DE SALDOS GENERADOS EN 2015 Y ANTERIORES</t>
  </si>
  <si>
    <t>SALDOS GENERADOS EN 2016
(ANTIGÜEDAD MAYOR A UN AÑO)</t>
  </si>
  <si>
    <t xml:space="preserve">SALDOS GLOBALES BALANZA </t>
  </si>
  <si>
    <t>SALDOS GENERADOS EN 2017</t>
  </si>
  <si>
    <t>TOTAL DE ADEUDOS</t>
  </si>
  <si>
    <t>SALDOS GENERADOS EN 2015 Y ANTERIORES</t>
  </si>
  <si>
    <t>TOTAL DE RECUPERACIONES</t>
  </si>
  <si>
    <t>SALDOS AL 31-12-17</t>
  </si>
  <si>
    <t>A</t>
  </si>
  <si>
    <t>B</t>
  </si>
  <si>
    <t>C</t>
  </si>
  <si>
    <t>D=A+B+C</t>
  </si>
  <si>
    <t>E</t>
  </si>
  <si>
    <t>F</t>
  </si>
  <si>
    <t>G</t>
  </si>
  <si>
    <t>H=E+F+G</t>
  </si>
  <si>
    <t>I</t>
  </si>
  <si>
    <t>J</t>
  </si>
  <si>
    <t>K</t>
  </si>
  <si>
    <t>L=I+J+K</t>
  </si>
  <si>
    <t>TAMAULIPAS</t>
  </si>
  <si>
    <t>2-1-03-01-0000</t>
  </si>
  <si>
    <t>ISR RETENIDO POR SERVICIOS PROFESIONALES</t>
  </si>
  <si>
    <t>2-1-03-02-0000</t>
  </si>
  <si>
    <t>ISR RETENIDO POR SUELDOS Y SALARIOS</t>
  </si>
  <si>
    <t>2-1-03-03-0000</t>
  </si>
  <si>
    <t>ISR RETENIDO POR HONORARIOS ASIMILADOS A SUELDOS</t>
  </si>
  <si>
    <t>ISR RETENIDO POR ASIMILADOS A SUELDOS</t>
  </si>
  <si>
    <t>2-1-03-04-0000</t>
  </si>
  <si>
    <t xml:space="preserve">ISR RETENIDO POR ARRENDAMIENTO </t>
  </si>
  <si>
    <t>2-1-03-05-0000</t>
  </si>
  <si>
    <t>IVA RETENIDO POR SERVICIOS PROFESIONALES</t>
  </si>
  <si>
    <t>2-1-03-07-0000</t>
  </si>
  <si>
    <t>IVA RETENIDO POR ARRENDAMIENTO</t>
  </si>
  <si>
    <t>2-1-03-08-0000</t>
  </si>
  <si>
    <t>IMSS</t>
  </si>
  <si>
    <t>2-1-03-09-0000</t>
  </si>
  <si>
    <t>INFONAVIT</t>
  </si>
  <si>
    <t>2-1-03-10-0000</t>
  </si>
  <si>
    <t>RCV</t>
  </si>
  <si>
    <t>2-1-03-11-0000</t>
  </si>
  <si>
    <t>IMPUESTO SOBRE NOMINA</t>
  </si>
  <si>
    <t>2-1-03-12-0000</t>
  </si>
  <si>
    <t>OTROS IMPUESTOS Y/O CONTRIBUCIONES FEDERALES</t>
  </si>
  <si>
    <t xml:space="preserve">GRAN TOTAL </t>
  </si>
  <si>
    <t>|</t>
  </si>
  <si>
    <t>II</t>
  </si>
  <si>
    <t>NOMBRE DE LA CUENTA  2017</t>
  </si>
  <si>
    <t>SALDOS PENDIENTES DE PAGO DESPUÉS DE CORRECCIONES</t>
  </si>
  <si>
    <t>RECLASIFICACIÓN Y AJUSTE EJERCICIOS  2016 Y ANTERIORES</t>
  </si>
  <si>
    <t>RECLASIFICACIÓN Y AJUSTE EJERCICIO 2017</t>
  </si>
  <si>
    <t>M</t>
  </si>
  <si>
    <t>N</t>
  </si>
  <si>
    <t>O=L+M+N</t>
  </si>
  <si>
    <t>2-1-03-06-0001</t>
  </si>
  <si>
    <t>IVA RETENIDO POR FLETES</t>
  </si>
  <si>
    <t>2-1-03-13-0001</t>
  </si>
  <si>
    <t>OTROS IMPUESTOS Y/O CONTRIBUCIONES LOCALES</t>
  </si>
  <si>
    <t>ANEX_5_Acatamiento SM-RAP-4-2019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</si>
</sst>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$&quot;* #,##0.00_-;\-&quot;$&quot;* #,##0.00_-;_-&quot;$&quot;* &quot;-&quot;??_-;_-@_-"/>
    <numFmt numFmtId="164" formatCode="\$#,##0.00;\-\$#,##0.00"/>
    <numFmt numFmtId="165" formatCode="\$#,##0.00;[Red]\-\$#,##0.00"/>
    <numFmt numFmtId="166" formatCode="&quot;$&quot;#,##0.00"/>
    <numFmt numFmtId="167" formatCode="#,##0.00_ ;\-#,##0.00\ "/>
    <numFmt numFmtId="168" formatCode="#,##0.0000000000_ ;\-#,##0.0000000000\ "/>
    <numFmt numFmtId="169" formatCode="#,##0.00_ ;[Red]\-#,##0.00\ 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5"/>
      <name val="Arial"/>
      <family val="2"/>
    </font>
    <font>
      <b/>
      <sz val="15"/>
      <name val="Arial"/>
      <family val="2"/>
    </font>
    <font>
      <b/>
      <sz val="15"/>
      <color theme="1"/>
      <name val="Arial"/>
      <family val="2"/>
    </font>
    <font>
      <b/>
      <sz val="13"/>
      <color rgb="FFFF0000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7" fillId="0" borderId="0"/>
    <xf numFmtId="0" fontId="1" fillId="0" borderId="0"/>
  </cellStyleXfs>
  <cellXfs count="6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0" xfId="0" applyFont="1" applyFill="1"/>
    <xf numFmtId="0" fontId="0" fillId="2" borderId="0" xfId="0" applyFont="1" applyFill="1"/>
    <xf numFmtId="168" fontId="0" fillId="0" borderId="0" xfId="0" applyNumberFormat="1"/>
    <xf numFmtId="165" fontId="8" fillId="0" borderId="0" xfId="0" applyNumberFormat="1" applyFont="1"/>
    <xf numFmtId="0" fontId="0" fillId="2" borderId="0" xfId="0" applyFill="1" applyAlignment="1"/>
    <xf numFmtId="0" fontId="10" fillId="2" borderId="0" xfId="0" applyFont="1" applyFill="1" applyAlignment="1">
      <alignment horizontal="center"/>
    </xf>
    <xf numFmtId="0" fontId="0" fillId="2" borderId="5" xfId="0" applyFill="1" applyBorder="1" applyAlignment="1"/>
    <xf numFmtId="0" fontId="0" fillId="0" borderId="0" xfId="0" applyFill="1" applyAlignment="1">
      <alignment vertical="center"/>
    </xf>
    <xf numFmtId="0" fontId="9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/>
    <xf numFmtId="0" fontId="0" fillId="0" borderId="0" xfId="0" applyFill="1" applyAlignment="1">
      <alignment horizontal="center"/>
    </xf>
    <xf numFmtId="169" fontId="0" fillId="0" borderId="0" xfId="0" applyNumberFormat="1" applyFill="1"/>
    <xf numFmtId="0" fontId="1" fillId="0" borderId="0" xfId="0" applyFont="1" applyFill="1"/>
    <xf numFmtId="167" fontId="1" fillId="0" borderId="0" xfId="0" applyNumberFormat="1" applyFont="1" applyFill="1"/>
    <xf numFmtId="0" fontId="0" fillId="0" borderId="0" xfId="0" applyFill="1" applyAlignment="1"/>
    <xf numFmtId="0" fontId="0" fillId="0" borderId="5" xfId="0" applyFill="1" applyBorder="1" applyAlignment="1"/>
    <xf numFmtId="167" fontId="0" fillId="0" borderId="0" xfId="0" applyNumberFormat="1"/>
    <xf numFmtId="0" fontId="12" fillId="0" borderId="0" xfId="2" applyFont="1" applyFill="1" applyBorder="1" applyAlignment="1">
      <alignment vertical="center"/>
    </xf>
    <xf numFmtId="0" fontId="11" fillId="0" borderId="0" xfId="0" applyFont="1"/>
    <xf numFmtId="0" fontId="11" fillId="2" borderId="0" xfId="0" applyFont="1" applyFill="1" applyAlignment="1"/>
    <xf numFmtId="0" fontId="11" fillId="0" borderId="0" xfId="0" applyFont="1" applyFill="1" applyAlignment="1"/>
    <xf numFmtId="4" fontId="6" fillId="3" borderId="1" xfId="3" applyNumberFormat="1" applyFont="1" applyFill="1" applyBorder="1" applyAlignment="1">
      <alignment horizontal="center" vertical="center" wrapText="1"/>
    </xf>
    <xf numFmtId="4" fontId="6" fillId="3" borderId="2" xfId="3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4" fontId="6" fillId="0" borderId="1" xfId="3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1" xfId="0" quotePrefix="1" applyNumberFormat="1" applyFont="1" applyFill="1" applyBorder="1" applyAlignment="1">
      <alignment horizontal="center" vertical="center" wrapText="1"/>
    </xf>
    <xf numFmtId="0" fontId="16" fillId="0" borderId="1" xfId="3" applyFont="1" applyFill="1" applyBorder="1" applyAlignment="1">
      <alignment horizontal="left" vertical="center" wrapText="1"/>
    </xf>
    <xf numFmtId="0" fontId="17" fillId="0" borderId="1" xfId="4" applyFont="1" applyFill="1" applyBorder="1" applyAlignment="1">
      <alignment horizontal="center" vertical="center"/>
    </xf>
    <xf numFmtId="164" fontId="4" fillId="0" borderId="1" xfId="4" applyNumberFormat="1" applyFont="1" applyFill="1" applyBorder="1" applyAlignment="1">
      <alignment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166" fontId="16" fillId="0" borderId="1" xfId="3" applyNumberFormat="1" applyFont="1" applyFill="1" applyBorder="1" applyAlignment="1">
      <alignment horizontal="center" vertical="center" wrapText="1"/>
    </xf>
    <xf numFmtId="166" fontId="16" fillId="0" borderId="1" xfId="1" applyNumberFormat="1" applyFont="1" applyFill="1" applyBorder="1" applyAlignment="1">
      <alignment horizontal="center" vertical="center" wrapText="1"/>
    </xf>
    <xf numFmtId="166" fontId="4" fillId="0" borderId="1" xfId="4" applyNumberFormat="1" applyFont="1" applyFill="1" applyBorder="1" applyAlignment="1">
      <alignment horizontal="center" vertical="center"/>
    </xf>
    <xf numFmtId="4" fontId="16" fillId="0" borderId="1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left" vertical="center" wrapText="1"/>
    </xf>
    <xf numFmtId="0" fontId="4" fillId="0" borderId="1" xfId="4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Alignment="1">
      <alignment horizontal="left" vertical="center"/>
    </xf>
    <xf numFmtId="49" fontId="6" fillId="0" borderId="1" xfId="0" quotePrefix="1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/>
    </xf>
    <xf numFmtId="164" fontId="5" fillId="0" borderId="1" xfId="4" applyNumberFormat="1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3" borderId="1" xfId="3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6" fillId="3" borderId="1" xfId="3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4" fontId="15" fillId="2" borderId="0" xfId="3" applyNumberFormat="1" applyFont="1" applyFill="1" applyBorder="1" applyAlignment="1">
      <alignment horizontal="center" vertical="top" wrapText="1"/>
    </xf>
  </cellXfs>
  <cellStyles count="5">
    <cellStyle name="Moneda" xfId="1" builtinId="4"/>
    <cellStyle name="Normal" xfId="0" builtinId="0"/>
    <cellStyle name="Normal 2" xfId="3"/>
    <cellStyle name="Normal 8" xfId="4"/>
    <cellStyle name="Normal_FORMATOS DE REVISIÒN IA 2007  DIANA LAURA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187960</xdr:rowOff>
    </xdr:from>
    <xdr:ext cx="1828800" cy="955963"/>
    <xdr:pic>
      <xdr:nvPicPr>
        <xdr:cNvPr id="2" name="11 Imagen" descr="C:\Users\ife\Pictures\LOGOS INE\logo_carta_color1.jpg">
          <a:extLst>
            <a:ext uri="{FF2B5EF4-FFF2-40B4-BE49-F238E27FC236}">
              <a16:creationId xmlns:a16="http://schemas.microsoft.com/office/drawing/2014/main" id="{E6347F9C-119A-436D-B234-48EF9763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960"/>
          <a:ext cx="1828800" cy="9559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20</xdr:col>
      <xdr:colOff>558107</xdr:colOff>
      <xdr:row>1</xdr:row>
      <xdr:rowOff>22859</xdr:rowOff>
    </xdr:from>
    <xdr:to>
      <xdr:col>21</xdr:col>
      <xdr:colOff>571499</xdr:colOff>
      <xdr:row>6</xdr:row>
      <xdr:rowOff>120878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3107" y="265314"/>
          <a:ext cx="1329575" cy="1310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tabSelected="1" view="pageBreakPreview" topLeftCell="D3" zoomScale="55" zoomScaleNormal="100" zoomScaleSheetLayoutView="55" workbookViewId="0">
      <selection activeCell="A6" sqref="A6:V6"/>
    </sheetView>
  </sheetViews>
  <sheetFormatPr baseColWidth="10" defaultColWidth="11.5703125" defaultRowHeight="15" x14ac:dyDescent="0.25"/>
  <cols>
    <col min="1" max="1" width="21.42578125" bestFit="1" customWidth="1"/>
    <col min="2" max="2" width="18.85546875" hidden="1" customWidth="1"/>
    <col min="3" max="3" width="33.42578125" hidden="1" customWidth="1"/>
    <col min="4" max="4" width="33.42578125" style="2" customWidth="1"/>
    <col min="5" max="5" width="58" customWidth="1"/>
    <col min="6" max="6" width="21.7109375" customWidth="1"/>
    <col min="7" max="7" width="24.28515625" customWidth="1"/>
    <col min="8" max="8" width="21.5703125" customWidth="1"/>
    <col min="9" max="9" width="21.140625" style="13" customWidth="1"/>
    <col min="10" max="10" width="21.5703125" customWidth="1"/>
    <col min="11" max="11" width="20.140625" customWidth="1"/>
    <col min="12" max="12" width="22.5703125" customWidth="1"/>
    <col min="13" max="13" width="19.7109375" customWidth="1"/>
    <col min="14" max="14" width="29" customWidth="1"/>
    <col min="15" max="15" width="18.42578125" customWidth="1"/>
    <col min="16" max="16" width="20.140625" style="3" customWidth="1"/>
    <col min="17" max="17" width="22.85546875" style="3" customWidth="1"/>
    <col min="18" max="19" width="20.28515625" style="3" customWidth="1"/>
    <col min="20" max="20" width="21.7109375" customWidth="1"/>
    <col min="21" max="21" width="19.7109375" customWidth="1"/>
    <col min="22" max="22" width="19.42578125" customWidth="1"/>
  </cols>
  <sheetData>
    <row r="1" spans="1:22" s="22" customFormat="1" ht="19.5" x14ac:dyDescent="0.3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21"/>
      <c r="S1" s="21"/>
    </row>
    <row r="2" spans="1:22" s="22" customFormat="1" ht="19.5" customHeight="1" x14ac:dyDescent="0.3">
      <c r="A2" s="56" t="s">
        <v>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</row>
    <row r="3" spans="1:22" s="22" customFormat="1" ht="19.5" x14ac:dyDescent="0.3">
      <c r="A3" s="56" t="s">
        <v>1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</row>
    <row r="4" spans="1:22" s="22" customFormat="1" ht="19.5" x14ac:dyDescent="0.3">
      <c r="A4" s="57" t="s">
        <v>2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</row>
    <row r="5" spans="1:22" s="22" customFormat="1" ht="19.5" x14ac:dyDescent="0.3">
      <c r="A5" s="57" t="s">
        <v>3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</row>
    <row r="6" spans="1:22" s="22" customFormat="1" ht="19.5" x14ac:dyDescent="0.3">
      <c r="A6" s="58" t="s">
        <v>4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</row>
    <row r="7" spans="1:22" s="22" customFormat="1" ht="19.5" x14ac:dyDescent="0.3">
      <c r="A7" s="23"/>
      <c r="B7" s="23"/>
      <c r="C7" s="23"/>
      <c r="D7" s="23"/>
      <c r="E7" s="23"/>
      <c r="F7" s="23"/>
      <c r="G7" s="23"/>
      <c r="H7" s="23"/>
      <c r="I7" s="24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</row>
    <row r="8" spans="1:22" s="22" customFormat="1" ht="15.6" customHeight="1" x14ac:dyDescent="0.3">
      <c r="A8" s="59" t="s">
        <v>5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</row>
    <row r="9" spans="1:22" ht="30.75" customHeight="1" x14ac:dyDescent="0.25">
      <c r="A9" s="7"/>
      <c r="B9" s="7"/>
      <c r="C9" s="7"/>
      <c r="D9" s="7"/>
      <c r="E9" s="7"/>
      <c r="F9" s="7"/>
      <c r="G9" s="7"/>
      <c r="H9" s="8"/>
      <c r="I9" s="18"/>
      <c r="J9" s="7"/>
      <c r="K9" s="7"/>
      <c r="L9" s="7"/>
      <c r="M9" s="7"/>
      <c r="N9" s="7"/>
      <c r="O9" s="7"/>
      <c r="P9" s="7"/>
      <c r="Q9" s="7"/>
      <c r="R9" s="7"/>
      <c r="S9" s="7"/>
      <c r="T9" s="62" t="s">
        <v>71</v>
      </c>
      <c r="U9" s="62"/>
      <c r="V9" s="62"/>
    </row>
    <row r="10" spans="1:22" ht="14.45" customHeight="1" x14ac:dyDescent="0.25">
      <c r="A10" s="9"/>
      <c r="B10" s="9"/>
      <c r="C10" s="9"/>
      <c r="D10" s="9"/>
      <c r="E10" s="9"/>
      <c r="F10" s="9"/>
      <c r="G10" s="9"/>
      <c r="H10" s="9"/>
      <c r="I10" s="1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spans="1:22" s="1" customFormat="1" ht="54" customHeight="1" x14ac:dyDescent="0.25">
      <c r="A11" s="60" t="s">
        <v>6</v>
      </c>
      <c r="B11" s="60" t="s">
        <v>7</v>
      </c>
      <c r="C11" s="60" t="s">
        <v>8</v>
      </c>
      <c r="D11" s="60" t="s">
        <v>9</v>
      </c>
      <c r="E11" s="60" t="s">
        <v>60</v>
      </c>
      <c r="F11" s="53" t="s">
        <v>10</v>
      </c>
      <c r="G11" s="53"/>
      <c r="H11" s="53"/>
      <c r="I11" s="53"/>
      <c r="J11" s="53"/>
      <c r="K11" s="53" t="s">
        <v>11</v>
      </c>
      <c r="L11" s="53"/>
      <c r="M11" s="53"/>
      <c r="N11" s="53"/>
      <c r="O11" s="25"/>
      <c r="P11" s="53" t="s">
        <v>12</v>
      </c>
      <c r="Q11" s="53"/>
      <c r="R11" s="53"/>
      <c r="S11" s="53"/>
      <c r="T11" s="55" t="s">
        <v>61</v>
      </c>
      <c r="U11" s="55"/>
      <c r="V11" s="55"/>
    </row>
    <row r="12" spans="1:22" s="1" customFormat="1" ht="129" customHeight="1" x14ac:dyDescent="0.25">
      <c r="A12" s="61"/>
      <c r="B12" s="61"/>
      <c r="C12" s="61"/>
      <c r="D12" s="61"/>
      <c r="E12" s="61"/>
      <c r="F12" s="26" t="s">
        <v>13</v>
      </c>
      <c r="G12" s="26" t="s">
        <v>14</v>
      </c>
      <c r="H12" s="26" t="s">
        <v>15</v>
      </c>
      <c r="I12" s="26" t="s">
        <v>16</v>
      </c>
      <c r="J12" s="26" t="s">
        <v>17</v>
      </c>
      <c r="K12" s="26" t="s">
        <v>18</v>
      </c>
      <c r="L12" s="26" t="s">
        <v>14</v>
      </c>
      <c r="M12" s="26" t="s">
        <v>16</v>
      </c>
      <c r="N12" s="26" t="s">
        <v>19</v>
      </c>
      <c r="O12" s="26" t="s">
        <v>15</v>
      </c>
      <c r="P12" s="26" t="s">
        <v>18</v>
      </c>
      <c r="Q12" s="26" t="s">
        <v>14</v>
      </c>
      <c r="R12" s="26" t="s">
        <v>16</v>
      </c>
      <c r="S12" s="26" t="s">
        <v>20</v>
      </c>
      <c r="T12" s="27" t="s">
        <v>62</v>
      </c>
      <c r="U12" s="27" t="s">
        <v>63</v>
      </c>
      <c r="V12" s="25" t="s">
        <v>20</v>
      </c>
    </row>
    <row r="13" spans="1:22" s="10" customFormat="1" ht="39.950000000000003" customHeight="1" x14ac:dyDescent="0.25">
      <c r="A13" s="28">
        <v>1</v>
      </c>
      <c r="B13" s="28">
        <v>2</v>
      </c>
      <c r="C13" s="28">
        <v>3</v>
      </c>
      <c r="D13" s="28">
        <v>4</v>
      </c>
      <c r="E13" s="28">
        <v>5</v>
      </c>
      <c r="F13" s="29" t="s">
        <v>21</v>
      </c>
      <c r="G13" s="29" t="s">
        <v>22</v>
      </c>
      <c r="H13" s="29" t="s">
        <v>29</v>
      </c>
      <c r="I13" s="29" t="s">
        <v>23</v>
      </c>
      <c r="J13" s="28" t="s">
        <v>24</v>
      </c>
      <c r="K13" s="29" t="s">
        <v>25</v>
      </c>
      <c r="L13" s="29" t="s">
        <v>26</v>
      </c>
      <c r="M13" s="29" t="s">
        <v>27</v>
      </c>
      <c r="N13" s="29" t="s">
        <v>28</v>
      </c>
      <c r="O13" s="29" t="s">
        <v>59</v>
      </c>
      <c r="P13" s="29" t="s">
        <v>29</v>
      </c>
      <c r="Q13" s="29" t="s">
        <v>30</v>
      </c>
      <c r="R13" s="29" t="s">
        <v>31</v>
      </c>
      <c r="S13" s="29" t="s">
        <v>32</v>
      </c>
      <c r="T13" s="30" t="s">
        <v>64</v>
      </c>
      <c r="U13" s="30" t="s">
        <v>65</v>
      </c>
      <c r="V13" s="30" t="s">
        <v>66</v>
      </c>
    </row>
    <row r="14" spans="1:22" s="10" customFormat="1" ht="39.950000000000003" customHeight="1" x14ac:dyDescent="0.25">
      <c r="A14" s="31" t="s">
        <v>33</v>
      </c>
      <c r="B14" s="32" t="s">
        <v>34</v>
      </c>
      <c r="C14" s="33" t="s">
        <v>35</v>
      </c>
      <c r="D14" s="34" t="s">
        <v>34</v>
      </c>
      <c r="E14" s="35" t="s">
        <v>35</v>
      </c>
      <c r="F14" s="36">
        <v>0</v>
      </c>
      <c r="G14" s="37">
        <v>8733</v>
      </c>
      <c r="H14" s="37">
        <f>SUM(F14:G14)</f>
        <v>8733</v>
      </c>
      <c r="I14" s="37">
        <v>69365.84</v>
      </c>
      <c r="J14" s="38">
        <f>F14+G14+I14</f>
        <v>78098.84</v>
      </c>
      <c r="K14" s="39">
        <v>0</v>
      </c>
      <c r="L14" s="37">
        <v>62835.27</v>
      </c>
      <c r="M14" s="37">
        <v>70904.69</v>
      </c>
      <c r="N14" s="38">
        <f>K14+L14+M14</f>
        <v>133739.96</v>
      </c>
      <c r="O14" s="40">
        <f>J14-N14</f>
        <v>-55641.119999999995</v>
      </c>
      <c r="P14" s="38">
        <f>F14-K14</f>
        <v>0</v>
      </c>
      <c r="Q14" s="38">
        <f>G14-L14</f>
        <v>-54102.27</v>
      </c>
      <c r="R14" s="38">
        <f>I14-M14</f>
        <v>-1538.8500000000058</v>
      </c>
      <c r="S14" s="38">
        <f>P14+Q14+R14</f>
        <v>-55641.120000000003</v>
      </c>
      <c r="T14" s="41">
        <v>60515.29</v>
      </c>
      <c r="U14" s="41">
        <v>0</v>
      </c>
      <c r="V14" s="41">
        <f t="shared" ref="V14:V25" si="0">S14+T14+U14</f>
        <v>4874.1699999999983</v>
      </c>
    </row>
    <row r="15" spans="1:22" s="10" customFormat="1" ht="39.950000000000003" customHeight="1" x14ac:dyDescent="0.25">
      <c r="A15" s="31" t="s">
        <v>33</v>
      </c>
      <c r="B15" s="32" t="s">
        <v>36</v>
      </c>
      <c r="C15" s="33" t="s">
        <v>37</v>
      </c>
      <c r="D15" s="32" t="s">
        <v>36</v>
      </c>
      <c r="E15" s="33" t="s">
        <v>37</v>
      </c>
      <c r="F15" s="42">
        <v>331523.11</v>
      </c>
      <c r="G15" s="37">
        <v>415745.81</v>
      </c>
      <c r="H15" s="37">
        <f>SUM(F15:G15)</f>
        <v>747268.91999999993</v>
      </c>
      <c r="I15" s="37">
        <v>456921.96</v>
      </c>
      <c r="J15" s="38">
        <f t="shared" ref="J15:J25" si="1">F15+G15+I15</f>
        <v>1204190.8799999999</v>
      </c>
      <c r="K15" s="39">
        <v>0</v>
      </c>
      <c r="L15" s="37">
        <v>410381.93</v>
      </c>
      <c r="M15" s="37">
        <v>681626.31</v>
      </c>
      <c r="N15" s="38">
        <f t="shared" ref="N15:N25" si="2">K15+L15+M15</f>
        <v>1092008.24</v>
      </c>
      <c r="O15" s="40">
        <f t="shared" ref="O15:O25" si="3">J15-N15</f>
        <v>112182.6399999999</v>
      </c>
      <c r="P15" s="38">
        <f>F15-K15</f>
        <v>331523.11</v>
      </c>
      <c r="Q15" s="38">
        <f t="shared" ref="Q15:Q25" si="4">G15-L15</f>
        <v>5363.8800000000047</v>
      </c>
      <c r="R15" s="38">
        <f t="shared" ref="R15:R25" si="5">I15-M15</f>
        <v>-224704.35000000003</v>
      </c>
      <c r="S15" s="38">
        <f t="shared" ref="S15:S25" si="6">P15+Q15+R15</f>
        <v>112182.63999999996</v>
      </c>
      <c r="T15" s="41">
        <f>132.34-20590.69-63113.75</f>
        <v>-83572.100000000006</v>
      </c>
      <c r="U15" s="41">
        <v>0</v>
      </c>
      <c r="V15" s="41">
        <f t="shared" si="0"/>
        <v>28610.53999999995</v>
      </c>
    </row>
    <row r="16" spans="1:22" s="11" customFormat="1" ht="39.950000000000003" customHeight="1" x14ac:dyDescent="0.25">
      <c r="A16" s="31" t="s">
        <v>33</v>
      </c>
      <c r="B16" s="43" t="s">
        <v>38</v>
      </c>
      <c r="C16" s="44" t="s">
        <v>39</v>
      </c>
      <c r="D16" s="45" t="s">
        <v>38</v>
      </c>
      <c r="E16" s="35" t="s">
        <v>40</v>
      </c>
      <c r="F16" s="36">
        <v>0</v>
      </c>
      <c r="G16" s="37">
        <v>170339.26</v>
      </c>
      <c r="H16" s="37">
        <f t="shared" ref="H16:H25" si="7">SUM(F16:G16)</f>
        <v>170339.26</v>
      </c>
      <c r="I16" s="37">
        <v>1510721.12</v>
      </c>
      <c r="J16" s="38">
        <f t="shared" si="1"/>
        <v>1681060.3800000001</v>
      </c>
      <c r="K16" s="39">
        <v>0</v>
      </c>
      <c r="L16" s="37">
        <v>169225.32</v>
      </c>
      <c r="M16" s="37">
        <v>1205524.79</v>
      </c>
      <c r="N16" s="38">
        <f t="shared" si="2"/>
        <v>1374750.11</v>
      </c>
      <c r="O16" s="40">
        <f t="shared" si="3"/>
        <v>306310.27</v>
      </c>
      <c r="P16" s="38">
        <f t="shared" ref="P16:P25" si="8">F16-K16</f>
        <v>0</v>
      </c>
      <c r="Q16" s="38">
        <f t="shared" si="4"/>
        <v>1113.9400000000023</v>
      </c>
      <c r="R16" s="38">
        <f t="shared" si="5"/>
        <v>305196.33000000007</v>
      </c>
      <c r="S16" s="38">
        <f t="shared" si="6"/>
        <v>306310.27000000008</v>
      </c>
      <c r="T16" s="46">
        <f>20590.69+63113.75</f>
        <v>83704.44</v>
      </c>
      <c r="U16" s="46">
        <v>0</v>
      </c>
      <c r="V16" s="41">
        <f t="shared" si="0"/>
        <v>390014.71000000008</v>
      </c>
    </row>
    <row r="17" spans="1:22" s="11" customFormat="1" ht="39.950000000000003" customHeight="1" x14ac:dyDescent="0.25">
      <c r="A17" s="31" t="s">
        <v>33</v>
      </c>
      <c r="B17" s="45" t="s">
        <v>41</v>
      </c>
      <c r="C17" s="35" t="s">
        <v>42</v>
      </c>
      <c r="D17" s="45" t="s">
        <v>41</v>
      </c>
      <c r="E17" s="35" t="s">
        <v>42</v>
      </c>
      <c r="F17" s="36">
        <v>0</v>
      </c>
      <c r="G17" s="37">
        <v>0</v>
      </c>
      <c r="H17" s="37">
        <f t="shared" si="7"/>
        <v>0</v>
      </c>
      <c r="I17" s="37">
        <v>4298.5</v>
      </c>
      <c r="J17" s="38">
        <f t="shared" si="1"/>
        <v>4298.5</v>
      </c>
      <c r="K17" s="39">
        <v>0</v>
      </c>
      <c r="L17" s="37">
        <v>0</v>
      </c>
      <c r="M17" s="37">
        <v>0</v>
      </c>
      <c r="N17" s="38">
        <f t="shared" si="2"/>
        <v>0</v>
      </c>
      <c r="O17" s="40">
        <f t="shared" si="3"/>
        <v>4298.5</v>
      </c>
      <c r="P17" s="38">
        <f t="shared" si="8"/>
        <v>0</v>
      </c>
      <c r="Q17" s="38">
        <f t="shared" si="4"/>
        <v>0</v>
      </c>
      <c r="R17" s="38">
        <f t="shared" si="5"/>
        <v>4298.5</v>
      </c>
      <c r="S17" s="38">
        <f t="shared" si="6"/>
        <v>4298.5</v>
      </c>
      <c r="T17" s="46">
        <v>0</v>
      </c>
      <c r="U17" s="46">
        <v>0</v>
      </c>
      <c r="V17" s="41">
        <f t="shared" si="0"/>
        <v>4298.5</v>
      </c>
    </row>
    <row r="18" spans="1:22" s="10" customFormat="1" ht="39.950000000000003" customHeight="1" x14ac:dyDescent="0.25">
      <c r="A18" s="31" t="s">
        <v>33</v>
      </c>
      <c r="B18" s="32" t="s">
        <v>43</v>
      </c>
      <c r="C18" s="33" t="s">
        <v>44</v>
      </c>
      <c r="D18" s="34" t="s">
        <v>43</v>
      </c>
      <c r="E18" s="35" t="s">
        <v>44</v>
      </c>
      <c r="F18" s="36">
        <v>0</v>
      </c>
      <c r="G18" s="37">
        <v>3469.78</v>
      </c>
      <c r="H18" s="37">
        <f t="shared" si="7"/>
        <v>3469.78</v>
      </c>
      <c r="I18" s="37">
        <v>59327.99</v>
      </c>
      <c r="J18" s="38">
        <f t="shared" si="1"/>
        <v>62797.77</v>
      </c>
      <c r="K18" s="39">
        <v>0</v>
      </c>
      <c r="L18" s="37">
        <v>431.81</v>
      </c>
      <c r="M18" s="37">
        <v>58172.86</v>
      </c>
      <c r="N18" s="38">
        <f t="shared" si="2"/>
        <v>58604.67</v>
      </c>
      <c r="O18" s="40">
        <f t="shared" si="3"/>
        <v>4193.0999999999985</v>
      </c>
      <c r="P18" s="38">
        <f t="shared" si="8"/>
        <v>0</v>
      </c>
      <c r="Q18" s="38">
        <f t="shared" si="4"/>
        <v>3037.9700000000003</v>
      </c>
      <c r="R18" s="38">
        <f t="shared" si="5"/>
        <v>1155.1299999999974</v>
      </c>
      <c r="S18" s="38">
        <f t="shared" si="6"/>
        <v>4193.0999999999976</v>
      </c>
      <c r="T18" s="41">
        <v>0</v>
      </c>
      <c r="U18" s="41">
        <v>0</v>
      </c>
      <c r="V18" s="41">
        <f t="shared" si="0"/>
        <v>4193.0999999999976</v>
      </c>
    </row>
    <row r="19" spans="1:22" s="10" customFormat="1" ht="39.950000000000003" customHeight="1" x14ac:dyDescent="0.25">
      <c r="A19" s="31" t="s">
        <v>33</v>
      </c>
      <c r="B19" s="32"/>
      <c r="C19" s="33"/>
      <c r="D19" s="34" t="s">
        <v>67</v>
      </c>
      <c r="E19" s="47" t="s">
        <v>68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7">
        <v>0</v>
      </c>
    </row>
    <row r="20" spans="1:22" s="10" customFormat="1" ht="39.950000000000003" customHeight="1" x14ac:dyDescent="0.25">
      <c r="A20" s="31" t="s">
        <v>33</v>
      </c>
      <c r="B20" s="32" t="s">
        <v>45</v>
      </c>
      <c r="C20" s="33" t="s">
        <v>46</v>
      </c>
      <c r="D20" s="32" t="s">
        <v>45</v>
      </c>
      <c r="E20" s="33" t="s">
        <v>46</v>
      </c>
      <c r="F20" s="36">
        <v>0</v>
      </c>
      <c r="G20" s="37">
        <v>0</v>
      </c>
      <c r="H20" s="37">
        <f t="shared" si="7"/>
        <v>0</v>
      </c>
      <c r="I20" s="37">
        <v>4585.0600000000004</v>
      </c>
      <c r="J20" s="38">
        <f t="shared" si="1"/>
        <v>4585.0600000000004</v>
      </c>
      <c r="K20" s="39">
        <v>0</v>
      </c>
      <c r="L20" s="37">
        <v>0</v>
      </c>
      <c r="M20" s="37">
        <v>0</v>
      </c>
      <c r="N20" s="38">
        <f t="shared" si="2"/>
        <v>0</v>
      </c>
      <c r="O20" s="40">
        <f t="shared" si="3"/>
        <v>4585.0600000000004</v>
      </c>
      <c r="P20" s="38">
        <f t="shared" si="8"/>
        <v>0</v>
      </c>
      <c r="Q20" s="38">
        <f t="shared" si="4"/>
        <v>0</v>
      </c>
      <c r="R20" s="38">
        <f t="shared" si="5"/>
        <v>4585.0600000000004</v>
      </c>
      <c r="S20" s="38">
        <f t="shared" si="6"/>
        <v>4585.0600000000004</v>
      </c>
      <c r="T20" s="41">
        <v>0</v>
      </c>
      <c r="U20" s="41">
        <v>0</v>
      </c>
      <c r="V20" s="41">
        <f t="shared" si="0"/>
        <v>4585.0600000000004</v>
      </c>
    </row>
    <row r="21" spans="1:22" s="10" customFormat="1" ht="39.950000000000003" customHeight="1" x14ac:dyDescent="0.25">
      <c r="A21" s="31" t="s">
        <v>33</v>
      </c>
      <c r="B21" s="32" t="s">
        <v>47</v>
      </c>
      <c r="C21" s="33" t="s">
        <v>48</v>
      </c>
      <c r="D21" s="32" t="s">
        <v>47</v>
      </c>
      <c r="E21" s="33" t="s">
        <v>48</v>
      </c>
      <c r="F21" s="36">
        <v>0</v>
      </c>
      <c r="G21" s="37">
        <v>898741.75</v>
      </c>
      <c r="H21" s="37">
        <f t="shared" si="7"/>
        <v>898741.75</v>
      </c>
      <c r="I21" s="37">
        <v>859547.82</v>
      </c>
      <c r="J21" s="38">
        <f t="shared" si="1"/>
        <v>1758289.5699999998</v>
      </c>
      <c r="K21" s="39">
        <v>0</v>
      </c>
      <c r="L21" s="37">
        <v>1066130.48</v>
      </c>
      <c r="M21" s="37">
        <v>869732.22</v>
      </c>
      <c r="N21" s="38">
        <f t="shared" si="2"/>
        <v>1935862.7</v>
      </c>
      <c r="O21" s="40">
        <f t="shared" si="3"/>
        <v>-177573.13000000012</v>
      </c>
      <c r="P21" s="38">
        <f t="shared" si="8"/>
        <v>0</v>
      </c>
      <c r="Q21" s="38">
        <f t="shared" si="4"/>
        <v>-167388.72999999998</v>
      </c>
      <c r="R21" s="38">
        <f t="shared" si="5"/>
        <v>-10184.400000000023</v>
      </c>
      <c r="S21" s="38">
        <f t="shared" si="6"/>
        <v>-177573.13</v>
      </c>
      <c r="T21" s="41">
        <f>90739.89+41898.19+42158.65+48219.37</f>
        <v>223016.1</v>
      </c>
      <c r="U21" s="41">
        <v>0</v>
      </c>
      <c r="V21" s="41">
        <f t="shared" si="0"/>
        <v>45442.97</v>
      </c>
    </row>
    <row r="22" spans="1:22" s="10" customFormat="1" ht="39.950000000000003" customHeight="1" x14ac:dyDescent="0.25">
      <c r="A22" s="31" t="s">
        <v>33</v>
      </c>
      <c r="B22" s="32" t="s">
        <v>49</v>
      </c>
      <c r="C22" s="33" t="s">
        <v>50</v>
      </c>
      <c r="D22" s="32" t="s">
        <v>49</v>
      </c>
      <c r="E22" s="33" t="s">
        <v>50</v>
      </c>
      <c r="F22" s="36">
        <v>0</v>
      </c>
      <c r="G22" s="37">
        <v>396032.38</v>
      </c>
      <c r="H22" s="37">
        <f t="shared" si="7"/>
        <v>396032.38</v>
      </c>
      <c r="I22" s="37">
        <v>453841.48</v>
      </c>
      <c r="J22" s="38">
        <f t="shared" si="1"/>
        <v>849873.86</v>
      </c>
      <c r="K22" s="39">
        <v>0</v>
      </c>
      <c r="L22" s="37">
        <v>235132.25</v>
      </c>
      <c r="M22" s="37">
        <v>466881.81</v>
      </c>
      <c r="N22" s="38">
        <f t="shared" si="2"/>
        <v>702014.06</v>
      </c>
      <c r="O22" s="40">
        <f t="shared" si="3"/>
        <v>147859.79999999993</v>
      </c>
      <c r="P22" s="38">
        <f t="shared" si="8"/>
        <v>0</v>
      </c>
      <c r="Q22" s="38">
        <f t="shared" si="4"/>
        <v>160900.13</v>
      </c>
      <c r="R22" s="38">
        <f t="shared" si="5"/>
        <v>-13040.330000000016</v>
      </c>
      <c r="S22" s="38">
        <f t="shared" si="6"/>
        <v>147859.79999999999</v>
      </c>
      <c r="T22" s="46">
        <f>23138.64-41898.19-42158.65-48219.37</f>
        <v>-109137.57</v>
      </c>
      <c r="U22" s="41">
        <v>0</v>
      </c>
      <c r="V22" s="41">
        <f t="shared" si="0"/>
        <v>38722.229999999981</v>
      </c>
    </row>
    <row r="23" spans="1:22" s="10" customFormat="1" ht="39.950000000000003" customHeight="1" x14ac:dyDescent="0.25">
      <c r="A23" s="31" t="s">
        <v>33</v>
      </c>
      <c r="B23" s="32" t="s">
        <v>51</v>
      </c>
      <c r="C23" s="33" t="s">
        <v>52</v>
      </c>
      <c r="D23" s="32" t="s">
        <v>51</v>
      </c>
      <c r="E23" s="33" t="s">
        <v>52</v>
      </c>
      <c r="F23" s="36">
        <v>0</v>
      </c>
      <c r="G23" s="37">
        <v>377277.98</v>
      </c>
      <c r="H23" s="37">
        <f t="shared" si="7"/>
        <v>377277.98</v>
      </c>
      <c r="I23" s="37">
        <v>438135.95</v>
      </c>
      <c r="J23" s="38">
        <f t="shared" si="1"/>
        <v>815413.92999999993</v>
      </c>
      <c r="K23" s="39">
        <v>0</v>
      </c>
      <c r="L23" s="37">
        <v>158821.65</v>
      </c>
      <c r="M23" s="37">
        <v>448257.34</v>
      </c>
      <c r="N23" s="38">
        <f t="shared" si="2"/>
        <v>607078.99</v>
      </c>
      <c r="O23" s="40">
        <f t="shared" si="3"/>
        <v>208334.93999999994</v>
      </c>
      <c r="P23" s="38">
        <f t="shared" si="8"/>
        <v>0</v>
      </c>
      <c r="Q23" s="38">
        <f t="shared" si="4"/>
        <v>218456.33</v>
      </c>
      <c r="R23" s="38">
        <f t="shared" si="5"/>
        <v>-10121.390000000014</v>
      </c>
      <c r="S23" s="38">
        <f t="shared" si="6"/>
        <v>208334.93999999997</v>
      </c>
      <c r="T23" s="41">
        <f>-113878.53-60515.29</f>
        <v>-174393.82</v>
      </c>
      <c r="U23" s="41">
        <v>0</v>
      </c>
      <c r="V23" s="41">
        <f t="shared" si="0"/>
        <v>33941.119999999966</v>
      </c>
    </row>
    <row r="24" spans="1:22" s="10" customFormat="1" ht="39.950000000000003" customHeight="1" x14ac:dyDescent="0.25">
      <c r="A24" s="31" t="s">
        <v>33</v>
      </c>
      <c r="B24" s="32" t="s">
        <v>53</v>
      </c>
      <c r="C24" s="33" t="s">
        <v>54</v>
      </c>
      <c r="D24" s="32" t="s">
        <v>53</v>
      </c>
      <c r="E24" s="33" t="s">
        <v>54</v>
      </c>
      <c r="F24" s="42">
        <v>60925</v>
      </c>
      <c r="G24" s="37">
        <v>159417</v>
      </c>
      <c r="H24" s="37">
        <f t="shared" si="7"/>
        <v>220342</v>
      </c>
      <c r="I24" s="37">
        <v>486497</v>
      </c>
      <c r="J24" s="38">
        <f t="shared" si="1"/>
        <v>706839</v>
      </c>
      <c r="K24" s="39">
        <v>0</v>
      </c>
      <c r="L24" s="37">
        <v>158968</v>
      </c>
      <c r="M24" s="37">
        <v>447192</v>
      </c>
      <c r="N24" s="38">
        <f t="shared" si="2"/>
        <v>606160</v>
      </c>
      <c r="O24" s="40">
        <f t="shared" si="3"/>
        <v>100679</v>
      </c>
      <c r="P24" s="38">
        <f t="shared" si="8"/>
        <v>60925</v>
      </c>
      <c r="Q24" s="38">
        <f t="shared" si="4"/>
        <v>449</v>
      </c>
      <c r="R24" s="38">
        <f t="shared" si="5"/>
        <v>39305</v>
      </c>
      <c r="S24" s="38">
        <f t="shared" si="6"/>
        <v>100679</v>
      </c>
      <c r="T24" s="41">
        <v>0</v>
      </c>
      <c r="U24" s="41">
        <v>0</v>
      </c>
      <c r="V24" s="41">
        <f t="shared" si="0"/>
        <v>100679</v>
      </c>
    </row>
    <row r="25" spans="1:22" s="10" customFormat="1" ht="39.950000000000003" customHeight="1" x14ac:dyDescent="0.25">
      <c r="A25" s="31" t="s">
        <v>33</v>
      </c>
      <c r="B25" s="32" t="s">
        <v>55</v>
      </c>
      <c r="C25" s="33" t="s">
        <v>56</v>
      </c>
      <c r="D25" s="32" t="s">
        <v>55</v>
      </c>
      <c r="E25" s="35" t="s">
        <v>56</v>
      </c>
      <c r="F25" s="36">
        <v>0</v>
      </c>
      <c r="G25" s="37">
        <v>0</v>
      </c>
      <c r="H25" s="37">
        <f t="shared" si="7"/>
        <v>0</v>
      </c>
      <c r="I25" s="37">
        <v>4800</v>
      </c>
      <c r="J25" s="38">
        <f t="shared" si="1"/>
        <v>4800</v>
      </c>
      <c r="K25" s="39">
        <v>0</v>
      </c>
      <c r="L25" s="37">
        <v>0</v>
      </c>
      <c r="M25" s="37">
        <v>4800</v>
      </c>
      <c r="N25" s="38">
        <f t="shared" si="2"/>
        <v>4800</v>
      </c>
      <c r="O25" s="40">
        <f t="shared" si="3"/>
        <v>0</v>
      </c>
      <c r="P25" s="38">
        <f t="shared" si="8"/>
        <v>0</v>
      </c>
      <c r="Q25" s="38">
        <f t="shared" si="4"/>
        <v>0</v>
      </c>
      <c r="R25" s="38">
        <f t="shared" si="5"/>
        <v>0</v>
      </c>
      <c r="S25" s="38">
        <f t="shared" si="6"/>
        <v>0</v>
      </c>
      <c r="T25" s="41">
        <v>0</v>
      </c>
      <c r="U25" s="41">
        <v>0</v>
      </c>
      <c r="V25" s="41">
        <f t="shared" si="0"/>
        <v>0</v>
      </c>
    </row>
    <row r="26" spans="1:22" s="10" customFormat="1" ht="39.950000000000003" customHeight="1" x14ac:dyDescent="0.25">
      <c r="A26" s="31" t="s">
        <v>33</v>
      </c>
      <c r="B26" s="32"/>
      <c r="C26" s="33"/>
      <c r="D26" s="32" t="s">
        <v>69</v>
      </c>
      <c r="E26" s="35" t="s">
        <v>70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  <c r="V26" s="37">
        <v>0</v>
      </c>
    </row>
    <row r="27" spans="1:22" s="12" customFormat="1" ht="57.75" customHeight="1" x14ac:dyDescent="0.25">
      <c r="A27" s="48"/>
      <c r="B27" s="48"/>
      <c r="C27" s="49"/>
      <c r="D27" s="50"/>
      <c r="E27" s="51" t="s">
        <v>57</v>
      </c>
      <c r="F27" s="51">
        <f>SUM(F14:F26)</f>
        <v>392448.11</v>
      </c>
      <c r="G27" s="51">
        <f>SUM(G14:G25)</f>
        <v>2429756.96</v>
      </c>
      <c r="H27" s="51">
        <f>SUM(H14:H25)</f>
        <v>2822205.07</v>
      </c>
      <c r="I27" s="51">
        <f t="shared" ref="I27:O27" si="9">SUM(I14:I25)</f>
        <v>4348042.7200000007</v>
      </c>
      <c r="J27" s="51">
        <f t="shared" si="9"/>
        <v>7170247.79</v>
      </c>
      <c r="K27" s="51">
        <f t="shared" si="9"/>
        <v>0</v>
      </c>
      <c r="L27" s="51">
        <f t="shared" si="9"/>
        <v>2261926.71</v>
      </c>
      <c r="M27" s="51">
        <f t="shared" si="9"/>
        <v>4253092.0199999996</v>
      </c>
      <c r="N27" s="51">
        <f t="shared" si="9"/>
        <v>6515018.7300000004</v>
      </c>
      <c r="O27" s="51">
        <f t="shared" si="9"/>
        <v>655229.05999999959</v>
      </c>
      <c r="P27" s="51">
        <f t="shared" ref="P27:V27" si="10">SUM(P14:P25)</f>
        <v>392448.11</v>
      </c>
      <c r="Q27" s="51">
        <f t="shared" si="10"/>
        <v>167830.25000000003</v>
      </c>
      <c r="R27" s="51">
        <f t="shared" si="10"/>
        <v>94950.699999999983</v>
      </c>
      <c r="S27" s="51">
        <f t="shared" si="10"/>
        <v>655229.05999999994</v>
      </c>
      <c r="T27" s="51">
        <f>SUM(T14:T25)</f>
        <v>132.3399999999674</v>
      </c>
      <c r="U27" s="52">
        <f t="shared" si="10"/>
        <v>0</v>
      </c>
      <c r="V27" s="52">
        <f t="shared" si="10"/>
        <v>655361.4</v>
      </c>
    </row>
    <row r="28" spans="1:22" s="13" customFormat="1" x14ac:dyDescent="0.25">
      <c r="D28" s="14"/>
      <c r="H28" s="15"/>
      <c r="P28" s="16"/>
      <c r="Q28" s="17"/>
      <c r="R28" s="16"/>
      <c r="S28" s="16"/>
    </row>
    <row r="29" spans="1:22" x14ac:dyDescent="0.25">
      <c r="Q29" s="4" t="s">
        <v>58</v>
      </c>
    </row>
    <row r="30" spans="1:22" ht="15" customHeight="1" x14ac:dyDescent="0.25">
      <c r="M30" s="5"/>
    </row>
    <row r="31" spans="1:22" x14ac:dyDescent="0.25">
      <c r="A31" s="6"/>
      <c r="B31" s="6"/>
      <c r="C31" s="6"/>
      <c r="D31" s="6"/>
      <c r="E31" s="6"/>
      <c r="F31" s="6"/>
      <c r="U31" s="20"/>
    </row>
  </sheetData>
  <mergeCells count="17">
    <mergeCell ref="K11:N11"/>
    <mergeCell ref="P11:S11"/>
    <mergeCell ref="A1:Q1"/>
    <mergeCell ref="T11:V11"/>
    <mergeCell ref="A2:V2"/>
    <mergeCell ref="A3:V3"/>
    <mergeCell ref="A4:V4"/>
    <mergeCell ref="A5:V5"/>
    <mergeCell ref="A6:V6"/>
    <mergeCell ref="A8:V8"/>
    <mergeCell ref="A11:A12"/>
    <mergeCell ref="B11:B12"/>
    <mergeCell ref="C11:C12"/>
    <mergeCell ref="D11:D12"/>
    <mergeCell ref="E11:E12"/>
    <mergeCell ref="F11:J11"/>
    <mergeCell ref="T9:V9"/>
  </mergeCells>
  <printOptions horizontalCentered="1"/>
  <pageMargins left="0.51181102362204722" right="0.11811023622047245" top="3.0708661417322838" bottom="0.74803149606299213" header="0.31496062992125984" footer="0.31496062992125984"/>
  <pageSetup paperSize="235" scale="2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4</vt:lpstr>
      <vt:lpstr>'Anexo 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2019-06-26T01:01:10Z</dcterms:modified>
</cp:coreProperties>
</file>