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nuel\Documents\ICPG Senado Oaxaca 30042018\"/>
    </mc:Choice>
  </mc:AlternateContent>
  <xr:revisionPtr revIDLastSave="0" documentId="8_{0A91A70C-B0CA-4CC9-A19B-A487A1104FBD}" xr6:coauthVersionLast="32" xr6:coauthVersionMax="32" xr10:uidLastSave="{00000000-0000-0000-0000-000000000000}"/>
  <bookViews>
    <workbookView xWindow="600" yWindow="150" windowWidth="20115" windowHeight="8190" tabRatio="817" activeTab="10" xr2:uid="{00000000-000D-0000-FFFF-FFFF00000000}"/>
  </bookViews>
  <sheets>
    <sheet name="MUESTRA OAX 20042018" sheetId="203" r:id="rId1"/>
    <sheet name="MUESTRA Oax x DF 20042018" sheetId="202" r:id="rId2"/>
    <sheet name="BD" sheetId="180" r:id="rId3"/>
    <sheet name="TABULADORES" sheetId="4" r:id="rId4"/>
    <sheet name="Gráfico1" sheetId="5" r:id="rId5"/>
    <sheet name="Gráfico2 B" sheetId="200" r:id="rId6"/>
    <sheet name="Gráfico2 N" sheetId="201" r:id="rId7"/>
    <sheet name="Gráfico3" sheetId="51" r:id="rId8"/>
    <sheet name="C" sheetId="92" r:id="rId9"/>
    <sheet name="E" sheetId="93" r:id="rId10"/>
    <sheet name="F" sheetId="94" r:id="rId11"/>
  </sheets>
  <externalReferences>
    <externalReference r:id="rId12"/>
    <externalReference r:id="rId13"/>
  </externalReferences>
  <definedNames>
    <definedName name="_xlnm._FilterDatabase" localSheetId="2" hidden="1">BD!$F$1:$M$626</definedName>
    <definedName name="_xlnm.Print_Area" localSheetId="0">'MUESTRA OAX 20042018'!$A$2:$M$575</definedName>
    <definedName name="cas_ayun">[1]MPAL98!$A$2:$N$3020</definedName>
    <definedName name="cas_gob">#REF!</definedName>
    <definedName name="MUNIS">#REF!</definedName>
    <definedName name="otra">#REF!</definedName>
    <definedName name="otraas">#REF!</definedName>
    <definedName name="prueba">#REF!</definedName>
    <definedName name="_xlnm.Print_Titles" localSheetId="0">'MUESTRA OAX 20042018'!$1:$1</definedName>
    <definedName name="trew">#REF!</definedName>
  </definedNames>
  <calcPr calcId="162913"/>
  <fileRecoveryPr repairLoad="1"/>
</workbook>
</file>

<file path=xl/calcChain.xml><?xml version="1.0" encoding="utf-8"?>
<calcChain xmlns="http://schemas.openxmlformats.org/spreadsheetml/2006/main">
  <c r="M3" i="4" l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2" i="4"/>
  <c r="M631" i="180"/>
  <c r="M629" i="180"/>
  <c r="O2" i="180"/>
  <c r="O3" i="180" s="1"/>
  <c r="O4" i="180" s="1"/>
  <c r="O5" i="180" s="1"/>
  <c r="AV28" i="4"/>
  <c r="AV27" i="4"/>
  <c r="AV26" i="4"/>
  <c r="AV25" i="4"/>
  <c r="AV24" i="4"/>
  <c r="AV23" i="4"/>
  <c r="AV22" i="4"/>
  <c r="AV21" i="4"/>
  <c r="AV20" i="4"/>
  <c r="AV19" i="4"/>
  <c r="AU28" i="4"/>
  <c r="AU27" i="4"/>
  <c r="AU26" i="4"/>
  <c r="AU25" i="4"/>
  <c r="AU24" i="4"/>
  <c r="AU23" i="4"/>
  <c r="AU22" i="4"/>
  <c r="AU21" i="4"/>
  <c r="AU20" i="4"/>
  <c r="AU19" i="4"/>
  <c r="AS28" i="4"/>
  <c r="AS27" i="4"/>
  <c r="AS26" i="4"/>
  <c r="AS25" i="4"/>
  <c r="AS24" i="4"/>
  <c r="AS23" i="4"/>
  <c r="AS22" i="4"/>
  <c r="AS21" i="4"/>
  <c r="AS20" i="4"/>
  <c r="AS19" i="4"/>
  <c r="AR28" i="4"/>
  <c r="AR27" i="4"/>
  <c r="AR26" i="4"/>
  <c r="AR25" i="4"/>
  <c r="AR24" i="4"/>
  <c r="AR23" i="4"/>
  <c r="AR22" i="4"/>
  <c r="AR21" i="4"/>
  <c r="AR20" i="4"/>
  <c r="AR19" i="4"/>
  <c r="AQ28" i="4"/>
  <c r="AQ27" i="4"/>
  <c r="AQ26" i="4"/>
  <c r="AQ25" i="4"/>
  <c r="AQ24" i="4"/>
  <c r="AQ23" i="4"/>
  <c r="AQ22" i="4"/>
  <c r="AQ21" i="4"/>
  <c r="AQ20" i="4"/>
  <c r="AQ19" i="4"/>
  <c r="AP28" i="4"/>
  <c r="AP27" i="4"/>
  <c r="AP26" i="4"/>
  <c r="AP25" i="4"/>
  <c r="AP24" i="4"/>
  <c r="AP23" i="4"/>
  <c r="AP22" i="4"/>
  <c r="AP21" i="4"/>
  <c r="AP20" i="4"/>
  <c r="AP19" i="4"/>
  <c r="AO28" i="4"/>
  <c r="AO27" i="4"/>
  <c r="AO26" i="4"/>
  <c r="AO25" i="4"/>
  <c r="AO24" i="4"/>
  <c r="AO23" i="4"/>
  <c r="AO22" i="4"/>
  <c r="AO21" i="4"/>
  <c r="AO20" i="4"/>
  <c r="AO19" i="4"/>
  <c r="AM22" i="4"/>
  <c r="AM28" i="4"/>
  <c r="AL28" i="4"/>
  <c r="AL22" i="4"/>
  <c r="AK28" i="4"/>
  <c r="AM19" i="4"/>
  <c r="AL19" i="4"/>
  <c r="AK19" i="4"/>
  <c r="AM27" i="4"/>
  <c r="AM26" i="4"/>
  <c r="AM25" i="4"/>
  <c r="AM24" i="4"/>
  <c r="AM23" i="4"/>
  <c r="AM21" i="4"/>
  <c r="AM20" i="4"/>
  <c r="AL27" i="4"/>
  <c r="AL26" i="4"/>
  <c r="AL25" i="4"/>
  <c r="AL24" i="4"/>
  <c r="AL23" i="4"/>
  <c r="AL21" i="4"/>
  <c r="AL20" i="4"/>
  <c r="AK27" i="4"/>
  <c r="AK26" i="4"/>
  <c r="AK25" i="4"/>
  <c r="AK24" i="4"/>
  <c r="AK23" i="4"/>
  <c r="AK22" i="4"/>
  <c r="AK21" i="4"/>
  <c r="AK20" i="4"/>
  <c r="AJ28" i="4"/>
  <c r="AJ27" i="4"/>
  <c r="AJ26" i="4"/>
  <c r="AJ25" i="4"/>
  <c r="AJ24" i="4"/>
  <c r="AJ23" i="4"/>
  <c r="AJ22" i="4"/>
  <c r="AJ21" i="4"/>
  <c r="AJ20" i="4"/>
  <c r="AJ19" i="4"/>
  <c r="AI28" i="4"/>
  <c r="AI27" i="4"/>
  <c r="AI26" i="4"/>
  <c r="AI25" i="4"/>
  <c r="AI24" i="4"/>
  <c r="AI23" i="4"/>
  <c r="AI22" i="4"/>
  <c r="AI21" i="4"/>
  <c r="AI20" i="4"/>
  <c r="AI19" i="4"/>
  <c r="AG28" i="4"/>
  <c r="AG27" i="4"/>
  <c r="AG26" i="4"/>
  <c r="AG25" i="4"/>
  <c r="AG24" i="4"/>
  <c r="AG23" i="4"/>
  <c r="AG22" i="4"/>
  <c r="AG21" i="4"/>
  <c r="AG20" i="4"/>
  <c r="AG19" i="4"/>
  <c r="AF28" i="4"/>
  <c r="AF27" i="4"/>
  <c r="AF26" i="4"/>
  <c r="AF25" i="4"/>
  <c r="AF24" i="4"/>
  <c r="AF23" i="4"/>
  <c r="AF22" i="4"/>
  <c r="AF21" i="4"/>
  <c r="AF20" i="4"/>
  <c r="AF19" i="4"/>
  <c r="AE28" i="4"/>
  <c r="AE27" i="4"/>
  <c r="AE26" i="4"/>
  <c r="AE25" i="4"/>
  <c r="AE24" i="4"/>
  <c r="AE23" i="4"/>
  <c r="AE22" i="4"/>
  <c r="AE21" i="4"/>
  <c r="AE20" i="4"/>
  <c r="AE19" i="4"/>
  <c r="AD28" i="4"/>
  <c r="AD27" i="4"/>
  <c r="AD26" i="4"/>
  <c r="AD25" i="4"/>
  <c r="AD24" i="4"/>
  <c r="AD23" i="4"/>
  <c r="AD22" i="4"/>
  <c r="AD21" i="4"/>
  <c r="AD20" i="4"/>
  <c r="AD19" i="4"/>
  <c r="AC28" i="4"/>
  <c r="AC27" i="4"/>
  <c r="AC26" i="4"/>
  <c r="AC25" i="4"/>
  <c r="AC24" i="4"/>
  <c r="AC23" i="4"/>
  <c r="AC22" i="4"/>
  <c r="AC21" i="4"/>
  <c r="AC20" i="4"/>
  <c r="AC19" i="4"/>
  <c r="AE29" i="4" l="1"/>
  <c r="AH19" i="4"/>
  <c r="AD29" i="4"/>
  <c r="AG29" i="4"/>
  <c r="AF29" i="4"/>
  <c r="R589" i="203" l="1"/>
  <c r="Q588" i="203"/>
  <c r="P588" i="203"/>
  <c r="P587" i="203"/>
  <c r="Q587" i="203" s="1"/>
  <c r="Q586" i="203"/>
  <c r="P586" i="203"/>
  <c r="P585" i="203"/>
  <c r="Q585" i="203" s="1"/>
  <c r="Q584" i="203"/>
  <c r="P584" i="203"/>
  <c r="P583" i="203"/>
  <c r="Q583" i="203" s="1"/>
  <c r="Q582" i="203"/>
  <c r="P582" i="203"/>
  <c r="P581" i="203"/>
  <c r="Q581" i="203" s="1"/>
  <c r="Q580" i="203"/>
  <c r="P580" i="203"/>
  <c r="P579" i="203"/>
  <c r="Q579" i="203" s="1"/>
  <c r="L575" i="203"/>
  <c r="G575" i="203"/>
  <c r="M574" i="203"/>
  <c r="K574" i="203"/>
  <c r="H574" i="203"/>
  <c r="H573" i="203"/>
  <c r="K573" i="203" s="1"/>
  <c r="K572" i="203"/>
  <c r="H572" i="203"/>
  <c r="H571" i="203"/>
  <c r="K571" i="203" s="1"/>
  <c r="K570" i="203"/>
  <c r="H570" i="203"/>
  <c r="H569" i="203"/>
  <c r="K569" i="203" s="1"/>
  <c r="K568" i="203"/>
  <c r="H568" i="203"/>
  <c r="H567" i="203"/>
  <c r="K567" i="203" s="1"/>
  <c r="K566" i="203"/>
  <c r="H566" i="203"/>
  <c r="H565" i="203"/>
  <c r="K565" i="203" s="1"/>
  <c r="K564" i="203"/>
  <c r="H564" i="203"/>
  <c r="H563" i="203"/>
  <c r="K563" i="203" s="1"/>
  <c r="K562" i="203"/>
  <c r="H562" i="203"/>
  <c r="H561" i="203"/>
  <c r="K561" i="203" s="1"/>
  <c r="K560" i="203"/>
  <c r="H560" i="203"/>
  <c r="H559" i="203"/>
  <c r="K559" i="203" s="1"/>
  <c r="K558" i="203"/>
  <c r="H558" i="203"/>
  <c r="H557" i="203"/>
  <c r="K557" i="203" s="1"/>
  <c r="K556" i="203"/>
  <c r="H556" i="203"/>
  <c r="H555" i="203"/>
  <c r="K555" i="203" s="1"/>
  <c r="K554" i="203"/>
  <c r="H554" i="203"/>
  <c r="H553" i="203"/>
  <c r="K553" i="203" s="1"/>
  <c r="K552" i="203"/>
  <c r="H552" i="203"/>
  <c r="H551" i="203"/>
  <c r="K551" i="203" s="1"/>
  <c r="K550" i="203"/>
  <c r="H550" i="203"/>
  <c r="H549" i="203"/>
  <c r="K549" i="203" s="1"/>
  <c r="K548" i="203"/>
  <c r="H548" i="203"/>
  <c r="H547" i="203"/>
  <c r="K547" i="203" s="1"/>
  <c r="K546" i="203"/>
  <c r="H546" i="203"/>
  <c r="H545" i="203"/>
  <c r="K545" i="203" s="1"/>
  <c r="K544" i="203"/>
  <c r="H544" i="203"/>
  <c r="H543" i="203"/>
  <c r="K543" i="203" s="1"/>
  <c r="K542" i="203"/>
  <c r="H542" i="203"/>
  <c r="H541" i="203"/>
  <c r="K541" i="203" s="1"/>
  <c r="K540" i="203"/>
  <c r="H540" i="203"/>
  <c r="H539" i="203"/>
  <c r="K539" i="203" s="1"/>
  <c r="K538" i="203"/>
  <c r="H538" i="203"/>
  <c r="H537" i="203"/>
  <c r="K537" i="203" s="1"/>
  <c r="K536" i="203"/>
  <c r="H536" i="203"/>
  <c r="H535" i="203"/>
  <c r="K535" i="203" s="1"/>
  <c r="K534" i="203"/>
  <c r="H534" i="203"/>
  <c r="H533" i="203"/>
  <c r="K533" i="203" s="1"/>
  <c r="K532" i="203"/>
  <c r="H532" i="203"/>
  <c r="H531" i="203"/>
  <c r="K531" i="203" s="1"/>
  <c r="K530" i="203"/>
  <c r="H530" i="203"/>
  <c r="H529" i="203"/>
  <c r="K529" i="203" s="1"/>
  <c r="K528" i="203"/>
  <c r="H528" i="203"/>
  <c r="H527" i="203"/>
  <c r="K527" i="203" s="1"/>
  <c r="K526" i="203"/>
  <c r="H526" i="203"/>
  <c r="H525" i="203"/>
  <c r="K525" i="203" s="1"/>
  <c r="K524" i="203"/>
  <c r="H524" i="203"/>
  <c r="H523" i="203"/>
  <c r="K523" i="203" s="1"/>
  <c r="K522" i="203"/>
  <c r="H522" i="203"/>
  <c r="H521" i="203"/>
  <c r="K521" i="203" s="1"/>
  <c r="K520" i="203"/>
  <c r="H520" i="203"/>
  <c r="H519" i="203"/>
  <c r="K519" i="203" s="1"/>
  <c r="K518" i="203"/>
  <c r="H518" i="203"/>
  <c r="H517" i="203"/>
  <c r="K517" i="203" s="1"/>
  <c r="K516" i="203"/>
  <c r="H516" i="203"/>
  <c r="H515" i="203"/>
  <c r="K515" i="203" s="1"/>
  <c r="K514" i="203"/>
  <c r="H514" i="203"/>
  <c r="H513" i="203"/>
  <c r="K513" i="203" s="1"/>
  <c r="K512" i="203"/>
  <c r="H512" i="203"/>
  <c r="H511" i="203"/>
  <c r="K511" i="203" s="1"/>
  <c r="K510" i="203"/>
  <c r="H510" i="203"/>
  <c r="M509" i="203"/>
  <c r="K509" i="203"/>
  <c r="H509" i="203"/>
  <c r="H508" i="203"/>
  <c r="K508" i="203" s="1"/>
  <c r="K507" i="203"/>
  <c r="H507" i="203"/>
  <c r="H506" i="203"/>
  <c r="K506" i="203" s="1"/>
  <c r="K505" i="203"/>
  <c r="H505" i="203"/>
  <c r="H504" i="203"/>
  <c r="K504" i="203" s="1"/>
  <c r="K503" i="203"/>
  <c r="H503" i="203"/>
  <c r="H502" i="203"/>
  <c r="K502" i="203" s="1"/>
  <c r="K501" i="203"/>
  <c r="H501" i="203"/>
  <c r="H500" i="203"/>
  <c r="K500" i="203" s="1"/>
  <c r="K499" i="203"/>
  <c r="H499" i="203"/>
  <c r="H498" i="203"/>
  <c r="K498" i="203" s="1"/>
  <c r="K497" i="203"/>
  <c r="H497" i="203"/>
  <c r="H496" i="203"/>
  <c r="K496" i="203" s="1"/>
  <c r="K495" i="203"/>
  <c r="H495" i="203"/>
  <c r="H494" i="203"/>
  <c r="K494" i="203" s="1"/>
  <c r="K493" i="203"/>
  <c r="H493" i="203"/>
  <c r="H492" i="203"/>
  <c r="K492" i="203" s="1"/>
  <c r="K491" i="203"/>
  <c r="H491" i="203"/>
  <c r="H490" i="203"/>
  <c r="K490" i="203" s="1"/>
  <c r="K489" i="203"/>
  <c r="H489" i="203"/>
  <c r="H488" i="203"/>
  <c r="K488" i="203" s="1"/>
  <c r="K487" i="203"/>
  <c r="H487" i="203"/>
  <c r="H486" i="203"/>
  <c r="K486" i="203" s="1"/>
  <c r="K485" i="203"/>
  <c r="H485" i="203"/>
  <c r="H484" i="203"/>
  <c r="K484" i="203" s="1"/>
  <c r="K483" i="203"/>
  <c r="H483" i="203"/>
  <c r="H482" i="203"/>
  <c r="K482" i="203" s="1"/>
  <c r="K481" i="203"/>
  <c r="H481" i="203"/>
  <c r="H480" i="203"/>
  <c r="K480" i="203" s="1"/>
  <c r="K479" i="203"/>
  <c r="H479" i="203"/>
  <c r="H478" i="203"/>
  <c r="K478" i="203" s="1"/>
  <c r="K477" i="203"/>
  <c r="H477" i="203"/>
  <c r="H476" i="203"/>
  <c r="K476" i="203" s="1"/>
  <c r="K475" i="203"/>
  <c r="H475" i="203"/>
  <c r="H474" i="203"/>
  <c r="K474" i="203" s="1"/>
  <c r="K473" i="203"/>
  <c r="H473" i="203"/>
  <c r="H472" i="203"/>
  <c r="K472" i="203" s="1"/>
  <c r="K471" i="203"/>
  <c r="H471" i="203"/>
  <c r="H470" i="203"/>
  <c r="K470" i="203" s="1"/>
  <c r="K469" i="203"/>
  <c r="H469" i="203"/>
  <c r="H468" i="203"/>
  <c r="K468" i="203" s="1"/>
  <c r="M467" i="203"/>
  <c r="K467" i="203"/>
  <c r="H467" i="203"/>
  <c r="H466" i="203"/>
  <c r="K466" i="203" s="1"/>
  <c r="K465" i="203"/>
  <c r="H465" i="203"/>
  <c r="H464" i="203"/>
  <c r="K464" i="203" s="1"/>
  <c r="K463" i="203"/>
  <c r="H463" i="203"/>
  <c r="H462" i="203"/>
  <c r="K462" i="203" s="1"/>
  <c r="K461" i="203"/>
  <c r="H461" i="203"/>
  <c r="M460" i="203"/>
  <c r="K460" i="203"/>
  <c r="H460" i="203"/>
  <c r="H459" i="203"/>
  <c r="K459" i="203" s="1"/>
  <c r="K458" i="203"/>
  <c r="H458" i="203"/>
  <c r="H457" i="203"/>
  <c r="K457" i="203" s="1"/>
  <c r="K456" i="203"/>
  <c r="H456" i="203"/>
  <c r="H455" i="203"/>
  <c r="K455" i="203" s="1"/>
  <c r="K454" i="203"/>
  <c r="H454" i="203"/>
  <c r="H453" i="203"/>
  <c r="K453" i="203" s="1"/>
  <c r="K452" i="203"/>
  <c r="H452" i="203"/>
  <c r="H451" i="203"/>
  <c r="K451" i="203" s="1"/>
  <c r="K450" i="203"/>
  <c r="H450" i="203"/>
  <c r="H449" i="203"/>
  <c r="K449" i="203" s="1"/>
  <c r="K448" i="203"/>
  <c r="H448" i="203"/>
  <c r="H447" i="203"/>
  <c r="K447" i="203" s="1"/>
  <c r="K446" i="203"/>
  <c r="H446" i="203"/>
  <c r="H445" i="203"/>
  <c r="K445" i="203" s="1"/>
  <c r="K444" i="203"/>
  <c r="H444" i="203"/>
  <c r="H443" i="203"/>
  <c r="K443" i="203" s="1"/>
  <c r="K442" i="203"/>
  <c r="H442" i="203"/>
  <c r="H441" i="203"/>
  <c r="K441" i="203" s="1"/>
  <c r="K440" i="203"/>
  <c r="H440" i="203"/>
  <c r="H439" i="203"/>
  <c r="K439" i="203" s="1"/>
  <c r="K438" i="203"/>
  <c r="H438" i="203"/>
  <c r="H437" i="203"/>
  <c r="K437" i="203" s="1"/>
  <c r="M436" i="203"/>
  <c r="K436" i="203"/>
  <c r="H436" i="203"/>
  <c r="H435" i="203"/>
  <c r="K435" i="203" s="1"/>
  <c r="K434" i="203"/>
  <c r="H434" i="203"/>
  <c r="H433" i="203"/>
  <c r="K433" i="203" s="1"/>
  <c r="K432" i="203"/>
  <c r="H432" i="203"/>
  <c r="H431" i="203"/>
  <c r="K431" i="203" s="1"/>
  <c r="K430" i="203"/>
  <c r="H430" i="203"/>
  <c r="H429" i="203"/>
  <c r="K429" i="203" s="1"/>
  <c r="K428" i="203"/>
  <c r="H428" i="203"/>
  <c r="H427" i="203"/>
  <c r="K427" i="203" s="1"/>
  <c r="K426" i="203"/>
  <c r="H426" i="203"/>
  <c r="H425" i="203"/>
  <c r="K425" i="203" s="1"/>
  <c r="K424" i="203"/>
  <c r="H424" i="203"/>
  <c r="H423" i="203"/>
  <c r="K423" i="203" s="1"/>
  <c r="K422" i="203"/>
  <c r="H422" i="203"/>
  <c r="H421" i="203"/>
  <c r="K421" i="203" s="1"/>
  <c r="K420" i="203"/>
  <c r="H420" i="203"/>
  <c r="H419" i="203"/>
  <c r="K419" i="203" s="1"/>
  <c r="K418" i="203"/>
  <c r="H418" i="203"/>
  <c r="H417" i="203"/>
  <c r="K417" i="203" s="1"/>
  <c r="K416" i="203"/>
  <c r="H416" i="203"/>
  <c r="H415" i="203"/>
  <c r="K415" i="203" s="1"/>
  <c r="K414" i="203"/>
  <c r="H414" i="203"/>
  <c r="H413" i="203"/>
  <c r="K413" i="203" s="1"/>
  <c r="K412" i="203"/>
  <c r="H412" i="203"/>
  <c r="H411" i="203"/>
  <c r="K411" i="203" s="1"/>
  <c r="K410" i="203"/>
  <c r="H410" i="203"/>
  <c r="H409" i="203"/>
  <c r="K409" i="203" s="1"/>
  <c r="K408" i="203"/>
  <c r="H408" i="203"/>
  <c r="H407" i="203"/>
  <c r="K407" i="203" s="1"/>
  <c r="K406" i="203"/>
  <c r="H406" i="203"/>
  <c r="H405" i="203"/>
  <c r="K405" i="203" s="1"/>
  <c r="K404" i="203"/>
  <c r="H404" i="203"/>
  <c r="H403" i="203"/>
  <c r="K403" i="203" s="1"/>
  <c r="K402" i="203"/>
  <c r="H402" i="203"/>
  <c r="H401" i="203"/>
  <c r="K401" i="203" s="1"/>
  <c r="K400" i="203"/>
  <c r="H400" i="203"/>
  <c r="H399" i="203"/>
  <c r="K399" i="203" s="1"/>
  <c r="K398" i="203"/>
  <c r="H398" i="203"/>
  <c r="H397" i="203"/>
  <c r="K397" i="203" s="1"/>
  <c r="K396" i="203"/>
  <c r="H396" i="203"/>
  <c r="H395" i="203"/>
  <c r="K395" i="203" s="1"/>
  <c r="K394" i="203"/>
  <c r="H394" i="203"/>
  <c r="H393" i="203"/>
  <c r="K393" i="203" s="1"/>
  <c r="K392" i="203"/>
  <c r="H392" i="203"/>
  <c r="H391" i="203"/>
  <c r="K391" i="203" s="1"/>
  <c r="K390" i="203"/>
  <c r="H390" i="203"/>
  <c r="H389" i="203"/>
  <c r="K389" i="203" s="1"/>
  <c r="K388" i="203"/>
  <c r="H388" i="203"/>
  <c r="H387" i="203"/>
  <c r="K387" i="203" s="1"/>
  <c r="K386" i="203"/>
  <c r="H386" i="203"/>
  <c r="H385" i="203"/>
  <c r="K385" i="203" s="1"/>
  <c r="K384" i="203"/>
  <c r="H384" i="203"/>
  <c r="H383" i="203"/>
  <c r="K383" i="203" s="1"/>
  <c r="K382" i="203"/>
  <c r="H382" i="203"/>
  <c r="H381" i="203"/>
  <c r="K381" i="203" s="1"/>
  <c r="K380" i="203"/>
  <c r="H380" i="203"/>
  <c r="H379" i="203"/>
  <c r="K379" i="203" s="1"/>
  <c r="K378" i="203"/>
  <c r="H378" i="203"/>
  <c r="H377" i="203"/>
  <c r="K377" i="203" s="1"/>
  <c r="K376" i="203"/>
  <c r="H376" i="203"/>
  <c r="H375" i="203"/>
  <c r="K375" i="203" s="1"/>
  <c r="K374" i="203"/>
  <c r="H374" i="203"/>
  <c r="H373" i="203"/>
  <c r="K373" i="203" s="1"/>
  <c r="K372" i="203"/>
  <c r="H372" i="203"/>
  <c r="H371" i="203"/>
  <c r="K371" i="203" s="1"/>
  <c r="K370" i="203"/>
  <c r="H370" i="203"/>
  <c r="H369" i="203"/>
  <c r="K369" i="203" s="1"/>
  <c r="K368" i="203"/>
  <c r="H368" i="203"/>
  <c r="H367" i="203"/>
  <c r="K367" i="203" s="1"/>
  <c r="K366" i="203"/>
  <c r="H366" i="203"/>
  <c r="H365" i="203"/>
  <c r="K365" i="203" s="1"/>
  <c r="K364" i="203"/>
  <c r="H364" i="203"/>
  <c r="H363" i="203"/>
  <c r="K363" i="203" s="1"/>
  <c r="K362" i="203"/>
  <c r="H362" i="203"/>
  <c r="H361" i="203"/>
  <c r="K361" i="203" s="1"/>
  <c r="K360" i="203"/>
  <c r="H360" i="203"/>
  <c r="H359" i="203"/>
  <c r="K359" i="203" s="1"/>
  <c r="K358" i="203"/>
  <c r="H358" i="203"/>
  <c r="H357" i="203"/>
  <c r="K357" i="203" s="1"/>
  <c r="K356" i="203"/>
  <c r="H356" i="203"/>
  <c r="H355" i="203"/>
  <c r="K355" i="203" s="1"/>
  <c r="M354" i="203"/>
  <c r="H354" i="203"/>
  <c r="K354" i="203" s="1"/>
  <c r="K353" i="203"/>
  <c r="H353" i="203"/>
  <c r="H352" i="203"/>
  <c r="K352" i="203" s="1"/>
  <c r="K351" i="203"/>
  <c r="H351" i="203"/>
  <c r="H350" i="203"/>
  <c r="K350" i="203" s="1"/>
  <c r="K349" i="203"/>
  <c r="H349" i="203"/>
  <c r="H348" i="203"/>
  <c r="K348" i="203" s="1"/>
  <c r="K347" i="203"/>
  <c r="H347" i="203"/>
  <c r="H346" i="203"/>
  <c r="K346" i="203" s="1"/>
  <c r="K345" i="203"/>
  <c r="H345" i="203"/>
  <c r="H344" i="203"/>
  <c r="K344" i="203" s="1"/>
  <c r="K343" i="203"/>
  <c r="H343" i="203"/>
  <c r="H342" i="203"/>
  <c r="K342" i="203" s="1"/>
  <c r="K341" i="203"/>
  <c r="H341" i="203"/>
  <c r="H340" i="203"/>
  <c r="K340" i="203" s="1"/>
  <c r="K339" i="203"/>
  <c r="H339" i="203"/>
  <c r="H338" i="203"/>
  <c r="K338" i="203" s="1"/>
  <c r="K337" i="203"/>
  <c r="H337" i="203"/>
  <c r="H336" i="203"/>
  <c r="K336" i="203" s="1"/>
  <c r="K335" i="203"/>
  <c r="H335" i="203"/>
  <c r="H334" i="203"/>
  <c r="K334" i="203" s="1"/>
  <c r="K333" i="203"/>
  <c r="H333" i="203"/>
  <c r="H332" i="203"/>
  <c r="K332" i="203" s="1"/>
  <c r="K331" i="203"/>
  <c r="H331" i="203"/>
  <c r="H330" i="203"/>
  <c r="K330" i="203" s="1"/>
  <c r="K329" i="203"/>
  <c r="H329" i="203"/>
  <c r="H328" i="203"/>
  <c r="K328" i="203" s="1"/>
  <c r="K327" i="203"/>
  <c r="H327" i="203"/>
  <c r="H326" i="203"/>
  <c r="K326" i="203" s="1"/>
  <c r="K325" i="203"/>
  <c r="H325" i="203"/>
  <c r="H324" i="203"/>
  <c r="K324" i="203" s="1"/>
  <c r="K323" i="203"/>
  <c r="H323" i="203"/>
  <c r="H322" i="203"/>
  <c r="K322" i="203" s="1"/>
  <c r="K321" i="203"/>
  <c r="H321" i="203"/>
  <c r="H320" i="203"/>
  <c r="K320" i="203" s="1"/>
  <c r="K319" i="203"/>
  <c r="H319" i="203"/>
  <c r="H318" i="203"/>
  <c r="K318" i="203" s="1"/>
  <c r="K317" i="203"/>
  <c r="H317" i="203"/>
  <c r="H316" i="203"/>
  <c r="K316" i="203" s="1"/>
  <c r="K315" i="203"/>
  <c r="H315" i="203"/>
  <c r="H314" i="203"/>
  <c r="K314" i="203" s="1"/>
  <c r="K313" i="203"/>
  <c r="H313" i="203"/>
  <c r="H312" i="203"/>
  <c r="K312" i="203" s="1"/>
  <c r="K311" i="203"/>
  <c r="H311" i="203"/>
  <c r="H310" i="203"/>
  <c r="K310" i="203" s="1"/>
  <c r="M309" i="203"/>
  <c r="K309" i="203"/>
  <c r="H309" i="203"/>
  <c r="H308" i="203"/>
  <c r="K308" i="203" s="1"/>
  <c r="K307" i="203"/>
  <c r="H307" i="203"/>
  <c r="H306" i="203"/>
  <c r="K306" i="203" s="1"/>
  <c r="K305" i="203"/>
  <c r="H305" i="203"/>
  <c r="H304" i="203"/>
  <c r="K304" i="203" s="1"/>
  <c r="K303" i="203"/>
  <c r="H303" i="203"/>
  <c r="H302" i="203"/>
  <c r="K302" i="203" s="1"/>
  <c r="K301" i="203"/>
  <c r="H301" i="203"/>
  <c r="H300" i="203"/>
  <c r="K300" i="203" s="1"/>
  <c r="K299" i="203"/>
  <c r="H299" i="203"/>
  <c r="H298" i="203"/>
  <c r="K298" i="203" s="1"/>
  <c r="K297" i="203"/>
  <c r="H297" i="203"/>
  <c r="H296" i="203"/>
  <c r="K296" i="203" s="1"/>
  <c r="K295" i="203"/>
  <c r="H295" i="203"/>
  <c r="H294" i="203"/>
  <c r="K294" i="203" s="1"/>
  <c r="K293" i="203"/>
  <c r="H293" i="203"/>
  <c r="H292" i="203"/>
  <c r="K292" i="203" s="1"/>
  <c r="K291" i="203"/>
  <c r="H291" i="203"/>
  <c r="H290" i="203"/>
  <c r="K290" i="203" s="1"/>
  <c r="K289" i="203"/>
  <c r="H289" i="203"/>
  <c r="H288" i="203"/>
  <c r="K288" i="203" s="1"/>
  <c r="K287" i="203"/>
  <c r="H287" i="203"/>
  <c r="H286" i="203"/>
  <c r="K286" i="203" s="1"/>
  <c r="K285" i="203"/>
  <c r="H285" i="203"/>
  <c r="H284" i="203"/>
  <c r="K284" i="203" s="1"/>
  <c r="K283" i="203"/>
  <c r="H283" i="203"/>
  <c r="H282" i="203"/>
  <c r="K282" i="203" s="1"/>
  <c r="K281" i="203"/>
  <c r="H281" i="203"/>
  <c r="H280" i="203"/>
  <c r="K280" i="203" s="1"/>
  <c r="K279" i="203"/>
  <c r="H279" i="203"/>
  <c r="H278" i="203"/>
  <c r="K278" i="203" s="1"/>
  <c r="K277" i="203"/>
  <c r="H277" i="203"/>
  <c r="H276" i="203"/>
  <c r="K276" i="203" s="1"/>
  <c r="K275" i="203"/>
  <c r="H275" i="203"/>
  <c r="H274" i="203"/>
  <c r="K274" i="203" s="1"/>
  <c r="K273" i="203"/>
  <c r="H273" i="203"/>
  <c r="H272" i="203"/>
  <c r="K272" i="203" s="1"/>
  <c r="K271" i="203"/>
  <c r="H271" i="203"/>
  <c r="H270" i="203"/>
  <c r="K270" i="203" s="1"/>
  <c r="K269" i="203"/>
  <c r="H269" i="203"/>
  <c r="H268" i="203"/>
  <c r="K268" i="203" s="1"/>
  <c r="K267" i="203"/>
  <c r="H267" i="203"/>
  <c r="H266" i="203"/>
  <c r="K266" i="203" s="1"/>
  <c r="K265" i="203"/>
  <c r="H265" i="203"/>
  <c r="H264" i="203"/>
  <c r="K264" i="203" s="1"/>
  <c r="K263" i="203"/>
  <c r="H263" i="203"/>
  <c r="H262" i="203"/>
  <c r="K262" i="203" s="1"/>
  <c r="K261" i="203"/>
  <c r="H261" i="203"/>
  <c r="H260" i="203"/>
  <c r="K260" i="203" s="1"/>
  <c r="K259" i="203"/>
  <c r="H259" i="203"/>
  <c r="H258" i="203"/>
  <c r="K258" i="203" s="1"/>
  <c r="K257" i="203"/>
  <c r="H257" i="203"/>
  <c r="H256" i="203"/>
  <c r="K256" i="203" s="1"/>
  <c r="K255" i="203"/>
  <c r="H255" i="203"/>
  <c r="H254" i="203"/>
  <c r="K254" i="203" s="1"/>
  <c r="K253" i="203"/>
  <c r="H253" i="203"/>
  <c r="H252" i="203"/>
  <c r="K252" i="203" s="1"/>
  <c r="K251" i="203"/>
  <c r="H251" i="203"/>
  <c r="H250" i="203"/>
  <c r="K250" i="203" s="1"/>
  <c r="K249" i="203"/>
  <c r="H249" i="203"/>
  <c r="H248" i="203"/>
  <c r="K248" i="203" s="1"/>
  <c r="K247" i="203"/>
  <c r="H247" i="203"/>
  <c r="H246" i="203"/>
  <c r="K246" i="203" s="1"/>
  <c r="K245" i="203"/>
  <c r="H245" i="203"/>
  <c r="H244" i="203"/>
  <c r="K244" i="203" s="1"/>
  <c r="K243" i="203"/>
  <c r="H243" i="203"/>
  <c r="H242" i="203"/>
  <c r="K242" i="203" s="1"/>
  <c r="K241" i="203"/>
  <c r="H241" i="203"/>
  <c r="H240" i="203"/>
  <c r="K240" i="203" s="1"/>
  <c r="K239" i="203"/>
  <c r="H239" i="203"/>
  <c r="H238" i="203"/>
  <c r="K238" i="203" s="1"/>
  <c r="K237" i="203"/>
  <c r="H237" i="203"/>
  <c r="H236" i="203"/>
  <c r="K236" i="203" s="1"/>
  <c r="K235" i="203"/>
  <c r="H235" i="203"/>
  <c r="H234" i="203"/>
  <c r="K234" i="203" s="1"/>
  <c r="K233" i="203"/>
  <c r="H233" i="203"/>
  <c r="H232" i="203"/>
  <c r="K232" i="203" s="1"/>
  <c r="K231" i="203"/>
  <c r="H231" i="203"/>
  <c r="H230" i="203"/>
  <c r="K230" i="203" s="1"/>
  <c r="K229" i="203"/>
  <c r="H229" i="203"/>
  <c r="H228" i="203"/>
  <c r="K228" i="203" s="1"/>
  <c r="K227" i="203"/>
  <c r="H227" i="203"/>
  <c r="H226" i="203"/>
  <c r="K226" i="203" s="1"/>
  <c r="K225" i="203"/>
  <c r="H225" i="203"/>
  <c r="H224" i="203"/>
  <c r="K224" i="203" s="1"/>
  <c r="K223" i="203"/>
  <c r="H223" i="203"/>
  <c r="H222" i="203"/>
  <c r="K222" i="203" s="1"/>
  <c r="K221" i="203"/>
  <c r="H221" i="203"/>
  <c r="H220" i="203"/>
  <c r="K220" i="203" s="1"/>
  <c r="K219" i="203"/>
  <c r="H219" i="203"/>
  <c r="H218" i="203"/>
  <c r="K218" i="203" s="1"/>
  <c r="K217" i="203"/>
  <c r="H217" i="203"/>
  <c r="H216" i="203"/>
  <c r="K216" i="203" s="1"/>
  <c r="K215" i="203"/>
  <c r="H215" i="203"/>
  <c r="H214" i="203"/>
  <c r="K214" i="203" s="1"/>
  <c r="K213" i="203"/>
  <c r="H213" i="203"/>
  <c r="H212" i="203"/>
  <c r="K212" i="203" s="1"/>
  <c r="K211" i="203"/>
  <c r="H211" i="203"/>
  <c r="H210" i="203"/>
  <c r="K210" i="203" s="1"/>
  <c r="K209" i="203"/>
  <c r="H209" i="203"/>
  <c r="H208" i="203"/>
  <c r="K208" i="203" s="1"/>
  <c r="K207" i="203"/>
  <c r="H207" i="203"/>
  <c r="H206" i="203"/>
  <c r="K206" i="203" s="1"/>
  <c r="K205" i="203"/>
  <c r="H205" i="203"/>
  <c r="H204" i="203"/>
  <c r="K204" i="203" s="1"/>
  <c r="K203" i="203"/>
  <c r="H203" i="203"/>
  <c r="H202" i="203"/>
  <c r="K202" i="203" s="1"/>
  <c r="K201" i="203"/>
  <c r="H201" i="203"/>
  <c r="H200" i="203"/>
  <c r="K200" i="203" s="1"/>
  <c r="K199" i="203"/>
  <c r="H199" i="203"/>
  <c r="H198" i="203"/>
  <c r="K198" i="203" s="1"/>
  <c r="K197" i="203"/>
  <c r="H197" i="203"/>
  <c r="H196" i="203"/>
  <c r="K196" i="203" s="1"/>
  <c r="K195" i="203"/>
  <c r="H195" i="203"/>
  <c r="H194" i="203"/>
  <c r="K194" i="203" s="1"/>
  <c r="K193" i="203"/>
  <c r="H193" i="203"/>
  <c r="H192" i="203"/>
  <c r="K192" i="203" s="1"/>
  <c r="K191" i="203"/>
  <c r="H191" i="203"/>
  <c r="H190" i="203"/>
  <c r="K190" i="203" s="1"/>
  <c r="K189" i="203"/>
  <c r="H189" i="203"/>
  <c r="M188" i="203"/>
  <c r="K188" i="203"/>
  <c r="H188" i="203"/>
  <c r="H187" i="203"/>
  <c r="K187" i="203" s="1"/>
  <c r="H186" i="203"/>
  <c r="K186" i="203" s="1"/>
  <c r="H185" i="203"/>
  <c r="K185" i="203" s="1"/>
  <c r="H184" i="203"/>
  <c r="K184" i="203" s="1"/>
  <c r="H183" i="203"/>
  <c r="K183" i="203" s="1"/>
  <c r="H182" i="203"/>
  <c r="K182" i="203" s="1"/>
  <c r="H181" i="203"/>
  <c r="K181" i="203" s="1"/>
  <c r="K180" i="203"/>
  <c r="H180" i="203"/>
  <c r="H179" i="203"/>
  <c r="K179" i="203" s="1"/>
  <c r="H178" i="203"/>
  <c r="K178" i="203" s="1"/>
  <c r="H177" i="203"/>
  <c r="K177" i="203" s="1"/>
  <c r="H176" i="203"/>
  <c r="K176" i="203" s="1"/>
  <c r="H175" i="203"/>
  <c r="K175" i="203" s="1"/>
  <c r="H174" i="203"/>
  <c r="K174" i="203" s="1"/>
  <c r="H173" i="203"/>
  <c r="K173" i="203" s="1"/>
  <c r="K172" i="203"/>
  <c r="H172" i="203"/>
  <c r="H171" i="203"/>
  <c r="K171" i="203" s="1"/>
  <c r="H170" i="203"/>
  <c r="K170" i="203" s="1"/>
  <c r="H169" i="203"/>
  <c r="K169" i="203" s="1"/>
  <c r="H168" i="203"/>
  <c r="K168" i="203" s="1"/>
  <c r="H167" i="203"/>
  <c r="K167" i="203" s="1"/>
  <c r="H166" i="203"/>
  <c r="K166" i="203" s="1"/>
  <c r="H165" i="203"/>
  <c r="K165" i="203" s="1"/>
  <c r="K164" i="203"/>
  <c r="H164" i="203"/>
  <c r="H163" i="203"/>
  <c r="K163" i="203" s="1"/>
  <c r="H162" i="203"/>
  <c r="K162" i="203" s="1"/>
  <c r="H161" i="203"/>
  <c r="K161" i="203" s="1"/>
  <c r="H160" i="203"/>
  <c r="K160" i="203" s="1"/>
  <c r="H159" i="203"/>
  <c r="K159" i="203" s="1"/>
  <c r="H158" i="203"/>
  <c r="K158" i="203" s="1"/>
  <c r="H157" i="203"/>
  <c r="K157" i="203" s="1"/>
  <c r="K156" i="203"/>
  <c r="H156" i="203"/>
  <c r="H155" i="203"/>
  <c r="K155" i="203" s="1"/>
  <c r="H154" i="203"/>
  <c r="K154" i="203" s="1"/>
  <c r="H153" i="203"/>
  <c r="K153" i="203" s="1"/>
  <c r="H152" i="203"/>
  <c r="K152" i="203" s="1"/>
  <c r="H151" i="203"/>
  <c r="K151" i="203" s="1"/>
  <c r="H150" i="203"/>
  <c r="K150" i="203" s="1"/>
  <c r="H149" i="203"/>
  <c r="K149" i="203" s="1"/>
  <c r="K148" i="203"/>
  <c r="H148" i="203"/>
  <c r="H147" i="203"/>
  <c r="K147" i="203" s="1"/>
  <c r="H146" i="203"/>
  <c r="K146" i="203" s="1"/>
  <c r="H145" i="203"/>
  <c r="K145" i="203" s="1"/>
  <c r="H144" i="203"/>
  <c r="K144" i="203" s="1"/>
  <c r="K143" i="203"/>
  <c r="H143" i="203"/>
  <c r="H142" i="203"/>
  <c r="K142" i="203" s="1"/>
  <c r="K141" i="203"/>
  <c r="H141" i="203"/>
  <c r="H140" i="203"/>
  <c r="K140" i="203" s="1"/>
  <c r="K139" i="203"/>
  <c r="H139" i="203"/>
  <c r="H138" i="203"/>
  <c r="K138" i="203" s="1"/>
  <c r="K137" i="203"/>
  <c r="H137" i="203"/>
  <c r="H136" i="203"/>
  <c r="K136" i="203" s="1"/>
  <c r="K135" i="203"/>
  <c r="H135" i="203"/>
  <c r="H134" i="203"/>
  <c r="K134" i="203" s="1"/>
  <c r="K133" i="203"/>
  <c r="H133" i="203"/>
  <c r="H132" i="203"/>
  <c r="K132" i="203" s="1"/>
  <c r="K131" i="203"/>
  <c r="H131" i="203"/>
  <c r="H130" i="203"/>
  <c r="K130" i="203" s="1"/>
  <c r="K129" i="203"/>
  <c r="H129" i="203"/>
  <c r="H128" i="203"/>
  <c r="K128" i="203" s="1"/>
  <c r="K127" i="203"/>
  <c r="H127" i="203"/>
  <c r="H126" i="203"/>
  <c r="K126" i="203" s="1"/>
  <c r="K125" i="203"/>
  <c r="H125" i="203"/>
  <c r="H124" i="203"/>
  <c r="K124" i="203" s="1"/>
  <c r="K123" i="203"/>
  <c r="H123" i="203"/>
  <c r="H122" i="203"/>
  <c r="K122" i="203" s="1"/>
  <c r="K121" i="203"/>
  <c r="H121" i="203"/>
  <c r="H120" i="203"/>
  <c r="K120" i="203" s="1"/>
  <c r="K119" i="203"/>
  <c r="H119" i="203"/>
  <c r="H118" i="203"/>
  <c r="K118" i="203" s="1"/>
  <c r="K117" i="203"/>
  <c r="H117" i="203"/>
  <c r="H116" i="203"/>
  <c r="K116" i="203" s="1"/>
  <c r="K115" i="203"/>
  <c r="H115" i="203"/>
  <c r="H114" i="203"/>
  <c r="K114" i="203" s="1"/>
  <c r="K113" i="203"/>
  <c r="H113" i="203"/>
  <c r="H112" i="203"/>
  <c r="K112" i="203" s="1"/>
  <c r="K111" i="203"/>
  <c r="H111" i="203"/>
  <c r="H110" i="203"/>
  <c r="K110" i="203" s="1"/>
  <c r="K109" i="203"/>
  <c r="H109" i="203"/>
  <c r="H108" i="203"/>
  <c r="K108" i="203" s="1"/>
  <c r="K107" i="203"/>
  <c r="H107" i="203"/>
  <c r="H106" i="203"/>
  <c r="K106" i="203" s="1"/>
  <c r="K105" i="203"/>
  <c r="H105" i="203"/>
  <c r="H104" i="203"/>
  <c r="K104" i="203" s="1"/>
  <c r="K103" i="203"/>
  <c r="H103" i="203"/>
  <c r="H102" i="203"/>
  <c r="K102" i="203" s="1"/>
  <c r="K101" i="203"/>
  <c r="H101" i="203"/>
  <c r="H100" i="203"/>
  <c r="K100" i="203" s="1"/>
  <c r="K99" i="203"/>
  <c r="H99" i="203"/>
  <c r="H98" i="203"/>
  <c r="K98" i="203" s="1"/>
  <c r="K97" i="203"/>
  <c r="H97" i="203"/>
  <c r="H96" i="203"/>
  <c r="K96" i="203" s="1"/>
  <c r="K95" i="203"/>
  <c r="H95" i="203"/>
  <c r="H94" i="203"/>
  <c r="K94" i="203" s="1"/>
  <c r="K93" i="203"/>
  <c r="H93" i="203"/>
  <c r="H92" i="203"/>
  <c r="K92" i="203" s="1"/>
  <c r="K91" i="203"/>
  <c r="H91" i="203"/>
  <c r="H90" i="203"/>
  <c r="K90" i="203" s="1"/>
  <c r="K89" i="203"/>
  <c r="H89" i="203"/>
  <c r="M88" i="203"/>
  <c r="H88" i="203"/>
  <c r="K88" i="203" s="1"/>
  <c r="H87" i="203"/>
  <c r="K87" i="203" s="1"/>
  <c r="H86" i="203"/>
  <c r="K86" i="203" s="1"/>
  <c r="H85" i="203"/>
  <c r="K85" i="203" s="1"/>
  <c r="H84" i="203"/>
  <c r="K84" i="203" s="1"/>
  <c r="H83" i="203"/>
  <c r="K83" i="203" s="1"/>
  <c r="K82" i="203"/>
  <c r="H82" i="203"/>
  <c r="H81" i="203"/>
  <c r="K81" i="203" s="1"/>
  <c r="H80" i="203"/>
  <c r="K80" i="203" s="1"/>
  <c r="H79" i="203"/>
  <c r="K79" i="203" s="1"/>
  <c r="H78" i="203"/>
  <c r="K78" i="203" s="1"/>
  <c r="H77" i="203"/>
  <c r="K77" i="203" s="1"/>
  <c r="K76" i="203"/>
  <c r="H76" i="203"/>
  <c r="H75" i="203"/>
  <c r="K75" i="203" s="1"/>
  <c r="K74" i="203"/>
  <c r="H74" i="203"/>
  <c r="H73" i="203"/>
  <c r="K73" i="203" s="1"/>
  <c r="H72" i="203"/>
  <c r="K72" i="203" s="1"/>
  <c r="H71" i="203"/>
  <c r="K71" i="203" s="1"/>
  <c r="H70" i="203"/>
  <c r="K70" i="203" s="1"/>
  <c r="H69" i="203"/>
  <c r="K69" i="203" s="1"/>
  <c r="K68" i="203"/>
  <c r="H68" i="203"/>
  <c r="H67" i="203"/>
  <c r="K67" i="203" s="1"/>
  <c r="K66" i="203"/>
  <c r="H66" i="203"/>
  <c r="H65" i="203"/>
  <c r="K65" i="203" s="1"/>
  <c r="H64" i="203"/>
  <c r="K64" i="203" s="1"/>
  <c r="H63" i="203"/>
  <c r="K63" i="203" s="1"/>
  <c r="H62" i="203"/>
  <c r="K62" i="203" s="1"/>
  <c r="H61" i="203"/>
  <c r="K61" i="203" s="1"/>
  <c r="K60" i="203"/>
  <c r="H60" i="203"/>
  <c r="H59" i="203"/>
  <c r="K59" i="203" s="1"/>
  <c r="K58" i="203"/>
  <c r="H58" i="203"/>
  <c r="H57" i="203"/>
  <c r="K57" i="203" s="1"/>
  <c r="H56" i="203"/>
  <c r="K56" i="203" s="1"/>
  <c r="H55" i="203"/>
  <c r="K55" i="203" s="1"/>
  <c r="H54" i="203"/>
  <c r="K54" i="203" s="1"/>
  <c r="H53" i="203"/>
  <c r="K53" i="203" s="1"/>
  <c r="K52" i="203"/>
  <c r="H52" i="203"/>
  <c r="H51" i="203"/>
  <c r="K51" i="203" s="1"/>
  <c r="K50" i="203"/>
  <c r="H50" i="203"/>
  <c r="H49" i="203"/>
  <c r="K49" i="203" s="1"/>
  <c r="H48" i="203"/>
  <c r="K48" i="203" s="1"/>
  <c r="H47" i="203"/>
  <c r="K47" i="203" s="1"/>
  <c r="H46" i="203"/>
  <c r="K46" i="203" s="1"/>
  <c r="H45" i="203"/>
  <c r="K45" i="203" s="1"/>
  <c r="K44" i="203"/>
  <c r="H44" i="203"/>
  <c r="H43" i="203"/>
  <c r="K43" i="203" s="1"/>
  <c r="K42" i="203"/>
  <c r="H42" i="203"/>
  <c r="H41" i="203"/>
  <c r="K41" i="203" s="1"/>
  <c r="H40" i="203"/>
  <c r="K40" i="203" s="1"/>
  <c r="H39" i="203"/>
  <c r="K39" i="203" s="1"/>
  <c r="H38" i="203"/>
  <c r="K38" i="203" s="1"/>
  <c r="H37" i="203"/>
  <c r="K37" i="203" s="1"/>
  <c r="K36" i="203"/>
  <c r="H36" i="203"/>
  <c r="H35" i="203"/>
  <c r="K35" i="203" s="1"/>
  <c r="K34" i="203"/>
  <c r="H34" i="203"/>
  <c r="H33" i="203"/>
  <c r="K33" i="203" s="1"/>
  <c r="H32" i="203"/>
  <c r="K32" i="203" s="1"/>
  <c r="H31" i="203"/>
  <c r="K31" i="203" s="1"/>
  <c r="H30" i="203"/>
  <c r="K30" i="203" s="1"/>
  <c r="H29" i="203"/>
  <c r="K29" i="203" s="1"/>
  <c r="K28" i="203"/>
  <c r="H28" i="203"/>
  <c r="H27" i="203"/>
  <c r="K27" i="203" s="1"/>
  <c r="K26" i="203"/>
  <c r="H26" i="203"/>
  <c r="H25" i="203"/>
  <c r="K25" i="203" s="1"/>
  <c r="H24" i="203"/>
  <c r="K24" i="203" s="1"/>
  <c r="H23" i="203"/>
  <c r="K23" i="203" s="1"/>
  <c r="H22" i="203"/>
  <c r="K22" i="203" s="1"/>
  <c r="H21" i="203"/>
  <c r="K21" i="203" s="1"/>
  <c r="K20" i="203"/>
  <c r="H20" i="203"/>
  <c r="H19" i="203"/>
  <c r="K19" i="203" s="1"/>
  <c r="K18" i="203"/>
  <c r="H18" i="203"/>
  <c r="H17" i="203"/>
  <c r="K17" i="203" s="1"/>
  <c r="H16" i="203"/>
  <c r="K16" i="203" s="1"/>
  <c r="H15" i="203"/>
  <c r="K15" i="203" s="1"/>
  <c r="H14" i="203"/>
  <c r="K14" i="203" s="1"/>
  <c r="H13" i="203"/>
  <c r="K13" i="203" s="1"/>
  <c r="M12" i="203"/>
  <c r="M575" i="203" s="1"/>
  <c r="K12" i="203"/>
  <c r="H12" i="203"/>
  <c r="H11" i="203"/>
  <c r="K11" i="203" s="1"/>
  <c r="K10" i="203"/>
  <c r="H10" i="203"/>
  <c r="H9" i="203"/>
  <c r="K9" i="203" s="1"/>
  <c r="K8" i="203"/>
  <c r="H8" i="203"/>
  <c r="H7" i="203"/>
  <c r="K7" i="203" s="1"/>
  <c r="K6" i="203"/>
  <c r="H6" i="203"/>
  <c r="H5" i="203"/>
  <c r="K5" i="203" s="1"/>
  <c r="K4" i="203"/>
  <c r="H4" i="203"/>
  <c r="H3" i="203"/>
  <c r="K3" i="203" s="1"/>
  <c r="K2" i="203"/>
  <c r="H2" i="203"/>
  <c r="E14" i="202"/>
  <c r="D13" i="202"/>
  <c r="C13" i="202"/>
  <c r="C12" i="202"/>
  <c r="D12" i="202" s="1"/>
  <c r="D11" i="202"/>
  <c r="C11" i="202"/>
  <c r="C10" i="202"/>
  <c r="D10" i="202" s="1"/>
  <c r="D9" i="202"/>
  <c r="C9" i="202"/>
  <c r="C8" i="202"/>
  <c r="D8" i="202" s="1"/>
  <c r="D7" i="202"/>
  <c r="C7" i="202"/>
  <c r="C6" i="202"/>
  <c r="D6" i="202" s="1"/>
  <c r="D5" i="202"/>
  <c r="C5" i="202"/>
  <c r="C4" i="202"/>
  <c r="D4" i="202" s="1"/>
  <c r="K575" i="203" l="1"/>
  <c r="P589" i="203"/>
  <c r="Q589" i="203" s="1"/>
  <c r="C14" i="202"/>
  <c r="D14" i="202" s="1"/>
  <c r="BN5" i="4"/>
  <c r="BN6" i="4"/>
  <c r="BN7" i="4"/>
  <c r="BN8" i="4"/>
  <c r="BN9" i="4"/>
  <c r="BN10" i="4"/>
  <c r="BN11" i="4"/>
  <c r="BN12" i="4"/>
  <c r="BN13" i="4"/>
  <c r="BN4" i="4"/>
  <c r="BM5" i="4"/>
  <c r="BM6" i="4"/>
  <c r="BM7" i="4"/>
  <c r="BM8" i="4"/>
  <c r="BM9" i="4"/>
  <c r="BM10" i="4"/>
  <c r="BM11" i="4"/>
  <c r="BM12" i="4"/>
  <c r="BM13" i="4"/>
  <c r="BM4" i="4"/>
  <c r="BI5" i="4"/>
  <c r="BI6" i="4"/>
  <c r="BI7" i="4"/>
  <c r="BI8" i="4"/>
  <c r="BI9" i="4"/>
  <c r="BI10" i="4"/>
  <c r="BI11" i="4"/>
  <c r="BI12" i="4"/>
  <c r="BI13" i="4"/>
  <c r="BI4" i="4"/>
  <c r="BG5" i="4"/>
  <c r="BG6" i="4"/>
  <c r="BG7" i="4"/>
  <c r="BG8" i="4"/>
  <c r="BG9" i="4"/>
  <c r="BG10" i="4"/>
  <c r="BG11" i="4"/>
  <c r="BG12" i="4"/>
  <c r="BG13" i="4"/>
  <c r="BG4" i="4"/>
  <c r="BE5" i="4"/>
  <c r="BE6" i="4"/>
  <c r="BE7" i="4"/>
  <c r="BE8" i="4"/>
  <c r="BE9" i="4"/>
  <c r="BE10" i="4"/>
  <c r="BE11" i="4"/>
  <c r="BE12" i="4"/>
  <c r="BE13" i="4"/>
  <c r="BE4" i="4"/>
  <c r="BC5" i="4"/>
  <c r="BC6" i="4"/>
  <c r="BC7" i="4"/>
  <c r="BC8" i="4"/>
  <c r="BC9" i="4"/>
  <c r="BC10" i="4"/>
  <c r="BC11" i="4"/>
  <c r="BC12" i="4"/>
  <c r="BC13" i="4"/>
  <c r="BC4" i="4"/>
  <c r="BA5" i="4"/>
  <c r="BA6" i="4"/>
  <c r="BA7" i="4"/>
  <c r="BA8" i="4"/>
  <c r="BA9" i="4"/>
  <c r="BA10" i="4"/>
  <c r="BA11" i="4"/>
  <c r="BA12" i="4"/>
  <c r="BA13" i="4"/>
  <c r="BA4" i="4"/>
  <c r="AW5" i="4"/>
  <c r="AW6" i="4"/>
  <c r="AW7" i="4"/>
  <c r="AW8" i="4"/>
  <c r="AW9" i="4"/>
  <c r="AW10" i="4"/>
  <c r="AW11" i="4"/>
  <c r="AW12" i="4"/>
  <c r="AW13" i="4"/>
  <c r="AW4" i="4"/>
  <c r="AU5" i="4"/>
  <c r="AU6" i="4"/>
  <c r="AU7" i="4"/>
  <c r="AU8" i="4"/>
  <c r="AU9" i="4"/>
  <c r="AU10" i="4"/>
  <c r="AU11" i="4"/>
  <c r="AU12" i="4"/>
  <c r="AU13" i="4"/>
  <c r="AU4" i="4"/>
  <c r="AT19" i="4"/>
  <c r="BK4" i="4" s="1"/>
  <c r="AT20" i="4"/>
  <c r="AT21" i="4"/>
  <c r="BK6" i="4" s="1"/>
  <c r="AT22" i="4"/>
  <c r="BK7" i="4" s="1"/>
  <c r="AT23" i="4"/>
  <c r="BK8" i="4" s="1"/>
  <c r="AT24" i="4"/>
  <c r="BK9" i="4" s="1"/>
  <c r="AT25" i="4"/>
  <c r="BK10" i="4" s="1"/>
  <c r="AT26" i="4"/>
  <c r="BK11" i="4" s="1"/>
  <c r="AT27" i="4"/>
  <c r="BK12" i="4" s="1"/>
  <c r="AT28" i="4"/>
  <c r="BK13" i="4" s="1"/>
  <c r="AN19" i="4"/>
  <c r="AY4" i="4" s="1"/>
  <c r="AN20" i="4"/>
  <c r="AY5" i="4" s="1"/>
  <c r="AN21" i="4"/>
  <c r="AY6" i="4" s="1"/>
  <c r="AN22" i="4"/>
  <c r="AN23" i="4"/>
  <c r="AY8" i="4" s="1"/>
  <c r="AN24" i="4"/>
  <c r="AY9" i="4" s="1"/>
  <c r="AN25" i="4"/>
  <c r="AY10" i="4" s="1"/>
  <c r="AN26" i="4"/>
  <c r="AY11" i="4" s="1"/>
  <c r="AN27" i="4"/>
  <c r="AY12" i="4" s="1"/>
  <c r="AN28" i="4"/>
  <c r="AY13" i="4" s="1"/>
  <c r="AN18" i="4"/>
  <c r="AS5" i="4"/>
  <c r="AS6" i="4"/>
  <c r="AS7" i="4"/>
  <c r="AS8" i="4"/>
  <c r="AS9" i="4"/>
  <c r="AS10" i="4"/>
  <c r="AS11" i="4"/>
  <c r="AS12" i="4"/>
  <c r="AS13" i="4"/>
  <c r="AS4" i="4"/>
  <c r="AQ5" i="4"/>
  <c r="AQ6" i="4"/>
  <c r="AQ7" i="4"/>
  <c r="AQ8" i="4"/>
  <c r="AQ9" i="4"/>
  <c r="AQ10" i="4"/>
  <c r="AQ11" i="4"/>
  <c r="AQ12" i="4"/>
  <c r="AQ13" i="4"/>
  <c r="AQ4" i="4"/>
  <c r="AO5" i="4"/>
  <c r="AO6" i="4"/>
  <c r="AO7" i="4"/>
  <c r="AO8" i="4"/>
  <c r="AO9" i="4"/>
  <c r="AO10" i="4"/>
  <c r="AO11" i="4"/>
  <c r="AO12" i="4"/>
  <c r="AO13" i="4"/>
  <c r="AO4" i="4"/>
  <c r="AK5" i="4"/>
  <c r="AK6" i="4"/>
  <c r="AK7" i="4"/>
  <c r="AK8" i="4"/>
  <c r="AK9" i="4"/>
  <c r="AK10" i="4"/>
  <c r="AK11" i="4"/>
  <c r="AK12" i="4"/>
  <c r="AK13" i="4"/>
  <c r="AK4" i="4"/>
  <c r="AI5" i="4"/>
  <c r="AI6" i="4"/>
  <c r="AI7" i="4"/>
  <c r="AI8" i="4"/>
  <c r="AI9" i="4"/>
  <c r="AI10" i="4"/>
  <c r="AI11" i="4"/>
  <c r="AI12" i="4"/>
  <c r="AI13" i="4"/>
  <c r="AI4" i="4"/>
  <c r="AG5" i="4"/>
  <c r="AG6" i="4"/>
  <c r="AG7" i="4"/>
  <c r="AG8" i="4"/>
  <c r="AG9" i="4"/>
  <c r="AG10" i="4"/>
  <c r="AG11" i="4"/>
  <c r="AG12" i="4"/>
  <c r="AG13" i="4"/>
  <c r="AG4" i="4"/>
  <c r="AE4" i="4"/>
  <c r="AE5" i="4"/>
  <c r="AE6" i="4"/>
  <c r="AE7" i="4"/>
  <c r="AE8" i="4"/>
  <c r="AE9" i="4"/>
  <c r="AE10" i="4"/>
  <c r="AE11" i="4"/>
  <c r="AE12" i="4"/>
  <c r="AE13" i="4"/>
  <c r="AM4" i="4"/>
  <c r="AH20" i="4"/>
  <c r="AH21" i="4"/>
  <c r="AH22" i="4"/>
  <c r="AM7" i="4" s="1"/>
  <c r="AH23" i="4"/>
  <c r="AM8" i="4" s="1"/>
  <c r="AH24" i="4"/>
  <c r="AH25" i="4"/>
  <c r="AM10" i="4" s="1"/>
  <c r="AH26" i="4"/>
  <c r="AM11" i="4" s="1"/>
  <c r="AH27" i="4"/>
  <c r="AH28" i="4"/>
  <c r="AC13" i="4"/>
  <c r="AC5" i="4"/>
  <c r="AC6" i="4"/>
  <c r="AC7" i="4"/>
  <c r="AC8" i="4"/>
  <c r="AC9" i="4"/>
  <c r="AC10" i="4"/>
  <c r="AC11" i="4"/>
  <c r="AC12" i="4"/>
  <c r="AC4" i="4"/>
  <c r="AI29" i="4"/>
  <c r="AJ29" i="4"/>
  <c r="AK29" i="4"/>
  <c r="AL29" i="4"/>
  <c r="AM29" i="4"/>
  <c r="AO29" i="4"/>
  <c r="AP29" i="4"/>
  <c r="AQ29" i="4"/>
  <c r="AR29" i="4"/>
  <c r="AS29" i="4"/>
  <c r="AU29" i="4"/>
  <c r="AV29" i="4"/>
  <c r="AC29" i="4"/>
  <c r="AX28" i="4" l="1"/>
  <c r="AZ12" i="4" s="1"/>
  <c r="BO13" i="4"/>
  <c r="BO8" i="4"/>
  <c r="BO9" i="4"/>
  <c r="BO10" i="4"/>
  <c r="AW25" i="4"/>
  <c r="AM9" i="4"/>
  <c r="AX25" i="4"/>
  <c r="BO11" i="4"/>
  <c r="AW26" i="4"/>
  <c r="AX26" i="4"/>
  <c r="AN10" i="4" s="1"/>
  <c r="BO14" i="4"/>
  <c r="AW24" i="4"/>
  <c r="AY7" i="4"/>
  <c r="AW23" i="4"/>
  <c r="AX23" i="4"/>
  <c r="AT29" i="4"/>
  <c r="BO7" i="4"/>
  <c r="AX24" i="4"/>
  <c r="AN8" i="4" s="1"/>
  <c r="AM12" i="4"/>
  <c r="AW28" i="4"/>
  <c r="AM6" i="4"/>
  <c r="AW22" i="4"/>
  <c r="AX22" i="4"/>
  <c r="BO12" i="4"/>
  <c r="AN29" i="4"/>
  <c r="AW29" i="4"/>
  <c r="AX29" i="4"/>
  <c r="AM13" i="4"/>
  <c r="AW27" i="4"/>
  <c r="AX27" i="4"/>
  <c r="AN11" i="4" s="1"/>
  <c r="AW21" i="4"/>
  <c r="BK5" i="4"/>
  <c r="BO6" i="4"/>
  <c r="BO5" i="4"/>
  <c r="AM5" i="4"/>
  <c r="AW20" i="4"/>
  <c r="AX20" i="4"/>
  <c r="AH29" i="4"/>
  <c r="AX21" i="4"/>
  <c r="BL12" i="4" l="1"/>
  <c r="AH12" i="4"/>
  <c r="BH12" i="4"/>
  <c r="AD12" i="4"/>
  <c r="AF12" i="4"/>
  <c r="AX12" i="4"/>
  <c r="AV12" i="4"/>
  <c r="AT12" i="4"/>
  <c r="AR12" i="4"/>
  <c r="AP12" i="4"/>
  <c r="AL12" i="4"/>
  <c r="AN12" i="4"/>
  <c r="AJ12" i="4"/>
  <c r="BB12" i="4"/>
  <c r="BF12" i="4"/>
  <c r="BJ12" i="4"/>
  <c r="BD12" i="4"/>
  <c r="BJ9" i="4"/>
  <c r="BB9" i="4"/>
  <c r="AT9" i="4"/>
  <c r="AL9" i="4"/>
  <c r="AD9" i="4"/>
  <c r="BH9" i="4"/>
  <c r="AZ9" i="4"/>
  <c r="AR9" i="4"/>
  <c r="AJ9" i="4"/>
  <c r="BF9" i="4"/>
  <c r="AX9" i="4"/>
  <c r="AP9" i="4"/>
  <c r="AH9" i="4"/>
  <c r="BL9" i="4"/>
  <c r="BD9" i="4"/>
  <c r="AV9" i="4"/>
  <c r="AF9" i="4"/>
  <c r="AN9" i="4"/>
  <c r="AX10" i="4"/>
  <c r="BJ10" i="4"/>
  <c r="BF10" i="4"/>
  <c r="BB10" i="4"/>
  <c r="AT10" i="4"/>
  <c r="AL10" i="4"/>
  <c r="AD10" i="4"/>
  <c r="BL10" i="4"/>
  <c r="BH10" i="4"/>
  <c r="BD10" i="4"/>
  <c r="AZ10" i="4"/>
  <c r="AV10" i="4"/>
  <c r="AR10" i="4"/>
  <c r="AJ10" i="4"/>
  <c r="AF10" i="4"/>
  <c r="AP10" i="4"/>
  <c r="AH10" i="4"/>
  <c r="BH7" i="4"/>
  <c r="AR7" i="4"/>
  <c r="AJ7" i="4"/>
  <c r="BJ7" i="4"/>
  <c r="BB7" i="4"/>
  <c r="AT7" i="4"/>
  <c r="AL7" i="4"/>
  <c r="AD7" i="4"/>
  <c r="BL7" i="4"/>
  <c r="BD7" i="4"/>
  <c r="AV7" i="4"/>
  <c r="AN7" i="4"/>
  <c r="AF7" i="4"/>
  <c r="AP7" i="4"/>
  <c r="BF7" i="4"/>
  <c r="AX7" i="4"/>
  <c r="AH7" i="4"/>
  <c r="AZ7" i="4"/>
  <c r="BL8" i="4"/>
  <c r="BJ8" i="4"/>
  <c r="BH8" i="4"/>
  <c r="BF8" i="4"/>
  <c r="BD8" i="4"/>
  <c r="BB8" i="4"/>
  <c r="AZ8" i="4"/>
  <c r="AX8" i="4"/>
  <c r="AV8" i="4"/>
  <c r="AT8" i="4"/>
  <c r="AR8" i="4"/>
  <c r="AP8" i="4"/>
  <c r="AL8" i="4"/>
  <c r="AJ8" i="4"/>
  <c r="AH8" i="4"/>
  <c r="AF8" i="4"/>
  <c r="AD8" i="4"/>
  <c r="BL6" i="4"/>
  <c r="BH6" i="4"/>
  <c r="BD6" i="4"/>
  <c r="AZ6" i="4"/>
  <c r="AV6" i="4"/>
  <c r="AR6" i="4"/>
  <c r="AJ6" i="4"/>
  <c r="AF6" i="4"/>
  <c r="BJ6" i="4"/>
  <c r="BF6" i="4"/>
  <c r="BB6" i="4"/>
  <c r="AX6" i="4"/>
  <c r="AT6" i="4"/>
  <c r="AP6" i="4"/>
  <c r="AL6" i="4"/>
  <c r="AH6" i="4"/>
  <c r="AD6" i="4"/>
  <c r="AN6" i="4"/>
  <c r="BL13" i="4"/>
  <c r="BD13" i="4"/>
  <c r="AV13" i="4"/>
  <c r="AF13" i="4"/>
  <c r="BF13" i="4"/>
  <c r="AX13" i="4"/>
  <c r="AP13" i="4"/>
  <c r="AH13" i="4"/>
  <c r="BH13" i="4"/>
  <c r="AZ13" i="4"/>
  <c r="AR13" i="4"/>
  <c r="AJ13" i="4"/>
  <c r="BJ13" i="4"/>
  <c r="BB13" i="4"/>
  <c r="AT13" i="4"/>
  <c r="AL13" i="4"/>
  <c r="AD13" i="4"/>
  <c r="AN13" i="4"/>
  <c r="BL11" i="4"/>
  <c r="BJ11" i="4"/>
  <c r="BH11" i="4"/>
  <c r="BF11" i="4"/>
  <c r="BD11" i="4"/>
  <c r="BB11" i="4"/>
  <c r="AZ11" i="4"/>
  <c r="AX11" i="4"/>
  <c r="AV11" i="4"/>
  <c r="AT11" i="4"/>
  <c r="AR11" i="4"/>
  <c r="AP11" i="4"/>
  <c r="AL11" i="4"/>
  <c r="AJ11" i="4"/>
  <c r="AH11" i="4"/>
  <c r="AF11" i="4"/>
  <c r="AD11" i="4"/>
  <c r="BJ4" i="4"/>
  <c r="BB4" i="4"/>
  <c r="AT4" i="4"/>
  <c r="AL4" i="4"/>
  <c r="AD4" i="4"/>
  <c r="BH4" i="4"/>
  <c r="AZ4" i="4"/>
  <c r="AR4" i="4"/>
  <c r="AJ4" i="4"/>
  <c r="BF4" i="4"/>
  <c r="AX4" i="4"/>
  <c r="AP4" i="4"/>
  <c r="AH4" i="4"/>
  <c r="BL4" i="4"/>
  <c r="BD4" i="4"/>
  <c r="AV4" i="4"/>
  <c r="AF4" i="4"/>
  <c r="AN4" i="4"/>
  <c r="BL5" i="4"/>
  <c r="BH5" i="4"/>
  <c r="BD5" i="4"/>
  <c r="AZ5" i="4"/>
  <c r="AV5" i="4"/>
  <c r="AR5" i="4"/>
  <c r="AJ5" i="4"/>
  <c r="AF5" i="4"/>
  <c r="BJ5" i="4"/>
  <c r="BF5" i="4"/>
  <c r="AX5" i="4"/>
  <c r="AT5" i="4"/>
  <c r="AP5" i="4"/>
  <c r="AL5" i="4"/>
  <c r="AH5" i="4"/>
  <c r="BB5" i="4"/>
  <c r="AD5" i="4"/>
  <c r="AN5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AH18" i="4"/>
  <c r="BP13" i="4" l="1"/>
  <c r="BP8" i="4"/>
  <c r="BP10" i="4"/>
  <c r="BP11" i="4"/>
  <c r="BP9" i="4"/>
  <c r="BP7" i="4"/>
  <c r="BP14" i="4"/>
  <c r="BP12" i="4"/>
  <c r="BP5" i="4"/>
  <c r="BP6" i="4"/>
  <c r="AT18" i="4"/>
  <c r="AX19" i="4" s="1"/>
  <c r="AW19" i="4" l="1"/>
  <c r="Q4" i="4"/>
  <c r="O4" i="4"/>
  <c r="Q3" i="4"/>
  <c r="O3" i="4"/>
  <c r="Q2" i="4"/>
  <c r="O2" i="4"/>
  <c r="K31" i="4"/>
  <c r="Q30" i="4" s="1"/>
  <c r="K32" i="4"/>
  <c r="K33" i="4"/>
  <c r="K34" i="4"/>
  <c r="K35" i="4"/>
  <c r="O31" i="4" s="1"/>
  <c r="K36" i="4"/>
  <c r="Q31" i="4" s="1"/>
  <c r="K37" i="4"/>
  <c r="K38" i="4"/>
  <c r="K39" i="4"/>
  <c r="K40" i="4"/>
  <c r="O32" i="4" s="1"/>
  <c r="K41" i="4"/>
  <c r="Q32" i="4" s="1"/>
  <c r="K42" i="4"/>
  <c r="K43" i="4"/>
  <c r="K44" i="4"/>
  <c r="K30" i="4"/>
  <c r="O30" i="4" s="1"/>
  <c r="M643" i="180" l="1"/>
  <c r="L18" i="4" s="1"/>
  <c r="P6" i="4" s="1"/>
  <c r="M642" i="180"/>
  <c r="L17" i="4" s="1"/>
  <c r="P5" i="4" s="1"/>
  <c r="M641" i="180"/>
  <c r="M640" i="180"/>
  <c r="M639" i="180"/>
  <c r="M638" i="180"/>
  <c r="M637" i="180"/>
  <c r="M636" i="180"/>
  <c r="M635" i="180"/>
  <c r="M634" i="180"/>
  <c r="M633" i="180"/>
  <c r="M632" i="180"/>
  <c r="M630" i="180"/>
  <c r="M628" i="180"/>
  <c r="M627" i="180"/>
  <c r="N629" i="180"/>
  <c r="K637" i="180"/>
  <c r="CC13" i="4" s="1"/>
  <c r="K635" i="180"/>
  <c r="CC11" i="4" s="1"/>
  <c r="J632" i="180"/>
  <c r="J630" i="180" s="1"/>
  <c r="BY6" i="4" s="1"/>
  <c r="J629" i="180"/>
  <c r="H628" i="180"/>
  <c r="BU4" i="4" s="1"/>
  <c r="F627" i="180"/>
  <c r="M644" i="180" l="1"/>
  <c r="L3" i="4"/>
  <c r="R2" i="4" s="1"/>
  <c r="L5" i="4"/>
  <c r="V2" i="4" s="1"/>
  <c r="L7" i="4"/>
  <c r="P3" i="4" s="1"/>
  <c r="L9" i="4"/>
  <c r="T3" i="4" s="1"/>
  <c r="L11" i="4"/>
  <c r="X3" i="4" s="1"/>
  <c r="L13" i="4"/>
  <c r="R4" i="4" s="1"/>
  <c r="L15" i="4"/>
  <c r="V4" i="4" s="1"/>
  <c r="L4" i="4"/>
  <c r="T2" i="4" s="1"/>
  <c r="L6" i="4"/>
  <c r="X2" i="4" s="1"/>
  <c r="L8" i="4"/>
  <c r="R3" i="4" s="1"/>
  <c r="L10" i="4"/>
  <c r="V3" i="4" s="1"/>
  <c r="L12" i="4"/>
  <c r="P4" i="4" s="1"/>
  <c r="L14" i="4"/>
  <c r="T4" i="4" s="1"/>
  <c r="L16" i="4"/>
  <c r="X4" i="4" s="1"/>
  <c r="M44" i="4"/>
  <c r="BY8" i="4"/>
  <c r="BX8" i="4" s="1"/>
  <c r="L2" i="4"/>
  <c r="P2" i="4" s="1"/>
  <c r="J628" i="180"/>
  <c r="BY4" i="4" s="1"/>
  <c r="BX4" i="4" s="1"/>
  <c r="K629" i="180"/>
  <c r="K636" i="180"/>
  <c r="CC12" i="4" s="1"/>
  <c r="CB12" i="4" s="1"/>
  <c r="N628" i="180"/>
  <c r="H4" i="4" s="1"/>
  <c r="G4" i="4" s="1"/>
  <c r="J627" i="180"/>
  <c r="J631" i="180" s="1"/>
  <c r="CB11" i="4"/>
  <c r="CB13" i="4"/>
  <c r="BX6" i="4"/>
  <c r="BT4" i="4"/>
  <c r="BY5" i="4" l="1"/>
  <c r="BX5" i="4" s="1"/>
  <c r="BY7" i="4"/>
  <c r="BX7" i="4" s="1"/>
  <c r="Y4" i="4"/>
  <c r="Y3" i="4"/>
  <c r="Y2" i="4"/>
  <c r="L19" i="4"/>
  <c r="M19" i="4"/>
  <c r="M30" i="4"/>
  <c r="J633" i="180"/>
  <c r="BY3" i="4"/>
  <c r="BX3" i="4" s="1"/>
  <c r="K632" i="180"/>
  <c r="CC8" i="4" s="1"/>
  <c r="CB8" i="4" s="1"/>
  <c r="K638" i="180"/>
  <c r="CC14" i="4" s="1"/>
  <c r="CB14" i="4" s="1"/>
  <c r="K634" i="180"/>
  <c r="CC10" i="4" s="1"/>
  <c r="CB10" i="4" s="1"/>
  <c r="N630" i="180"/>
  <c r="H6" i="4" s="1"/>
  <c r="G6" i="4" s="1"/>
  <c r="L630" i="180"/>
  <c r="D6" i="4" s="1"/>
  <c r="C6" i="4" s="1"/>
  <c r="L628" i="180"/>
  <c r="D4" i="4" s="1"/>
  <c r="C4" i="4" s="1"/>
  <c r="M45" i="4" l="1"/>
  <c r="L30" i="4" s="1"/>
  <c r="L627" i="180"/>
  <c r="L631" i="180" s="1"/>
  <c r="N627" i="180"/>
  <c r="H5" i="4"/>
  <c r="G5" i="4" s="1"/>
  <c r="K628" i="180"/>
  <c r="CC4" i="4" s="1"/>
  <c r="CB4" i="4" s="1"/>
  <c r="K630" i="180"/>
  <c r="CC6" i="4" s="1"/>
  <c r="CB6" i="4" s="1"/>
  <c r="H3" i="4" l="1"/>
  <c r="G3" i="4" s="1"/>
  <c r="N631" i="180"/>
  <c r="H7" i="4" s="1"/>
  <c r="G7" i="4" s="1"/>
  <c r="P30" i="4"/>
  <c r="L38" i="4"/>
  <c r="V31" i="4" s="1"/>
  <c r="L42" i="4"/>
  <c r="T32" i="4" s="1"/>
  <c r="L43" i="4"/>
  <c r="V32" i="4" s="1"/>
  <c r="L33" i="4"/>
  <c r="V30" i="4" s="1"/>
  <c r="L32" i="4"/>
  <c r="T30" i="4" s="1"/>
  <c r="L34" i="4"/>
  <c r="X30" i="4" s="1"/>
  <c r="L39" i="4"/>
  <c r="X31" i="4" s="1"/>
  <c r="L35" i="4"/>
  <c r="P31" i="4" s="1"/>
  <c r="L41" i="4"/>
  <c r="R32" i="4" s="1"/>
  <c r="L40" i="4"/>
  <c r="P32" i="4" s="1"/>
  <c r="L31" i="4"/>
  <c r="R30" i="4" s="1"/>
  <c r="L37" i="4"/>
  <c r="T31" i="4" s="1"/>
  <c r="L36" i="4"/>
  <c r="R31" i="4" s="1"/>
  <c r="L44" i="4"/>
  <c r="X32" i="4" s="1"/>
  <c r="K627" i="180"/>
  <c r="K631" i="180" s="1"/>
  <c r="CC7" i="4" s="1"/>
  <c r="CB7" i="4" s="1"/>
  <c r="CC5" i="4"/>
  <c r="CB5" i="4" s="1"/>
  <c r="L629" i="180"/>
  <c r="D5" i="4" s="1"/>
  <c r="C5" i="4" s="1"/>
  <c r="D3" i="4"/>
  <c r="C3" i="4" s="1"/>
  <c r="N632" i="180" l="1"/>
  <c r="Y32" i="4"/>
  <c r="Y31" i="4"/>
  <c r="Y30" i="4"/>
  <c r="L45" i="4"/>
  <c r="K633" i="180"/>
  <c r="CC9" i="4" s="1"/>
  <c r="CB9" i="4" s="1"/>
  <c r="CC3" i="4"/>
  <c r="CB3" i="4" s="1"/>
  <c r="K639" i="180" l="1"/>
  <c r="D7" i="4" l="1"/>
  <c r="H8" i="4" l="1"/>
  <c r="CC15" i="4" l="1"/>
  <c r="BY9" i="4"/>
  <c r="A3" i="4"/>
  <c r="A4" i="4" s="1"/>
  <c r="A5" i="4" s="1"/>
  <c r="A6" i="4" s="1"/>
  <c r="A7" i="4" s="1"/>
  <c r="A8" i="4" s="1"/>
  <c r="A9" i="4" s="1"/>
  <c r="A10" i="4" s="1"/>
  <c r="A11" i="4" s="1"/>
  <c r="A12" i="4" s="1"/>
  <c r="CB15" i="4" l="1"/>
  <c r="C7" i="4"/>
  <c r="BX9" i="4"/>
  <c r="G8" i="4"/>
  <c r="H627" i="180"/>
  <c r="H631" i="180" l="1"/>
  <c r="BU3" i="4"/>
  <c r="BT3" i="4" l="1"/>
  <c r="BT5" i="4" s="1"/>
  <c r="BU5" i="4"/>
  <c r="O6" i="180"/>
  <c r="O7" i="180"/>
  <c r="O8" i="180" s="1"/>
  <c r="O9" i="180" s="1"/>
  <c r="O10" i="180" s="1"/>
  <c r="O11" i="180" s="1"/>
  <c r="O12" i="180" s="1"/>
  <c r="O13" i="180" s="1"/>
  <c r="O14" i="180" s="1"/>
  <c r="O15" i="180" s="1"/>
  <c r="O16" i="180" s="1"/>
  <c r="O17" i="180" s="1"/>
  <c r="O18" i="180" s="1"/>
  <c r="O19" i="180" s="1"/>
  <c r="O20" i="180" s="1"/>
  <c r="O21" i="180" s="1"/>
  <c r="O22" i="180" s="1"/>
  <c r="O23" i="180" s="1"/>
  <c r="O24" i="180" s="1"/>
  <c r="O25" i="180" s="1"/>
  <c r="O26" i="180" s="1"/>
  <c r="O27" i="180" s="1"/>
  <c r="O28" i="180" s="1"/>
  <c r="O29" i="180" s="1"/>
  <c r="O30" i="180" s="1"/>
  <c r="O31" i="180" s="1"/>
  <c r="O32" i="180" s="1"/>
  <c r="O33" i="180" s="1"/>
  <c r="O34" i="180" s="1"/>
  <c r="O35" i="180" s="1"/>
  <c r="O36" i="180" s="1"/>
  <c r="O37" i="180" s="1"/>
  <c r="O38" i="180" s="1"/>
  <c r="O39" i="180" s="1"/>
  <c r="O40" i="180" s="1"/>
  <c r="O41" i="180" s="1"/>
  <c r="O42" i="180" s="1"/>
  <c r="O43" i="180" s="1"/>
  <c r="O44" i="180" s="1"/>
  <c r="O45" i="180" s="1"/>
  <c r="O46" i="180" s="1"/>
  <c r="O47" i="180" s="1"/>
  <c r="O48" i="180" s="1"/>
  <c r="O49" i="180" s="1"/>
  <c r="O50" i="180" s="1"/>
  <c r="O51" i="180" s="1"/>
  <c r="O52" i="180" s="1"/>
  <c r="O53" i="180" s="1"/>
  <c r="O54" i="180" s="1"/>
  <c r="O55" i="180" s="1"/>
  <c r="O56" i="180" s="1"/>
  <c r="O57" i="180" s="1"/>
  <c r="O58" i="180" s="1"/>
  <c r="O59" i="180" s="1"/>
  <c r="O60" i="180" s="1"/>
  <c r="O62" i="180"/>
  <c r="O63" i="180" s="1"/>
  <c r="O64" i="180" s="1"/>
  <c r="O65" i="180" s="1"/>
  <c r="O66" i="180" s="1"/>
  <c r="O67" i="180" s="1"/>
  <c r="O68" i="180" s="1"/>
  <c r="O69" i="180" s="1"/>
  <c r="O70" i="180" s="1"/>
  <c r="O71" i="180" s="1"/>
  <c r="O72" i="180" s="1"/>
  <c r="O73" i="180" s="1"/>
  <c r="O74" i="180" s="1"/>
  <c r="O75" i="180" s="1"/>
  <c r="O76" i="180" s="1"/>
  <c r="O77" i="180" s="1"/>
  <c r="O78" i="180" s="1"/>
  <c r="O79" i="180" s="1"/>
  <c r="O80" i="180" s="1"/>
  <c r="O81" i="180" s="1"/>
  <c r="O82" i="180" s="1"/>
  <c r="O83" i="180" s="1"/>
  <c r="O84" i="180" s="1"/>
  <c r="O85" i="180" s="1"/>
  <c r="O86" i="180" s="1"/>
  <c r="O87" i="180" s="1"/>
  <c r="O88" i="180" s="1"/>
  <c r="O89" i="180" s="1"/>
  <c r="O90" i="180" s="1"/>
  <c r="O91" i="180" s="1"/>
  <c r="O92" i="180" s="1"/>
  <c r="O93" i="180" s="1"/>
  <c r="O94" i="180" s="1"/>
  <c r="O95" i="180" s="1"/>
  <c r="O96" i="180" s="1"/>
  <c r="O97" i="180" s="1"/>
  <c r="O98" i="180" s="1"/>
  <c r="O99" i="180" s="1"/>
  <c r="O100" i="180" s="1"/>
  <c r="O101" i="180" s="1"/>
  <c r="O102" i="180" s="1"/>
  <c r="O103" i="180" s="1"/>
  <c r="O104" i="180" s="1"/>
  <c r="O105" i="180" s="1"/>
  <c r="O106" i="180" s="1"/>
  <c r="O107" i="180" s="1"/>
  <c r="O108" i="180" s="1"/>
  <c r="O109" i="180" s="1"/>
  <c r="O110" i="180" s="1"/>
  <c r="O111" i="180" s="1"/>
  <c r="O112" i="180" s="1"/>
  <c r="O113" i="180" s="1"/>
  <c r="O114" i="180" s="1"/>
  <c r="O115" i="180" s="1"/>
  <c r="O116" i="180" s="1"/>
  <c r="O117" i="180" s="1"/>
  <c r="O118" i="180" s="1"/>
  <c r="O119" i="180" s="1"/>
  <c r="O121" i="180"/>
  <c r="O122" i="180" s="1"/>
  <c r="O123" i="180" s="1"/>
  <c r="O124" i="180" s="1"/>
  <c r="O125" i="180" s="1"/>
  <c r="O126" i="180" s="1"/>
  <c r="O127" i="180" s="1"/>
  <c r="O128" i="180" s="1"/>
  <c r="O129" i="180" s="1"/>
  <c r="O130" i="180" s="1"/>
  <c r="O131" i="180" s="1"/>
  <c r="O132" i="180" s="1"/>
  <c r="O133" i="180" s="1"/>
  <c r="O134" i="180" s="1"/>
  <c r="O135" i="180" s="1"/>
  <c r="O136" i="180" s="1"/>
  <c r="O137" i="180" s="1"/>
  <c r="O138" i="180" s="1"/>
  <c r="O139" i="180" s="1"/>
  <c r="O140" i="180" s="1"/>
  <c r="O141" i="180" s="1"/>
  <c r="O142" i="180" s="1"/>
  <c r="O143" i="180" s="1"/>
  <c r="O144" i="180" s="1"/>
  <c r="O145" i="180" s="1"/>
  <c r="O146" i="180" s="1"/>
  <c r="O147" i="180" s="1"/>
  <c r="O148" i="180" s="1"/>
  <c r="O149" i="180" s="1"/>
  <c r="O150" i="180" s="1"/>
  <c r="O151" i="180" s="1"/>
  <c r="O152" i="180" s="1"/>
  <c r="O153" i="180" s="1"/>
  <c r="O154" i="180" s="1"/>
  <c r="O155" i="180" s="1"/>
  <c r="O156" i="180" s="1"/>
  <c r="O157" i="180" s="1"/>
  <c r="O158" i="180" s="1"/>
  <c r="O159" i="180" s="1"/>
  <c r="O160" i="180" s="1"/>
  <c r="O161" i="180" s="1"/>
  <c r="O162" i="180" s="1"/>
  <c r="O163" i="180" s="1"/>
  <c r="O164" i="180" s="1"/>
  <c r="O165" i="180" s="1"/>
  <c r="O166" i="180" s="1"/>
  <c r="O167" i="180" s="1"/>
  <c r="O168" i="180" s="1"/>
  <c r="O169" i="180" s="1"/>
  <c r="O170" i="180" s="1"/>
  <c r="O171" i="180" s="1"/>
  <c r="O172" i="180" s="1"/>
  <c r="O173" i="180" s="1"/>
  <c r="O174" i="180" s="1"/>
  <c r="O175" i="180" s="1"/>
  <c r="O176" i="180" s="1"/>
  <c r="O177" i="180" s="1"/>
  <c r="O178" i="180" s="1"/>
  <c r="O179" i="180" s="1"/>
  <c r="O180" i="180" s="1"/>
  <c r="O181" i="180" s="1"/>
  <c r="O182" i="180" s="1"/>
  <c r="O184" i="180"/>
  <c r="O185" i="180" s="1"/>
  <c r="O186" i="180" s="1"/>
  <c r="O187" i="180" s="1"/>
  <c r="O188" i="180" s="1"/>
  <c r="O189" i="180" s="1"/>
  <c r="O190" i="180" s="1"/>
  <c r="O191" i="180" s="1"/>
  <c r="O192" i="180" s="1"/>
  <c r="O193" i="180" s="1"/>
  <c r="O194" i="180" s="1"/>
  <c r="O195" i="180" s="1"/>
  <c r="O196" i="180" s="1"/>
  <c r="O197" i="180" s="1"/>
  <c r="O198" i="180" s="1"/>
  <c r="O199" i="180" s="1"/>
  <c r="O200" i="180" s="1"/>
  <c r="O201" i="180" s="1"/>
  <c r="O202" i="180" s="1"/>
  <c r="O203" i="180" s="1"/>
  <c r="O204" i="180" s="1"/>
  <c r="O205" i="180" s="1"/>
  <c r="O206" i="180" s="1"/>
  <c r="O207" i="180" s="1"/>
  <c r="O208" i="180" s="1"/>
  <c r="O209" i="180" s="1"/>
  <c r="O210" i="180" s="1"/>
  <c r="O211" i="180" s="1"/>
  <c r="O212" i="180" s="1"/>
  <c r="O213" i="180" s="1"/>
  <c r="O214" i="180" s="1"/>
  <c r="O215" i="180" s="1"/>
  <c r="O216" i="180" s="1"/>
  <c r="O217" i="180" s="1"/>
  <c r="O218" i="180" s="1"/>
  <c r="O219" i="180" s="1"/>
  <c r="O220" i="180" s="1"/>
  <c r="O221" i="180" s="1"/>
  <c r="O222" i="180" s="1"/>
  <c r="O223" i="180" s="1"/>
  <c r="O224" i="180" s="1"/>
  <c r="O225" i="180" s="1"/>
  <c r="O226" i="180" s="1"/>
  <c r="O227" i="180" s="1"/>
  <c r="O228" i="180" s="1"/>
  <c r="O229" i="180" s="1"/>
  <c r="O230" i="180" s="1"/>
  <c r="O231" i="180" s="1"/>
  <c r="O232" i="180" s="1"/>
  <c r="O233" i="180" s="1"/>
  <c r="O234" i="180" s="1"/>
  <c r="O235" i="180" s="1"/>
  <c r="O236" i="180" s="1"/>
  <c r="O237" i="180" s="1"/>
  <c r="O238" i="180" s="1"/>
  <c r="O239" i="180" s="1"/>
  <c r="O240" i="180" s="1"/>
  <c r="O241" i="180" s="1"/>
  <c r="O242" i="180" s="1"/>
  <c r="O243" i="180" s="1"/>
  <c r="O244" i="180" s="1"/>
  <c r="O245" i="180" s="1"/>
  <c r="O246" i="180" s="1"/>
  <c r="O247" i="180" s="1"/>
  <c r="O248" i="180" s="1"/>
  <c r="O249" i="180" s="1"/>
  <c r="O250" i="180" s="1"/>
  <c r="O252" i="180"/>
  <c r="O253" i="180"/>
  <c r="O254" i="180" s="1"/>
  <c r="O255" i="180" s="1"/>
  <c r="O256" i="180" s="1"/>
  <c r="O257" i="180" s="1"/>
  <c r="O258" i="180" s="1"/>
  <c r="O259" i="180" s="1"/>
  <c r="O260" i="180" s="1"/>
  <c r="O261" i="180" s="1"/>
  <c r="O262" i="180" s="1"/>
  <c r="O263" i="180" s="1"/>
  <c r="O264" i="180" s="1"/>
  <c r="O265" i="180" s="1"/>
  <c r="O266" i="180" s="1"/>
  <c r="O267" i="180" s="1"/>
  <c r="O268" i="180" s="1"/>
  <c r="O269" i="180" s="1"/>
  <c r="O270" i="180" s="1"/>
  <c r="O271" i="180" s="1"/>
  <c r="O272" i="180" s="1"/>
  <c r="O273" i="180" s="1"/>
  <c r="O274" i="180" s="1"/>
  <c r="O275" i="180" s="1"/>
  <c r="O276" i="180" s="1"/>
  <c r="O277" i="180" s="1"/>
  <c r="O278" i="180" s="1"/>
  <c r="O279" i="180" s="1"/>
  <c r="O280" i="180" s="1"/>
  <c r="O281" i="180" s="1"/>
  <c r="O282" i="180" s="1"/>
  <c r="O283" i="180" s="1"/>
  <c r="O284" i="180" s="1"/>
  <c r="O285" i="180" s="1"/>
  <c r="O286" i="180" s="1"/>
  <c r="O287" i="180" s="1"/>
  <c r="O288" i="180" s="1"/>
  <c r="O289" i="180" s="1"/>
  <c r="O290" i="180" s="1"/>
  <c r="O291" i="180" s="1"/>
  <c r="O292" i="180" s="1"/>
  <c r="O293" i="180" s="1"/>
  <c r="O294" i="180" s="1"/>
  <c r="O295" i="180" s="1"/>
  <c r="O296" i="180" s="1"/>
  <c r="O297" i="180" s="1"/>
  <c r="O298" i="180" s="1"/>
  <c r="O299" i="180" s="1"/>
  <c r="O300" i="180" s="1"/>
  <c r="O301" i="180" s="1"/>
  <c r="O302" i="180" s="1"/>
  <c r="O303" i="180" s="1"/>
  <c r="O304" i="180" s="1"/>
  <c r="O305" i="180" s="1"/>
  <c r="O306" i="180" s="1"/>
  <c r="O307" i="180" s="1"/>
  <c r="O308" i="180" s="1"/>
  <c r="O309" i="180" s="1"/>
  <c r="O311" i="180"/>
  <c r="O312" i="180"/>
  <c r="O313" i="180" s="1"/>
  <c r="O314" i="180" s="1"/>
  <c r="O315" i="180" s="1"/>
  <c r="O316" i="180" s="1"/>
  <c r="O317" i="180" s="1"/>
  <c r="O318" i="180" s="1"/>
  <c r="O319" i="180" s="1"/>
  <c r="O320" i="180" s="1"/>
  <c r="O321" i="180" s="1"/>
  <c r="O322" i="180" s="1"/>
  <c r="O323" i="180" s="1"/>
  <c r="O324" i="180" s="1"/>
  <c r="O325" i="180" s="1"/>
  <c r="O326" i="180" s="1"/>
  <c r="O327" i="180" s="1"/>
  <c r="O328" i="180" s="1"/>
  <c r="O329" i="180" s="1"/>
  <c r="O330" i="180" s="1"/>
  <c r="O331" i="180" s="1"/>
  <c r="O332" i="180" s="1"/>
  <c r="O333" i="180" s="1"/>
  <c r="O334" i="180" s="1"/>
  <c r="O335" i="180" s="1"/>
  <c r="O336" i="180" s="1"/>
  <c r="O337" i="180" s="1"/>
  <c r="O338" i="180" s="1"/>
  <c r="O339" i="180" s="1"/>
  <c r="O340" i="180" s="1"/>
  <c r="O341" i="180" s="1"/>
  <c r="O342" i="180" s="1"/>
  <c r="O343" i="180" s="1"/>
  <c r="O344" i="180" s="1"/>
  <c r="O345" i="180" s="1"/>
  <c r="O346" i="180" s="1"/>
  <c r="O347" i="180" s="1"/>
  <c r="O348" i="180" s="1"/>
  <c r="O349" i="180" s="1"/>
  <c r="O350" i="180" s="1"/>
  <c r="O351" i="180" s="1"/>
  <c r="O352" i="180" s="1"/>
  <c r="O353" i="180" s="1"/>
  <c r="O354" i="180" s="1"/>
  <c r="O355" i="180" s="1"/>
  <c r="O356" i="180" s="1"/>
  <c r="O357" i="180" s="1"/>
  <c r="O358" i="180" s="1"/>
  <c r="O359" i="180" s="1"/>
  <c r="O360" i="180" s="1"/>
  <c r="O361" i="180" s="1"/>
  <c r="O362" i="180" s="1"/>
  <c r="O363" i="180" s="1"/>
  <c r="O364" i="180" s="1"/>
  <c r="O365" i="180" s="1"/>
  <c r="O366" i="180" s="1"/>
  <c r="O367" i="180" s="1"/>
  <c r="O368" i="180" s="1"/>
  <c r="O369" i="180" s="1"/>
  <c r="O371" i="180"/>
  <c r="O372" i="180" s="1"/>
  <c r="O373" i="180" s="1"/>
  <c r="O374" i="180" s="1"/>
  <c r="O375" i="180" s="1"/>
  <c r="O376" i="180" s="1"/>
  <c r="O377" i="180" s="1"/>
  <c r="O378" i="180" s="1"/>
  <c r="O379" i="180" s="1"/>
  <c r="O380" i="180" s="1"/>
  <c r="O381" i="180" s="1"/>
  <c r="O382" i="180" s="1"/>
  <c r="O383" i="180" s="1"/>
  <c r="O384" i="180" s="1"/>
  <c r="O385" i="180" s="1"/>
  <c r="O386" i="180" s="1"/>
  <c r="O387" i="180" s="1"/>
  <c r="O388" i="180" s="1"/>
  <c r="O389" i="180" s="1"/>
  <c r="O390" i="180" s="1"/>
  <c r="O391" i="180" s="1"/>
  <c r="O392" i="180" s="1"/>
  <c r="O393" i="180" s="1"/>
  <c r="O394" i="180" s="1"/>
  <c r="O395" i="180" s="1"/>
  <c r="O396" i="180" s="1"/>
  <c r="O397" i="180" s="1"/>
  <c r="O398" i="180" s="1"/>
  <c r="O399" i="180" s="1"/>
  <c r="O400" i="180" s="1"/>
  <c r="O401" i="180" s="1"/>
  <c r="O402" i="180" s="1"/>
  <c r="O403" i="180" s="1"/>
  <c r="O404" i="180" s="1"/>
  <c r="O405" i="180" s="1"/>
  <c r="O406" i="180" s="1"/>
  <c r="O407" i="180" s="1"/>
  <c r="O408" i="180" s="1"/>
  <c r="O409" i="180" s="1"/>
  <c r="O410" i="180" s="1"/>
  <c r="O411" i="180" s="1"/>
  <c r="O412" i="180" s="1"/>
  <c r="O413" i="180" s="1"/>
  <c r="O414" i="180" s="1"/>
  <c r="O415" i="180" s="1"/>
  <c r="O416" i="180" s="1"/>
  <c r="O417" i="180" s="1"/>
  <c r="O418" i="180" s="1"/>
  <c r="O419" i="180" s="1"/>
  <c r="O420" i="180" s="1"/>
  <c r="O421" i="180" s="1"/>
  <c r="O422" i="180" s="1"/>
  <c r="O423" i="180" s="1"/>
  <c r="O424" i="180" s="1"/>
  <c r="O425" i="180" s="1"/>
  <c r="O426" i="180" s="1"/>
  <c r="O427" i="180" s="1"/>
  <c r="O428" i="180" s="1"/>
  <c r="O429" i="180" s="1"/>
  <c r="O430" i="180" s="1"/>
  <c r="O431" i="180" s="1"/>
  <c r="O432" i="180" s="1"/>
  <c r="O434" i="180"/>
  <c r="O435" i="180" s="1"/>
  <c r="O436" i="180" s="1"/>
  <c r="O437" i="180" s="1"/>
  <c r="O438" i="180" s="1"/>
  <c r="O439" i="180" s="1"/>
  <c r="O440" i="180" s="1"/>
  <c r="O441" i="180" s="1"/>
  <c r="O442" i="180" s="1"/>
  <c r="O443" i="180" s="1"/>
  <c r="O444" i="180" s="1"/>
  <c r="O445" i="180" s="1"/>
  <c r="O446" i="180" s="1"/>
  <c r="O447" i="180" s="1"/>
  <c r="O448" i="180" s="1"/>
  <c r="O449" i="180" s="1"/>
  <c r="O450" i="180" s="1"/>
  <c r="O451" i="180" s="1"/>
  <c r="O452" i="180" s="1"/>
  <c r="O453" i="180" s="1"/>
  <c r="O454" i="180" s="1"/>
  <c r="O455" i="180" s="1"/>
  <c r="O456" i="180" s="1"/>
  <c r="O457" i="180" s="1"/>
  <c r="O458" i="180" s="1"/>
  <c r="O459" i="180" s="1"/>
  <c r="O460" i="180" s="1"/>
  <c r="O461" i="180" s="1"/>
  <c r="O462" i="180" s="1"/>
  <c r="O463" i="180" s="1"/>
  <c r="O464" i="180" s="1"/>
  <c r="O465" i="180" s="1"/>
  <c r="O466" i="180" s="1"/>
  <c r="O467" i="180" s="1"/>
  <c r="O468" i="180" s="1"/>
  <c r="O469" i="180" s="1"/>
  <c r="O470" i="180" s="1"/>
  <c r="O471" i="180" s="1"/>
  <c r="O472" i="180" s="1"/>
  <c r="O473" i="180" s="1"/>
  <c r="O474" i="180" s="1"/>
  <c r="O475" i="180" s="1"/>
  <c r="O476" i="180" s="1"/>
  <c r="O477" i="180" s="1"/>
  <c r="O478" i="180" s="1"/>
  <c r="O479" i="180" s="1"/>
  <c r="O480" i="180" s="1"/>
  <c r="O481" i="180" s="1"/>
  <c r="O482" i="180" s="1"/>
  <c r="O483" i="180" s="1"/>
  <c r="O484" i="180" s="1"/>
  <c r="O485" i="180" s="1"/>
  <c r="O486" i="180" s="1"/>
  <c r="O487" i="180" s="1"/>
  <c r="O488" i="180" s="1"/>
  <c r="O489" i="180" s="1"/>
  <c r="O490" i="180" s="1"/>
  <c r="O491" i="180" s="1"/>
  <c r="O492" i="180" s="1"/>
  <c r="O493" i="180" s="1"/>
  <c r="O494" i="180" s="1"/>
  <c r="O495" i="180" s="1"/>
  <c r="O496" i="180" s="1"/>
  <c r="O497" i="180" s="1"/>
  <c r="O498" i="180" s="1"/>
  <c r="O499" i="180" s="1"/>
  <c r="O500" i="180" s="1"/>
  <c r="O502" i="180"/>
  <c r="O503" i="180"/>
  <c r="O504" i="180" s="1"/>
  <c r="O505" i="180" s="1"/>
  <c r="O506" i="180" s="1"/>
  <c r="O507" i="180" s="1"/>
  <c r="O508" i="180" s="1"/>
  <c r="O509" i="180" s="1"/>
  <c r="O510" i="180" s="1"/>
  <c r="O511" i="180" s="1"/>
  <c r="O512" i="180" s="1"/>
  <c r="O513" i="180" s="1"/>
  <c r="O514" i="180" s="1"/>
  <c r="O515" i="180" s="1"/>
  <c r="O516" i="180" s="1"/>
  <c r="O517" i="180" s="1"/>
  <c r="O518" i="180" s="1"/>
  <c r="O519" i="180" s="1"/>
  <c r="O520" i="180" s="1"/>
  <c r="O521" i="180" s="1"/>
  <c r="O522" i="180" s="1"/>
  <c r="O523" i="180" s="1"/>
  <c r="O524" i="180" s="1"/>
  <c r="O525" i="180" s="1"/>
  <c r="O526" i="180" s="1"/>
  <c r="O527" i="180" s="1"/>
  <c r="O528" i="180" s="1"/>
  <c r="O529" i="180" s="1"/>
  <c r="O530" i="180" s="1"/>
  <c r="O531" i="180" s="1"/>
  <c r="O532" i="180" s="1"/>
  <c r="O533" i="180" s="1"/>
  <c r="O534" i="180" s="1"/>
  <c r="O535" i="180" s="1"/>
  <c r="O536" i="180" s="1"/>
  <c r="O537" i="180" s="1"/>
  <c r="O538" i="180" s="1"/>
  <c r="O539" i="180" s="1"/>
  <c r="O540" i="180" s="1"/>
  <c r="O541" i="180" s="1"/>
  <c r="O542" i="180" s="1"/>
  <c r="O543" i="180" s="1"/>
  <c r="O544" i="180" s="1"/>
  <c r="O545" i="180" s="1"/>
  <c r="O546" i="180" s="1"/>
  <c r="O547" i="180" s="1"/>
  <c r="O548" i="180" s="1"/>
  <c r="O549" i="180" s="1"/>
  <c r="O550" i="180" s="1"/>
  <c r="O551" i="180" s="1"/>
  <c r="O552" i="180" s="1"/>
  <c r="O553" i="180" s="1"/>
  <c r="O554" i="180" s="1"/>
  <c r="O555" i="180" s="1"/>
  <c r="O556" i="180" s="1"/>
  <c r="O557" i="180" s="1"/>
  <c r="O558" i="180" s="1"/>
  <c r="O559" i="180" s="1"/>
  <c r="O561" i="180"/>
  <c r="O562" i="180"/>
  <c r="O563" i="180" s="1"/>
  <c r="O564" i="180" s="1"/>
  <c r="O565" i="180" s="1"/>
  <c r="O566" i="180"/>
  <c r="O567" i="180"/>
  <c r="O568" i="180"/>
  <c r="O569" i="180"/>
  <c r="O570" i="180"/>
  <c r="O571" i="180"/>
  <c r="O572" i="180"/>
  <c r="O573" i="180"/>
  <c r="O574" i="180"/>
  <c r="O575" i="180"/>
  <c r="O576" i="180"/>
  <c r="O577" i="180"/>
  <c r="O578" i="180"/>
  <c r="O579" i="180"/>
  <c r="O580" i="180"/>
  <c r="O581" i="180"/>
  <c r="O582" i="180"/>
  <c r="O583" i="180"/>
  <c r="O584" i="180"/>
  <c r="O585" i="180"/>
  <c r="O586" i="180"/>
  <c r="O587" i="180"/>
  <c r="O588" i="180"/>
  <c r="O589" i="180"/>
  <c r="O590" i="180"/>
  <c r="O591" i="180"/>
  <c r="O592" i="180"/>
  <c r="O593" i="180"/>
  <c r="O594" i="180"/>
  <c r="O595" i="180"/>
  <c r="O596" i="180"/>
  <c r="O597" i="180"/>
  <c r="O598" i="180"/>
  <c r="O599" i="180"/>
  <c r="O600" i="180"/>
  <c r="O601" i="180"/>
  <c r="O602" i="180"/>
  <c r="O603" i="180"/>
  <c r="O604" i="180"/>
  <c r="O605" i="180"/>
  <c r="O606" i="180"/>
  <c r="O607" i="180"/>
  <c r="O608" i="180"/>
  <c r="O609" i="180"/>
  <c r="O610" i="180"/>
  <c r="O611" i="180"/>
  <c r="O612" i="180"/>
  <c r="O613" i="180"/>
  <c r="O614" i="180"/>
  <c r="O615" i="180"/>
  <c r="O616" i="180"/>
  <c r="O617" i="180"/>
  <c r="O618" i="180"/>
  <c r="O619" i="180"/>
  <c r="O620" i="180"/>
  <c r="O621" i="180"/>
  <c r="O622" i="180"/>
  <c r="O623" i="180"/>
  <c r="O624" i="180"/>
  <c r="O625" i="180"/>
  <c r="O626" i="180"/>
</calcChain>
</file>

<file path=xl/sharedStrings.xml><?xml version="1.0" encoding="utf-8"?>
<sst xmlns="http://schemas.openxmlformats.org/spreadsheetml/2006/main" count="2553" uniqueCount="745">
  <si>
    <t>ESTUDIOS</t>
  </si>
  <si>
    <t>OCUPACION</t>
  </si>
  <si>
    <t>C.-Género</t>
  </si>
  <si>
    <t>D.-Edad</t>
  </si>
  <si>
    <t>PAN</t>
  </si>
  <si>
    <t>PRD</t>
  </si>
  <si>
    <t>E</t>
  </si>
  <si>
    <t>F</t>
  </si>
  <si>
    <t>MC</t>
  </si>
  <si>
    <t>3) Sí, otra fecha</t>
  </si>
  <si>
    <t xml:space="preserve">9) Ns/Nc </t>
  </si>
  <si>
    <t>PRI</t>
  </si>
  <si>
    <t>PVEM</t>
  </si>
  <si>
    <t>PNA</t>
  </si>
  <si>
    <t>PES</t>
  </si>
  <si>
    <t>Ninguno</t>
  </si>
  <si>
    <t>E.-NIVEL DE ESTUDIOS</t>
  </si>
  <si>
    <t>F.- PRINCIPAL OCUPACION</t>
  </si>
  <si>
    <t>PT</t>
  </si>
  <si>
    <t>2.-Sabe_cuando_Elec_loc</t>
  </si>
  <si>
    <t>Morena</t>
  </si>
  <si>
    <t xml:space="preserve">1) Muy seguro     </t>
  </si>
  <si>
    <t xml:space="preserve">2) Algo seguro    </t>
  </si>
  <si>
    <t>9) Ns/Nc</t>
  </si>
  <si>
    <t xml:space="preserve">4) Nada seguro     </t>
  </si>
  <si>
    <t xml:space="preserve">3) Poco seguro     </t>
  </si>
  <si>
    <t>Ns/nc</t>
  </si>
  <si>
    <t>Masculino</t>
  </si>
  <si>
    <t>Femenino</t>
  </si>
  <si>
    <t>Nada</t>
  </si>
  <si>
    <t>Primaria</t>
  </si>
  <si>
    <t>Secundaria</t>
  </si>
  <si>
    <t>Preparatoria</t>
  </si>
  <si>
    <t>Universidad</t>
  </si>
  <si>
    <t>1) Empleado público (no maestro)</t>
  </si>
  <si>
    <t>4) Sector agropecuario</t>
  </si>
  <si>
    <t>5) Obrero</t>
  </si>
  <si>
    <t xml:space="preserve">7) Estudiante   </t>
  </si>
  <si>
    <t xml:space="preserve">8) Maestro </t>
  </si>
  <si>
    <t xml:space="preserve">10) Jubilado         </t>
  </si>
  <si>
    <t>98) Otro</t>
  </si>
  <si>
    <t xml:space="preserve">3) Sector privado (no maestro) </t>
  </si>
  <si>
    <t>2) Trabajador x cuenta propia</t>
  </si>
  <si>
    <t>6) Ama de casa</t>
  </si>
  <si>
    <t>9) Desempleado</t>
  </si>
  <si>
    <t xml:space="preserve">99) Ns/Nc            </t>
  </si>
  <si>
    <t>B.-LE CORRESPONDE VOTAR</t>
  </si>
  <si>
    <t>1)Sí, el 1º de Julio de 2018</t>
  </si>
  <si>
    <t>2) Sí, en Julio de 2018</t>
  </si>
  <si>
    <t>DF</t>
  </si>
  <si>
    <t>Tlaxiaco</t>
  </si>
  <si>
    <t>TEZOATLAN DE SEGURA Y LUNA</t>
  </si>
  <si>
    <t>SANTIAGO MATATLAN</t>
  </si>
  <si>
    <t>SAN MIGUEL MIXTEPEC</t>
  </si>
  <si>
    <t>SANTO DOMINGO ZANATEPEC</t>
  </si>
  <si>
    <t>SAN PEDRO TAPANATEPEC</t>
  </si>
  <si>
    <t>SAN JUAN BAUTISTA LO DE SOTO</t>
  </si>
  <si>
    <t>SAN MIGUEL TLACAMAMA</t>
  </si>
  <si>
    <t>SANTA CATARINA MECHOACAN</t>
  </si>
  <si>
    <t>SAN PEDRO ATOYAC</t>
  </si>
  <si>
    <t>SAN SEBASTIAN IXCAPA</t>
  </si>
  <si>
    <t>SAN GABRIEL MIXTEPEC</t>
  </si>
  <si>
    <t>SANTIAGO JAMILTEPEC</t>
  </si>
  <si>
    <t>SAN CARLOS YAUTEPEC</t>
  </si>
  <si>
    <t>SAN BLAS ATEMPA</t>
  </si>
  <si>
    <t>SAN ANDRES ZAUTLA</t>
  </si>
  <si>
    <t>SAN PEDRO IXTLAHUACA</t>
  </si>
  <si>
    <t>SAN FELIPE TEJALAPAM</t>
  </si>
  <si>
    <t>SANTIAGO SUCHILQUITONGO</t>
  </si>
  <si>
    <t>SAN BARTOLO COYOTEPEC</t>
  </si>
  <si>
    <t>SAN LORENZO CACAOTEPEC</t>
  </si>
  <si>
    <t>MAZATLAN VILLA DE LAS FLORES</t>
  </si>
  <si>
    <t>REYES ETLA</t>
  </si>
  <si>
    <t>ANIMAS TRUJANO</t>
  </si>
  <si>
    <t>SAN IDELFONSO VILLA ALTA</t>
  </si>
  <si>
    <t>SAN BARTOLOME QUIALANA</t>
  </si>
  <si>
    <t>SAN JUAN JUQUILA MIXES</t>
  </si>
  <si>
    <t>LOMA BONITA</t>
  </si>
  <si>
    <t>SAN ANTONIO HUITEPEC</t>
  </si>
  <si>
    <t>SANTIAGO TLAZOYALTEPEC</t>
  </si>
  <si>
    <t>STGO. HUAJOLOTITLAN</t>
  </si>
  <si>
    <t>ASUNCION NOCHIXTLAN</t>
  </si>
  <si>
    <t>IXTLAN DE JUAREZ</t>
  </si>
  <si>
    <t>MAGDALENA TEITIPAC</t>
  </si>
  <si>
    <t>SANTA MARIA ECATEPEC</t>
  </si>
  <si>
    <t>SAN PEDRO COMITANCILLO</t>
  </si>
  <si>
    <t>EJUTLA DE CRESPO</t>
  </si>
  <si>
    <t>ZIMATLAN DE ALVAREZ</t>
  </si>
  <si>
    <t>SANTIAGO LACHIGUIRI</t>
  </si>
  <si>
    <t>SANTA CATARINA IXTEPEJI</t>
  </si>
  <si>
    <t>TEOTITLAN DEL VALLE</t>
  </si>
  <si>
    <t>TAMAZULAPAM DEL ESPIRITU SANTO</t>
  </si>
  <si>
    <t>SANTIAGO ZACATEPEC</t>
  </si>
  <si>
    <t>SAN MATEO YOLOXOCHITLA</t>
  </si>
  <si>
    <t>CUYAMECALCO VILLA DE ZARAGOZA</t>
  </si>
  <si>
    <t>SAN MARTIN TOXPALAN</t>
  </si>
  <si>
    <t>ELOXOCHIXTLAN DE FLORES MAGON</t>
  </si>
  <si>
    <t>SAN ANDRES TEOTILALPAM</t>
  </si>
  <si>
    <t>SAN PEDRO TEUTILA</t>
  </si>
  <si>
    <t>SAN PEDRO ZOCHIAPAM</t>
  </si>
  <si>
    <t>HUAUTEPEC</t>
  </si>
  <si>
    <t>SANTIAGO TAMAZOLA</t>
  </si>
  <si>
    <t>MESONES HIDALGO</t>
  </si>
  <si>
    <t>COICOYAN DE LAS FLORES</t>
  </si>
  <si>
    <t>SAN VICENTE COATLAN</t>
  </si>
  <si>
    <t>SANTIAGO YAVEO</t>
  </si>
  <si>
    <t>SANTIAGO LLANO GRANDE</t>
  </si>
  <si>
    <t>SAN ANTONIO TEPETLAPA</t>
  </si>
  <si>
    <t>SAN PABLO COATLAN</t>
  </si>
  <si>
    <t>CANDELARIA LOXICHA</t>
  </si>
  <si>
    <t>COATECAS ALTAS</t>
  </si>
  <si>
    <t>SAN AGUSTIN LOXICHA</t>
  </si>
  <si>
    <t>AYOQUEZCO DE ALDAMA</t>
  </si>
  <si>
    <t>SANTO DOMINGO DE MORELOS</t>
  </si>
  <si>
    <t>SAN JOSE CHILTEPEC</t>
  </si>
  <si>
    <t>SAN LUCAS OJITLAN</t>
  </si>
  <si>
    <t>COSOLAPA</t>
  </si>
  <si>
    <t>SAN JUAN BAUTISTA COIXTLAHUACA</t>
  </si>
  <si>
    <t>SAN PEDRO HUILOTEPEC</t>
  </si>
  <si>
    <t>SANTIAGO ASTATA</t>
  </si>
  <si>
    <t>SANTIAGO CHOAPAN</t>
  </si>
  <si>
    <t>SAN JUAN COTZOCON</t>
  </si>
  <si>
    <t>SANTA CRUZ XITLA</t>
  </si>
  <si>
    <t>SANTIAGO TETEPEC</t>
  </si>
  <si>
    <t>SANTA GERTRUDIS</t>
  </si>
  <si>
    <t>SANTA MARIA ALOTEPEC</t>
  </si>
  <si>
    <t>SAN MIGUEL QUETZALTEPEC</t>
  </si>
  <si>
    <t>CIENEGA DE ZIMATLAN</t>
  </si>
  <si>
    <t>SANTIAGO APOSTOL</t>
  </si>
  <si>
    <t>SAN JUAN LALANA</t>
  </si>
  <si>
    <t>SANTA MARIA IPALAPA</t>
  </si>
  <si>
    <t>SAN MIGUEL SOYALTEPEC</t>
  </si>
  <si>
    <t>SANTIAGO JOCOTEPEC</t>
  </si>
  <si>
    <t>MAGDALENA JALTEPEC</t>
  </si>
  <si>
    <t>SANTO DOMINGO NUXAA</t>
  </si>
  <si>
    <t>SANTIAGO TILANTONGO</t>
  </si>
  <si>
    <t>TRINIDAD ZAACHILA</t>
  </si>
  <si>
    <t>SAN MIGUEL PERAS</t>
  </si>
  <si>
    <t>SAN JUAN TAMAZOLA</t>
  </si>
  <si>
    <t>SANTA MARIA COLOTEPEC</t>
  </si>
  <si>
    <t>SAN VICENTE LACHIXIO</t>
  </si>
  <si>
    <t>SAN MIGUEL SUCHIXTEPEC</t>
  </si>
  <si>
    <t>SAN BALTAZAR LOXICHA</t>
  </si>
  <si>
    <t>MONJAS</t>
  </si>
  <si>
    <t>PLUMA HIDALGO</t>
  </si>
  <si>
    <t>SAN JUAN LACHIGALLA</t>
  </si>
  <si>
    <t>SANTA CATARINA LOXICHA</t>
  </si>
  <si>
    <t>SAN MATEO RIO HONDO</t>
  </si>
  <si>
    <t>SANTA MARIA OZOLOTEPEC</t>
  </si>
  <si>
    <t>SAN PEDRO EL ALTO</t>
  </si>
  <si>
    <t>SANTA CRUZ MIXTEPEC</t>
  </si>
  <si>
    <t>SAN DIONISIO DEL MAR</t>
  </si>
  <si>
    <t>SAN DIONISIO OCOTEPEC</t>
  </si>
  <si>
    <t>LA REFORMA</t>
  </si>
  <si>
    <t>SAN LORENZO</t>
  </si>
  <si>
    <t>SAN JUAN LACHAO</t>
  </si>
  <si>
    <t>SAN ANTONINO CASTILLO VELASCO</t>
  </si>
  <si>
    <t>SAN JUAN CACAHUATEPEC</t>
  </si>
  <si>
    <t>PINOTEPA DE DON LUIS</t>
  </si>
  <si>
    <t>SANTA MARIA TONAMECA</t>
  </si>
  <si>
    <t>SAN LORENZO TEXMELUCAN</t>
  </si>
  <si>
    <t>SANTA CRUZ ITUNDUJIA</t>
  </si>
  <si>
    <t>SAN JUAN BAUTISTA GUELACHE</t>
  </si>
  <si>
    <t>SAN LUCAS ZOQUIAPAM</t>
  </si>
  <si>
    <t>SAN PEDRO IXCATLAN</t>
  </si>
  <si>
    <t>SAN FELIPE USILA</t>
  </si>
  <si>
    <t>SAN PEDRO AMUZGOS</t>
  </si>
  <si>
    <t>SAN MIGUEL PANIXTLAHUACA</t>
  </si>
  <si>
    <t>SAN ANDRES HUAXPALTEPEC</t>
  </si>
  <si>
    <t>SAN LORENZO ALBARRADAS</t>
  </si>
  <si>
    <t>SAN PEDRO JICAYAN</t>
  </si>
  <si>
    <t>SANTA CRUZ ZENZONTEPEC</t>
  </si>
  <si>
    <t>SAN ANTONIO DE LA CAL</t>
  </si>
  <si>
    <t>SANTIAGO CAMOTLAN</t>
  </si>
  <si>
    <t>Salina Cruz</t>
  </si>
  <si>
    <t>SAN JUAN BAUTISTA TUXTEPEC</t>
  </si>
  <si>
    <t>SOLEDAD ETLA</t>
  </si>
  <si>
    <t>CUILAPAM DE GUERRERO</t>
  </si>
  <si>
    <t>VILLA DE ZAACHILA</t>
  </si>
  <si>
    <t>SALINA CRUZ</t>
  </si>
  <si>
    <t>NEJAPA DE MADERO</t>
  </si>
  <si>
    <t>SAN PEDRO QUIATONI</t>
  </si>
  <si>
    <t>MATIAS ROMERO</t>
  </si>
  <si>
    <t>SAN PEDRO MIXTEPEC</t>
  </si>
  <si>
    <t>SAN PEDRO TUTUTEPEC</t>
  </si>
  <si>
    <t>Huajuapan de León</t>
  </si>
  <si>
    <t>Oaxaca de Juárez</t>
  </si>
  <si>
    <t>San Pedro Mixtepec</t>
  </si>
  <si>
    <t>Tlacolula de Matamoros</t>
  </si>
  <si>
    <t>San Juan Bautista Tuxtepec</t>
  </si>
  <si>
    <t>DL</t>
  </si>
  <si>
    <t>Susana Harp</t>
  </si>
  <si>
    <t>Raúl Bolaños Cacho Cué</t>
  </si>
  <si>
    <t>Salomón Jara</t>
  </si>
  <si>
    <t xml:space="preserve">Estadísticas del Padrón Electoral y Lista Nominal de Electores </t>
  </si>
  <si>
    <t>Distrito</t>
  </si>
  <si>
    <t>M</t>
  </si>
  <si>
    <t>Error (+/-)</t>
  </si>
  <si>
    <t>m</t>
  </si>
  <si>
    <t>LN%</t>
  </si>
  <si>
    <t>LN</t>
  </si>
  <si>
    <t>Abril 20, 2018.</t>
  </si>
  <si>
    <t>A.- INE</t>
  </si>
  <si>
    <t>Perla Woolrich</t>
  </si>
  <si>
    <t xml:space="preserve">Héctor Pablo Ramírez </t>
  </si>
  <si>
    <t>Sofía Castro Ríos</t>
  </si>
  <si>
    <t>Estatal</t>
  </si>
  <si>
    <t>Bruta</t>
  </si>
  <si>
    <t>Neta</t>
  </si>
  <si>
    <t xml:space="preserve">Al frente por México </t>
  </si>
  <si>
    <t xml:space="preserve">Todos pór México </t>
  </si>
  <si>
    <t>Juntos haremos historia</t>
  </si>
  <si>
    <t>DF 01 San Juan Bautista Tuxtepec</t>
  </si>
  <si>
    <t>DF 02 Teotitlán de Flores Magón</t>
  </si>
  <si>
    <t>DF 03 Huajuapan de León</t>
  </si>
  <si>
    <t>DF 04 Tlacolula de Matamoros</t>
  </si>
  <si>
    <t>DF 08 Oaxaca de Juárez</t>
  </si>
  <si>
    <t>DF 09 San Pedro Mixtepec</t>
  </si>
  <si>
    <t>DF 10 Miahuatlán de Porfirio Díaz</t>
  </si>
  <si>
    <t>DF 06 H. Cd. deTlaxiaco</t>
  </si>
  <si>
    <t>Distrito Electoral / Preferencia</t>
  </si>
  <si>
    <t>CAB_FED</t>
  </si>
  <si>
    <t>CLV</t>
  </si>
  <si>
    <t>MUN</t>
  </si>
  <si>
    <t>CAB_LOC</t>
  </si>
  <si>
    <t>AYOTZINTEPEC</t>
  </si>
  <si>
    <t>Loma Bonita</t>
  </si>
  <si>
    <t>SANTA MARIA JACATEPEC</t>
  </si>
  <si>
    <t>Acatlán de Pérez Figueroa</t>
  </si>
  <si>
    <t>SAN JUAN BAUTISTA VALLE NACIONAL</t>
  </si>
  <si>
    <t>Ixtlán de Juárez</t>
  </si>
  <si>
    <t>ACATLAN DE PEREZ FIGUEROA</t>
  </si>
  <si>
    <t>Teotitlán de Flores Magón</t>
  </si>
  <si>
    <t>SANTA ANA ATEIXTLAHUACA</t>
  </si>
  <si>
    <t>SAN PEDRO JALTEPETONGO</t>
  </si>
  <si>
    <t>SANTA MARIA IXCATLAN</t>
  </si>
  <si>
    <t>SANTIAGO HUAUCLILLA</t>
  </si>
  <si>
    <t xml:space="preserve">Asunción Nochixtlán </t>
  </si>
  <si>
    <t>SAN LORENZO CUANECULTITLA</t>
  </si>
  <si>
    <t>SANTA ANA CUAUHTEMOC</t>
  </si>
  <si>
    <t>SAN MIGUEL SANTA FLOR</t>
  </si>
  <si>
    <t>SAN PEDRO OCOPETATILLO</t>
  </si>
  <si>
    <t>SAN PEDRO COXCALTEPEC CANTAROS</t>
  </si>
  <si>
    <t>SAN PEDRO JOCOTIPAC</t>
  </si>
  <si>
    <t>SAN FRANCISCO HUEHUETLAN</t>
  </si>
  <si>
    <t>SANTA MARIA TEXCATITLAN</t>
  </si>
  <si>
    <t>SANTIAGO APOALA</t>
  </si>
  <si>
    <t>SAN MIGUEL HUAUTLA</t>
  </si>
  <si>
    <t>SANTA CRUZ ACATEPEC</t>
  </si>
  <si>
    <t>SAN ANTONIO NANAHUATIPAM</t>
  </si>
  <si>
    <t>SAN JUAN BAUTISTA JAYACATLAN</t>
  </si>
  <si>
    <t>SAN JERONIMO TECOATL</t>
  </si>
  <si>
    <t>SANTA MARIA TLALIXTAC</t>
  </si>
  <si>
    <t>SANTA MARIA APAZCO</t>
  </si>
  <si>
    <t>SAN JUAN BAUTISTA ATATLAHUACA</t>
  </si>
  <si>
    <t>VALERIO TRUJANO</t>
  </si>
  <si>
    <t>SAN FRANCISCO CHAPULAPA</t>
  </si>
  <si>
    <t>SANTIAGO NACALTEPEC</t>
  </si>
  <si>
    <t>SANTIAGO TENANGO</t>
  </si>
  <si>
    <t>SANTA MARIA TECOMAVACA</t>
  </si>
  <si>
    <t>SANTA MARIA PAPALO</t>
  </si>
  <si>
    <t>SAN JUAN COATZOSPAM</t>
  </si>
  <si>
    <t>SAN MIGUEL CHICAHUA</t>
  </si>
  <si>
    <t>CHIQUIHUITLAN DE BENITO JUAREZ</t>
  </si>
  <si>
    <t>SAN JUAN QUIOTEPEC</t>
  </si>
  <si>
    <t>SAN JUAN BAUTISTA TLACOATZINTEPEC</t>
  </si>
  <si>
    <t>SANTOS REYES PAPALO</t>
  </si>
  <si>
    <t>SAN MIGUEL ALOAPAM</t>
  </si>
  <si>
    <t>SANTIAGO TEXCALCINGO</t>
  </si>
  <si>
    <t>SAN JUAN TEPEUXILA</t>
  </si>
  <si>
    <t>SAN JUAN DE LOS CUES</t>
  </si>
  <si>
    <t>SAN JERONIMO SOSOLA</t>
  </si>
  <si>
    <t>SAN JUAN DEL ESTADO</t>
  </si>
  <si>
    <t>GUADALUPE ETLA</t>
  </si>
  <si>
    <t>Santa Lucia del Camino</t>
  </si>
  <si>
    <t>SANTA MARIA LA ASUNCION</t>
  </si>
  <si>
    <t>CONCEPCION PAPALO</t>
  </si>
  <si>
    <t>SAN BARTOLOME AYAUTLA</t>
  </si>
  <si>
    <t>SANTA MARIA TEOPOXCO</t>
  </si>
  <si>
    <t>SAN AGUSTIN ETLA</t>
  </si>
  <si>
    <t>SAN JOSE INDEPENDENCIA</t>
  </si>
  <si>
    <t>NAZARENO ETLA</t>
  </si>
  <si>
    <t>SAN PABLO HUITZO</t>
  </si>
  <si>
    <t>MAGDALENA APASCO</t>
  </si>
  <si>
    <t>TEOTITLAN DE FLORES MAGON</t>
  </si>
  <si>
    <t>SAN JUAN BAUTISTA CUICATLAN</t>
  </si>
  <si>
    <t>VILLA DE ETLA</t>
  </si>
  <si>
    <t>MAZATLAN VILLA DE FLORES</t>
  </si>
  <si>
    <t>SAN FRANCISCO TELIXTLAHUACA</t>
  </si>
  <si>
    <t>SAN JOSE TENANGO</t>
  </si>
  <si>
    <t>SANTA MARIA CHILCHOTLA</t>
  </si>
  <si>
    <t>SAN FELIPE JALAPA DE DIAZ</t>
  </si>
  <si>
    <t>HUAUTLA DE JIMENEZ</t>
  </si>
  <si>
    <t xml:space="preserve">SANTA MAGDALENA JICOTLAN </t>
  </si>
  <si>
    <t>SANTIAGO TEPETLAPA</t>
  </si>
  <si>
    <t>SANTO DOMINGO TLATAYAPAM</t>
  </si>
  <si>
    <t>SANTIAGO NEJAPILLA</t>
  </si>
  <si>
    <t>SAN MATEO TLAPILTEPEC</t>
  </si>
  <si>
    <t>SAN PEDRO YUCUNAMA</t>
  </si>
  <si>
    <t>SANTA MARIA TATALTEPEC</t>
  </si>
  <si>
    <t xml:space="preserve">H. Cd. Tlaxiaco </t>
  </si>
  <si>
    <t>SANTO DOMINGO TONALTEPEC</t>
  </si>
  <si>
    <t>SAN ANTONIO ACUTLA</t>
  </si>
  <si>
    <t>LA TRINIDAD VISTAHERMOSA</t>
  </si>
  <si>
    <t>SAN MIGUEL TECOMATLAN</t>
  </si>
  <si>
    <t>SAN CRISTOBAL SUCHIXTLAHUACA</t>
  </si>
  <si>
    <t>SAN FRANCISCO TEOPAN</t>
  </si>
  <si>
    <t>SAN FRANCISCO NUXAÑO</t>
  </si>
  <si>
    <t>SAN BARTOLOME YUCUAÑE</t>
  </si>
  <si>
    <t>SAN PEDRO TOPILTEPEC</t>
  </si>
  <si>
    <t>SAN MIGUEL TULANCINGO</t>
  </si>
  <si>
    <t>TLACOTEPEC PLUMAS</t>
  </si>
  <si>
    <t>MAGDALENA ZAHUATLAN</t>
  </si>
  <si>
    <t>STGO. MILTEPEC</t>
  </si>
  <si>
    <t>H. Cd. Huajuapan de León</t>
  </si>
  <si>
    <t>SANTIAGO IHUITLAN PLUMAS</t>
  </si>
  <si>
    <t>SANTO DOMINGO YODOHINO</t>
  </si>
  <si>
    <t>SANTA CATARINA ZAPOQUILA</t>
  </si>
  <si>
    <t>SAN JUAN ACHIUTLA</t>
  </si>
  <si>
    <t>SAN VICENTE NUÑU</t>
  </si>
  <si>
    <t>SAN ANDRÉS LAGUNAS</t>
  </si>
  <si>
    <t>SANTA MARIA NDUAYACO</t>
  </si>
  <si>
    <t>SAN JUAN BAUTISTA SUCHITEPEC</t>
  </si>
  <si>
    <t>SANTIAGO TILLO</t>
  </si>
  <si>
    <t>SANTA CRUZ TAYATA</t>
  </si>
  <si>
    <t>SANTA MARIA NATIVITAS</t>
  </si>
  <si>
    <t>SAN BARTOLO SOYALTEPEC</t>
  </si>
  <si>
    <t>SANTA CATARINA TAYATA</t>
  </si>
  <si>
    <t>SAN PEDRO NOPALA</t>
  </si>
  <si>
    <t>SAN MIGUEL ACHIUTLA</t>
  </si>
  <si>
    <t>CONCEPCION BUENAVISTA</t>
  </si>
  <si>
    <t>SAN FRANCISCO CHINDUA</t>
  </si>
  <si>
    <t>SAN ANDRES SINAXTLA</t>
  </si>
  <si>
    <t>SAN JUAN YUCUITA</t>
  </si>
  <si>
    <t>SAN PEDRO TIDAA</t>
  </si>
  <si>
    <t>SANTA MARIA CHACHOAPAN</t>
  </si>
  <si>
    <t>SAN JUAN SAYULTEPEC</t>
  </si>
  <si>
    <t>COSOLTEPEC</t>
  </si>
  <si>
    <t>SAN MIGUEL TEQUIXTEPEC</t>
  </si>
  <si>
    <t>TEOTONGO</t>
  </si>
  <si>
    <t>SAN FRANCISCO JALTEPETONGO</t>
  </si>
  <si>
    <t>YUTANDUCHI DE GUERRERO</t>
  </si>
  <si>
    <t>ASUNCION CUYOTEPEJI</t>
  </si>
  <si>
    <t>SAN JUAN DIUXI</t>
  </si>
  <si>
    <t>SAN MATEO ETLATONGO</t>
  </si>
  <si>
    <t>SAN MIGUEL PIEDRAS</t>
  </si>
  <si>
    <t>SAN PEDRO TEOZACOALCO</t>
  </si>
  <si>
    <t>SAN PABLO CUATRO  VENADOS</t>
  </si>
  <si>
    <t>Zimatlan de Álvarez</t>
  </si>
  <si>
    <t>SAN JUAN TEPOSCOLULA</t>
  </si>
  <si>
    <t>SN. JOSE AYUQUILA</t>
  </si>
  <si>
    <t>MAGDALENA YODOCONO DE PORFIRIO DIAZ</t>
  </si>
  <si>
    <t>SN. JERONIMO SILACAYOAPILLA</t>
  </si>
  <si>
    <t>SANTO DOMINGO YANHUITLAN</t>
  </si>
  <si>
    <t>SANTA INES DE ZARAGOZA</t>
  </si>
  <si>
    <t>TEPELMEME VILLA DE MORELOS</t>
  </si>
  <si>
    <t>ZAPOTITLAN PALMAS</t>
  </si>
  <si>
    <t>SAN ANDRES IXTLAHUACA</t>
  </si>
  <si>
    <t>SAN ANDRES NUXIÑO</t>
  </si>
  <si>
    <t>STA. MARIA CAMOTLAN</t>
  </si>
  <si>
    <t>SAN PEDRO Y SAN PABLO TEQUIXTEPEC</t>
  </si>
  <si>
    <t>VILLA DE CHILAPA DE DIAZ</t>
  </si>
  <si>
    <t>STGO. CACALOXTEPEC</t>
  </si>
  <si>
    <t>SAN MATEO SINDIHUI</t>
  </si>
  <si>
    <t>SANTIAGO YOLOMÉCATL</t>
  </si>
  <si>
    <t>SANTA CATARINA QUIANE</t>
  </si>
  <si>
    <t>SANTO TOMAS MAZALTEPEC</t>
  </si>
  <si>
    <t>SAN ANDRES DINICUIITI</t>
  </si>
  <si>
    <t>SANTA INES DEL MONTE</t>
  </si>
  <si>
    <t>SAN ANTONINO EL ALTO</t>
  </si>
  <si>
    <t>SAN RAYMUNDO JALPAN</t>
  </si>
  <si>
    <t>Santa Cruz Xoxocotlán</t>
  </si>
  <si>
    <t>VILLA TEJUPAM DE LA UNIÓN</t>
  </si>
  <si>
    <t>STGO. AYUQUILILLA</t>
  </si>
  <si>
    <t>SAN PEDRO Y SAN PABLO TEPOSCOLULA</t>
  </si>
  <si>
    <t>STGO. CHAZUMBA</t>
  </si>
  <si>
    <t>SANTA MARIA PEÑOLES</t>
  </si>
  <si>
    <t>VILLA DE TAMAZULAPAM DEL PROGRESO</t>
  </si>
  <si>
    <t>HUAJUAPAN DE LEÓN</t>
  </si>
  <si>
    <t>SANTA CRUZ XOXOCOTLAN</t>
  </si>
  <si>
    <t>SAN MIGUEL DEL RIO</t>
  </si>
  <si>
    <t>SANTA MARIA YALINA</t>
  </si>
  <si>
    <t>SAN JUAN CHICOMEZUCHIL</t>
  </si>
  <si>
    <t>SAN BARTOLOME ZOOGOCHO</t>
  </si>
  <si>
    <t>SANTIAGO ZOOCHILA</t>
  </si>
  <si>
    <t>SAN JUAN YATZONA</t>
  </si>
  <si>
    <t>SAN JUAN EVANGELISTA ANALCO</t>
  </si>
  <si>
    <t>SANTIAGO LALOPA</t>
  </si>
  <si>
    <t>SAN ANDRES YAA</t>
  </si>
  <si>
    <t>SANTA MARIA YAVESIA</t>
  </si>
  <si>
    <t>SAN FRANCISCO CAJONOS</t>
  </si>
  <si>
    <t>NATIVIDAD</t>
  </si>
  <si>
    <t xml:space="preserve">GUELATAO DE JUAREZ </t>
  </si>
  <si>
    <t>SAN MATEO CAJONOS</t>
  </si>
  <si>
    <t>SAN MIGUEL  YOTAO</t>
  </si>
  <si>
    <t>SANTA MARIA JALTIANGUIS</t>
  </si>
  <si>
    <t>SAN BATAZAR YATZACHI EL BAJO</t>
  </si>
  <si>
    <t>SANTO DOMINGO ALBARRADAS</t>
  </si>
  <si>
    <t>SANTA MARIA GUELACE</t>
  </si>
  <si>
    <t>SANTO DOMINGO ROAYAGA</t>
  </si>
  <si>
    <t>SANTA ANA YARENI</t>
  </si>
  <si>
    <t>SAN PEDRO YANERI</t>
  </si>
  <si>
    <t>SANTA MARIA TEMAXCALAPA</t>
  </si>
  <si>
    <t>SANTO DOMINGO XAGACIA</t>
  </si>
  <si>
    <t>SAN MIGUEL AMATLAN</t>
  </si>
  <si>
    <t>SAN PABLO MACUILTIANGUIS</t>
  </si>
  <si>
    <t>ABEJONES</t>
  </si>
  <si>
    <t>SAN PABLO YAGANIZA</t>
  </si>
  <si>
    <t>SAN JUAN TABAA</t>
  </si>
  <si>
    <t>SAN MELCHOR BETAZA</t>
  </si>
  <si>
    <t>SAN PEDRO CAJONOS</t>
  </si>
  <si>
    <t>MAGDALENA OCOTLAN</t>
  </si>
  <si>
    <t>Ejutla de Crespo</t>
  </si>
  <si>
    <t>SANTA INES YATZECHE</t>
  </si>
  <si>
    <t>SAN PEDRO TAVICHE</t>
  </si>
  <si>
    <t xml:space="preserve">TEOCOCUILCO DE MARCOS PEREZ </t>
  </si>
  <si>
    <t>ROJAS DE CUAHUTEMOC</t>
  </si>
  <si>
    <t>SANTIAGO LAXOPA</t>
  </si>
  <si>
    <t>SAN DIONISIO OCOTLAN</t>
  </si>
  <si>
    <t>SANTIAGO COMALTEPEC</t>
  </si>
  <si>
    <t>SANTA CATARINA LACHATAO</t>
  </si>
  <si>
    <t>SAN CRISTÓBAL LACHIRIOAG</t>
  </si>
  <si>
    <t>SAN JUAN YAEE</t>
  </si>
  <si>
    <t>SAN JUAN DEL RIO</t>
  </si>
  <si>
    <t>SAN JUAN ATEPEC</t>
  </si>
  <si>
    <t>CAPULALPAM DE MENDEZ</t>
  </si>
  <si>
    <t>TANETZE DE ZARAGOZA</t>
  </si>
  <si>
    <t>NUEVO ZOQUIAPAN</t>
  </si>
  <si>
    <t>SAN JUAN CHILATECA</t>
  </si>
  <si>
    <t>SAN JERONIMO TAVICHE</t>
  </si>
  <si>
    <t>SAN ANDRES SOLAGA</t>
  </si>
  <si>
    <t>SANTIAGO XIACUI</t>
  </si>
  <si>
    <t>SAN PEDRO OCOTEPEC</t>
  </si>
  <si>
    <t>San Pedro y San Pablo Ayutla</t>
  </si>
  <si>
    <t>SAN PEDRO APOSTOL</t>
  </si>
  <si>
    <t>SAN JUAN JUQUILA  VIJANOS</t>
  </si>
  <si>
    <t>VILLA HIDALGO YALALAG</t>
  </si>
  <si>
    <t>SANTA CATARINA MINAS</t>
  </si>
  <si>
    <t>SAN PEDRO MARTIR</t>
  </si>
  <si>
    <t>SAN MARTIN TILCAJETE</t>
  </si>
  <si>
    <t>SAN LUCAS QUIAVINI</t>
  </si>
  <si>
    <t>SAN SEBASTIAN ABASOLO</t>
  </si>
  <si>
    <t>SANTA CRUZ PAPALUTLA</t>
  </si>
  <si>
    <t>SAN SEBASTIAN TEITIPAC</t>
  </si>
  <si>
    <t>VILLA TALEA DE CASTRO</t>
  </si>
  <si>
    <t>SAN PEDRO YOLOX</t>
  </si>
  <si>
    <t>SANTANA DEL VALLE</t>
  </si>
  <si>
    <t>SAN LUCAS CAMOTLAN</t>
  </si>
  <si>
    <t>MIXISTLAN DE LA REFORMA</t>
  </si>
  <si>
    <t>ASUNCION CACALOTEPEC</t>
  </si>
  <si>
    <t>SAN JUAN PETLAPA</t>
  </si>
  <si>
    <t>SAN JUAN COMALTEPEC</t>
  </si>
  <si>
    <t>YAXE</t>
  </si>
  <si>
    <t>SAN JUAN TEITIPAC</t>
  </si>
  <si>
    <t>SANTIAGO ATITLAN</t>
  </si>
  <si>
    <t>SANTA MARIA TEPANTLALI</t>
  </si>
  <si>
    <t>SANTA MARIA COYOTEPEC</t>
  </si>
  <si>
    <t>SAN BALTAZAR CHICHICAPAM</t>
  </si>
  <si>
    <t>SANTO DOMINGO TOMALTEPEC</t>
  </si>
  <si>
    <t>SAN MIGUEL TILQUIAPAM</t>
  </si>
  <si>
    <t>SAN JUAN GUELAVIA</t>
  </si>
  <si>
    <t>SANTO TOMAS JALIEZA</t>
  </si>
  <si>
    <t>ASUNCION OCOTLAN</t>
  </si>
  <si>
    <t>SAN FRANCISCO LA CHIGOLO</t>
  </si>
  <si>
    <t>SAN ILDEFONSO VILLA ALTA</t>
  </si>
  <si>
    <t>SANTA LUCIA OCOTLAN</t>
  </si>
  <si>
    <t>SANTA ANA ZEGACHE</t>
  </si>
  <si>
    <t>SANTO DOMINGO TEPUXTEPEC</t>
  </si>
  <si>
    <t>SAN PEDRO Y SAN PABLO AYUTLA MIXE</t>
  </si>
  <si>
    <t>TOTONTEPEC VILLA DE MORELOS</t>
  </si>
  <si>
    <t>SAN JERONIMO TLACOCHAHUAYA</t>
  </si>
  <si>
    <t>VILLA DE DIAZ ORDAZ</t>
  </si>
  <si>
    <t>SAN JOSE DEL PROGRESO</t>
  </si>
  <si>
    <t xml:space="preserve">IXTLAN DE JUAREZ </t>
  </si>
  <si>
    <t>SANTA MARIA TLAHUITOLTEPEC</t>
  </si>
  <si>
    <t>SANTA MARIA DEL TULE</t>
  </si>
  <si>
    <t>SAN AGUSTIN DE LAS JUNTAS</t>
  </si>
  <si>
    <t>TLALIXTAC DE CABRERA</t>
  </si>
  <si>
    <t>SAN PABLO HUIXTEPEC</t>
  </si>
  <si>
    <t>SANTA CRUZ AMILPAS</t>
  </si>
  <si>
    <t>SAN PABLO VILLA DE MITLA</t>
  </si>
  <si>
    <t>SAN SEBASTIAN TUTLA</t>
  </si>
  <si>
    <t>OCOTLAN DE MORELOS</t>
  </si>
  <si>
    <t>TLACOLULA DE MATAMOROS</t>
  </si>
  <si>
    <t>SANTA CATARINA QUIOQUITANI</t>
  </si>
  <si>
    <t>Miahuatlán de Porfirio Díaz</t>
  </si>
  <si>
    <t>SAN JUAN MIXTEPEC</t>
  </si>
  <si>
    <t>SAN JUAN LAJARCIA</t>
  </si>
  <si>
    <t>SAN BARTOLO YAUTEPEC</t>
  </si>
  <si>
    <t>SAN PEDRO MARTIR QUIECHAPA</t>
  </si>
  <si>
    <t>SAN MIGUEL TENANGO</t>
  </si>
  <si>
    <t>Santo Domingo Tehuantepec</t>
  </si>
  <si>
    <t>SANTA ANA TAVELA</t>
  </si>
  <si>
    <t>ASUNCION TLACOLULITA</t>
  </si>
  <si>
    <t>SANTA CATALINA QUIERI</t>
  </si>
  <si>
    <t>SANTA MARIA TOTOLAPILLA</t>
  </si>
  <si>
    <t>SANTIAGO IXCUINTEPEC</t>
  </si>
  <si>
    <t>MAGDALENA TLACOTEPEC</t>
  </si>
  <si>
    <t>SANTA MARIA QUIEGOLANI</t>
  </si>
  <si>
    <t>SANTO DOMINGO CHIHUITAN</t>
  </si>
  <si>
    <t>SAN FRANCISCO OZOLOTEPEC</t>
  </si>
  <si>
    <t>SAN JUAN OZOLOTEPEC</t>
  </si>
  <si>
    <t>SANTIAGO XANICA</t>
  </si>
  <si>
    <t>SANTA MARIA GUIENAGATI</t>
  </si>
  <si>
    <t>SAN PEDRO TOTOLAPAM</t>
  </si>
  <si>
    <t>SANTA MARIA ZOOQUITLAN</t>
  </si>
  <si>
    <t>SANTIAGO LAOLLAGA</t>
  </si>
  <si>
    <t>SAN JOSE LACHIGUIRI</t>
  </si>
  <si>
    <t>SANTIAGO CHOAPAM</t>
  </si>
  <si>
    <t>SANTA MARIA MIXTEQUILLA</t>
  </si>
  <si>
    <t>GUEVEA DE HUMBOLDT</t>
  </si>
  <si>
    <t>MAGDALENA TEQUISISTLAN</t>
  </si>
  <si>
    <t>SAN MIGUEL DEL PUERTO</t>
  </si>
  <si>
    <t>SAN PEDRO HUAMELULA</t>
  </si>
  <si>
    <t>SANTA MARIA JALAPA DEL MARQUES</t>
  </si>
  <si>
    <t>SAN JUAN MAZATLAN</t>
  </si>
  <si>
    <t>SANTO DOMINGO TEHUANTEPEC</t>
  </si>
  <si>
    <t>SANTA CRUZ DE BRAVO</t>
  </si>
  <si>
    <t>SANTA MARIA YOLOTEPEC</t>
  </si>
  <si>
    <t>SAN ANDRES TEPETLAPA</t>
  </si>
  <si>
    <t>SANTA MARIA DEL ROSARIO</t>
  </si>
  <si>
    <t>SAN JUAN CIENEGUILLA</t>
  </si>
  <si>
    <t>SAN JUAN TEITA</t>
  </si>
  <si>
    <t>SANTO DOMINGO IXCATLAN</t>
  </si>
  <si>
    <t>SANTIAGO DEL RIO</t>
  </si>
  <si>
    <t>SAN PEDRO MOLINOS</t>
  </si>
  <si>
    <t>SAN JUAN IHUALTEPEC</t>
  </si>
  <si>
    <t>SAN AGUSTIN TLACOTEPEC</t>
  </si>
  <si>
    <t>SANTA CATARINA TICUA</t>
  </si>
  <si>
    <t>SANTIAGO NUNDICHE</t>
  </si>
  <si>
    <t>SAN MATEO NEJAPAM</t>
  </si>
  <si>
    <t>SANTOS REYES TEPEJILLO</t>
  </si>
  <si>
    <t>SAN LORENZO VICTORIA</t>
  </si>
  <si>
    <t>SAN MARTIN HUAMELULPAN</t>
  </si>
  <si>
    <t>SAN NICOLAS HIDALGO</t>
  </si>
  <si>
    <t>SANTOS REYES YUCUNA</t>
  </si>
  <si>
    <t>FRESNILLO DE TRUJANO</t>
  </si>
  <si>
    <t>SANTIAGO YUCUYACHI</t>
  </si>
  <si>
    <t>SAN CRISTOBAL AMOLTEPEC</t>
  </si>
  <si>
    <t>SANTA CRUZ TACAHUA</t>
  </si>
  <si>
    <t>CALIHUALA</t>
  </si>
  <si>
    <t>SAN JUAN BAUTISTA TLACHICHILCO</t>
  </si>
  <si>
    <t>SAN PEDRO MARTIR YUCUXACO</t>
  </si>
  <si>
    <t>SAN ANTONIO SINICAHUA</t>
  </si>
  <si>
    <t>IXPANTEPEC NIEVES</t>
  </si>
  <si>
    <t>GUADALUPE DE RAMIREZ</t>
  </si>
  <si>
    <t>SANTA CATARINA YOSONOTU</t>
  </si>
  <si>
    <t>SANTA MARIA YOSOYUA</t>
  </si>
  <si>
    <t>SAN SEBASTIAN NICANANDUTA</t>
  </si>
  <si>
    <t>SAN MARCOS ARTEAGA</t>
  </si>
  <si>
    <t>SN. MARTIN ZACATEPEC</t>
  </si>
  <si>
    <t>SANTA MARIA ZANIZA</t>
  </si>
  <si>
    <t>SANTIAGO NUYOO</t>
  </si>
  <si>
    <t>SAN MATEO PEÑASCO</t>
  </si>
  <si>
    <t>SAN PABLO TIJALTEPEC</t>
  </si>
  <si>
    <t>SAN FRANCISCO TLAPANCINGO</t>
  </si>
  <si>
    <t>SAN AGUSTIN ATENANGO</t>
  </si>
  <si>
    <t>SAN MARTIN ITUNYOSO</t>
  </si>
  <si>
    <t>Putla Villa de Guerrero</t>
  </si>
  <si>
    <t>SAN MIGUEL AHUEHUETITLAN</t>
  </si>
  <si>
    <t>SAN ANDRES CABECERA NUEVA</t>
  </si>
  <si>
    <t>STA. CRUZ TACACHE DE MINA</t>
  </si>
  <si>
    <t>SANTA CRUZ NUNDACO</t>
  </si>
  <si>
    <t>ZAPOTITLAN DEL RIO</t>
  </si>
  <si>
    <t>ZAPOTITLAN LAGUNAS</t>
  </si>
  <si>
    <t>SAN FRANCISCO CAHUACUA</t>
  </si>
  <si>
    <t>SAN JORGE NUCHITA</t>
  </si>
  <si>
    <t>SAN MIGUEL TLACOTEPEC</t>
  </si>
  <si>
    <t>SAN SIMON ZAHUATLAN</t>
  </si>
  <si>
    <t>SANTIAGO TEXTITLAN</t>
  </si>
  <si>
    <t>MAGDALENA PEÑASCO</t>
  </si>
  <si>
    <t>SANTO TOMAS OCOTEPEC</t>
  </si>
  <si>
    <t>MARISCALA DE JUAREZ</t>
  </si>
  <si>
    <t>SAN MIGUEL EL GRANDE</t>
  </si>
  <si>
    <t>SAN ESTEBAN ATATLAHUCA</t>
  </si>
  <si>
    <t>CONSTANCIA DEL ROSARIO</t>
  </si>
  <si>
    <t>SANTO DOMINGO TEOJOMULCO</t>
  </si>
  <si>
    <t>SANTA LUCIA MONTEVERDE</t>
  </si>
  <si>
    <t>SANTA MARIA YUCUHITI</t>
  </si>
  <si>
    <t>SAN JUAN ÑUMI</t>
  </si>
  <si>
    <t>SAN ANTONINO MONTEVERDE</t>
  </si>
  <si>
    <t>SAN MIGUEL AMATITLAN</t>
  </si>
  <si>
    <t>SILACAYOAPAN</t>
  </si>
  <si>
    <t>SANTIAGO YOSUNDUA</t>
  </si>
  <si>
    <t>SANTO DOMINGO TONALA</t>
  </si>
  <si>
    <t>SAN SEBASTIAN TECOMAXTLAHUACA</t>
  </si>
  <si>
    <t>CHALCATONGO DE HIDALGO</t>
  </si>
  <si>
    <t>SANTIAGO AMOLTEPEC</t>
  </si>
  <si>
    <t>SAN MARTIN PERAS</t>
  </si>
  <si>
    <t>SANTA MARIA ZACATEPEC</t>
  </si>
  <si>
    <t>SANTIAGO JUXTLAHUACA</t>
  </si>
  <si>
    <t>PUTLA VILLA DE GUERRERO</t>
  </si>
  <si>
    <t>H. CIUDAD DE TLAXIACO</t>
  </si>
  <si>
    <t>Ixtepec</t>
  </si>
  <si>
    <t>REFORMA DE PINEDA</t>
  </si>
  <si>
    <t xml:space="preserve">Matias Romero </t>
  </si>
  <si>
    <t>Juchitan de Zaragoza</t>
  </si>
  <si>
    <t>SANTIAGO NILTEPEC</t>
  </si>
  <si>
    <t>SAN MIGUEL CHIMALAPA</t>
  </si>
  <si>
    <t>SANTA MARIA CHIMALAPA</t>
  </si>
  <si>
    <t>SAN FRANCISCO DEL MAR</t>
  </si>
  <si>
    <t>SANTA MARIA XADANI</t>
  </si>
  <si>
    <t>SANTO DOMINGO PETAPA</t>
  </si>
  <si>
    <t>SANTO DOMINGO INGENIO</t>
  </si>
  <si>
    <t>EL ESPINAL</t>
  </si>
  <si>
    <t>SAN FRANCISCO IXHUATAN</t>
  </si>
  <si>
    <t>CHAHUITES</t>
  </si>
  <si>
    <t>SAN MATEO DEL MAR</t>
  </si>
  <si>
    <t>EL BARRIO DE LA SOLEDAD</t>
  </si>
  <si>
    <t>UNION HIDALGO</t>
  </si>
  <si>
    <t>SANTA MARIA PETAPA</t>
  </si>
  <si>
    <t>ASUNCIÓN IXTALTEPEC</t>
  </si>
  <si>
    <t>CIUDAD IXTEPEC</t>
  </si>
  <si>
    <t>SAN JUAN GUICHICOVI</t>
  </si>
  <si>
    <t>JUCHITAN DE ZARAGOZA</t>
  </si>
  <si>
    <t>SAN AGUSTIN YATARENI</t>
  </si>
  <si>
    <t>SAN ANDRES HUAYAPAM</t>
  </si>
  <si>
    <t>SAN PABLO ETLA</t>
  </si>
  <si>
    <t>SAN JACINTO AMILPAS</t>
  </si>
  <si>
    <t>Oaxaca de Juárez - Sur</t>
  </si>
  <si>
    <t>SANTA MARIA ATZOMPA</t>
  </si>
  <si>
    <t>SANTA LUCIA DEL CAMINO</t>
  </si>
  <si>
    <t>OAXACA DE JUAREZ</t>
  </si>
  <si>
    <t xml:space="preserve">SAN JOSE ESTANCIA GRANDE </t>
  </si>
  <si>
    <t xml:space="preserve">SANTA MARIA CORTIJOS </t>
  </si>
  <si>
    <t xml:space="preserve">Santiago Pinotepa Nacional </t>
  </si>
  <si>
    <t>MARTIRES DE TACUBAYA</t>
  </si>
  <si>
    <t>SANTIAGO MINAS</t>
  </si>
  <si>
    <t>SAN PEDRO JUCHATENGO</t>
  </si>
  <si>
    <t>SAN JACINTO TLACOTEPEC</t>
  </si>
  <si>
    <t>SANTA MARIA TEMAXCALTEPEC</t>
  </si>
  <si>
    <t>SANTIAGO TAPEXTLA</t>
  </si>
  <si>
    <t>SANTO DOMINGO ARMENTA</t>
  </si>
  <si>
    <t xml:space="preserve">SANTIAGO LLANO GRANDE </t>
  </si>
  <si>
    <t>SANTIAGO YAITEPEC</t>
  </si>
  <si>
    <t>SAN JUAN QUIAHIJE</t>
  </si>
  <si>
    <t>SAN AGUSTIN CHAYUCO</t>
  </si>
  <si>
    <t>TATALTEPEC DE VALDES</t>
  </si>
  <si>
    <t xml:space="preserve">PINOTEPA DE DON LUIS </t>
  </si>
  <si>
    <t>Oaxaca de Juárez - Norte</t>
  </si>
  <si>
    <t>SAN JUAN COLORADO</t>
  </si>
  <si>
    <t>SANTA MARIA HUAZOLOTITLAN</t>
  </si>
  <si>
    <t>SANTIAGO IXTAYUTLA</t>
  </si>
  <si>
    <t>SANTA CATARINA JUQUILA</t>
  </si>
  <si>
    <t xml:space="preserve">SANTOS REYES NOPALA </t>
  </si>
  <si>
    <t>SANTIAGO PINOTEPA NACIONAL</t>
  </si>
  <si>
    <t>SITIO DE XITLAPEHUA</t>
  </si>
  <si>
    <t>SAN ILDEFONSO SOLA</t>
  </si>
  <si>
    <t>TANICHE</t>
  </si>
  <si>
    <t>SAN ANDRES ZABACHE</t>
  </si>
  <si>
    <t>SAN MARTIN DE LOS CANSECOS</t>
  </si>
  <si>
    <t>SANTO DOMINGO OZOLOTEPEC</t>
  </si>
  <si>
    <t>San Pedro Pochutla</t>
  </si>
  <si>
    <t>SAN MIGUEL EJUTLA</t>
  </si>
  <si>
    <t>MAGDALENA MIXTEPEC</t>
  </si>
  <si>
    <t>SAN NICOLAS</t>
  </si>
  <si>
    <t>SAN MARTIN LACHILA</t>
  </si>
  <si>
    <t>SAN MARCIAL OZOLOTEPEC</t>
  </si>
  <si>
    <t>YOGANA</t>
  </si>
  <si>
    <t>SANTA CATARINA CUIXTLA</t>
  </si>
  <si>
    <t>SANTA MARIA SOLA</t>
  </si>
  <si>
    <t>SANTA MARIA LACHIXIO</t>
  </si>
  <si>
    <t>SAN FRANCISCO SOLA</t>
  </si>
  <si>
    <t>SAN AGUSTIN AMATENGO</t>
  </si>
  <si>
    <t>SAN JOSE DEL PEÑASCO</t>
  </si>
  <si>
    <t>SAN MATEO PIÑAS</t>
  </si>
  <si>
    <t>SAN BARTOLOME LOXICHA</t>
  </si>
  <si>
    <t>SANTA ANA</t>
  </si>
  <si>
    <t>SANTO TOMAS TAMAZULAPAM</t>
  </si>
  <si>
    <t>SANTA ANA TLAPACOYAN</t>
  </si>
  <si>
    <t>SAN ILDEFONSO AMATLAN</t>
  </si>
  <si>
    <t>SAN FRANCISCO LOGUECHE</t>
  </si>
  <si>
    <t>LA PE</t>
  </si>
  <si>
    <t>SAN SEBASTIAN COATLAN</t>
  </si>
  <si>
    <t>SANTA LUCIA MIAHUATLAN</t>
  </si>
  <si>
    <t>SAN MIGUEL COATLAN</t>
  </si>
  <si>
    <t>SAN BERNARDO MIXTEPEC</t>
  </si>
  <si>
    <t>SAN SIMON ALMOLONGAS</t>
  </si>
  <si>
    <t>SAN SEBASTIAN RIO HONDO</t>
  </si>
  <si>
    <t>LA COMPAÑÍA</t>
  </si>
  <si>
    <t>SAN LUIS AMATLAN</t>
  </si>
  <si>
    <t>SAN ANDRES PAXTLAN</t>
  </si>
  <si>
    <t>SAN JERONIMO COATLAN</t>
  </si>
  <si>
    <t>SAN CRISTOBAL AMATLAN</t>
  </si>
  <si>
    <t>VILLA SOLA DE VEGA</t>
  </si>
  <si>
    <t>SAN PEDRO POCHUTLA</t>
  </si>
  <si>
    <t>SANTA MARIA HUATULCO</t>
  </si>
  <si>
    <t>MIAHUATLAN DE PORFIRIO DIAZ</t>
  </si>
  <si>
    <t>1.- SABE CUANDO VAN A SER LAS PROXIMAS ELECIONES FEDERALES Y LOCALES EN OAXACA</t>
  </si>
  <si>
    <t xml:space="preserve">2.- POR QUE PARTIDO O CANDIDATO PARA SENADO DE REPUBLICA  VOTARIA </t>
  </si>
  <si>
    <t>3.- QUE TAN SEGURO ESTA USTED DE VOTAR EL DIA DE LA ELECCION POR EL MISMO PARTIDO</t>
  </si>
  <si>
    <t>SANTA MARIA JACATEPEC</t>
  </si>
  <si>
    <t>CUYAMECUALCO VILLA DE ZARAGOZA</t>
  </si>
  <si>
    <t>HUATEPEC</t>
  </si>
  <si>
    <t>HUATLA DE JIMENEZ</t>
  </si>
  <si>
    <t>MAGDALENA APAZCO</t>
  </si>
  <si>
    <t>SAN LUCAS ZOQUIAPAN</t>
  </si>
  <si>
    <t>HUAJUAPAN DE LEON</t>
  </si>
  <si>
    <t>SAN  BARTOLO COYOTEPEC</t>
  </si>
  <si>
    <t>SAN ANDRES DINICUITI</t>
  </si>
  <si>
    <t>SAN JUAN TAMASOLA</t>
  </si>
  <si>
    <t>SANTA CRUZ  XOXOCOTLAN</t>
  </si>
  <si>
    <t>SANTIAGO  HUAJOLOTITLAN</t>
  </si>
  <si>
    <t>SANTIAGO AYUQUILILLA</t>
  </si>
  <si>
    <t>SANTIAGO CHAZUMBA</t>
  </si>
  <si>
    <t>SANTIAGO YOLOMECATL</t>
  </si>
  <si>
    <t>TRINIDAD  ZACHILA</t>
  </si>
  <si>
    <t>VILLA TAMAZULAPAN DEL PROGRESO</t>
  </si>
  <si>
    <t>VILLA TEJUPAM LA UNION</t>
  </si>
  <si>
    <t>SAN BALTAZAR CHICHICAPA</t>
  </si>
  <si>
    <t>SAN PEDRO Y SAN PABLO AYUTLA</t>
  </si>
  <si>
    <t>SAN SEBASTIAN TUTLA</t>
  </si>
  <si>
    <t>SANTA MARIA EL TULE</t>
  </si>
  <si>
    <t>TAMAZULAPAN DEL ESPIRITU SANTO</t>
  </si>
  <si>
    <t>SAN PEDRO TOTOLAPAN</t>
  </si>
  <si>
    <t>SANTA MARIA JALAPA DEL MÃRQUEZ</t>
  </si>
  <si>
    <t>SANTA MARIA JALAPA DEL MARQUEZ</t>
  </si>
  <si>
    <t>CONSTANCIA EL ROSARIO</t>
  </si>
  <si>
    <t>JUXTLAHUACA</t>
  </si>
  <si>
    <t>SAN ESTEBAN ATATLAHUACA</t>
  </si>
  <si>
    <t>SAN MARTIN PERAS</t>
  </si>
  <si>
    <t>SAN SEBASTIAN TECOMAXTLAHUACA</t>
  </si>
  <si>
    <t>SANTA CRUZ TACHE DE MINA</t>
  </si>
  <si>
    <t>SANTA LUCIA MONTE VERDE</t>
  </si>
  <si>
    <t>SANTIAGO YOSONDUA</t>
  </si>
  <si>
    <t>ZAPOTITLAN DEL RIO</t>
  </si>
  <si>
    <t>ASUNCION IXTALTEPEC</t>
  </si>
  <si>
    <t>EL BARRIO LA SOLEDAD</t>
  </si>
  <si>
    <t>SANTO DOMINGO PETATA</t>
  </si>
  <si>
    <t>SAN ANDRES HUAYAPAN</t>
  </si>
  <si>
    <t>SANTOS REYES NOPALA</t>
  </si>
  <si>
    <t>AYOQUESCO DE ALDAMA</t>
  </si>
  <si>
    <t>SAN CRISTOBAL AMATLAN</t>
  </si>
  <si>
    <t>SAN MATEO RIO  HONDO</t>
  </si>
  <si>
    <t>SAN SEBASTIN RIO HONDO</t>
  </si>
  <si>
    <t>SANTA  MARIA HUATULCO</t>
  </si>
  <si>
    <t>SANTO DOMINGO MORELOS</t>
  </si>
  <si>
    <t>STA CATARINA LOXICHA</t>
  </si>
  <si>
    <t>STA MARIA TONAMECA</t>
  </si>
  <si>
    <t>NC</t>
  </si>
  <si>
    <t>ENCUESTAS X MUNICIPIO</t>
  </si>
  <si>
    <t>MUNICIPIO</t>
  </si>
  <si>
    <t>ENCUESTAS X DISTRITO</t>
  </si>
  <si>
    <t>DF 05 Salina Cruz</t>
  </si>
  <si>
    <t>DF 07 Cd. Ixtepec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</si>
</sst>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sz val="10"/>
      <name val="Courier"/>
      <family val="3"/>
    </font>
    <font>
      <b/>
      <sz val="10"/>
      <name val="Arial Narrow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6699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 style="thin">
        <color rgb="FFF2F2F2"/>
      </right>
      <top/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Font="0" applyAlignment="0" applyProtection="0"/>
    <xf numFmtId="164" fontId="9" fillId="0" borderId="0"/>
    <xf numFmtId="0" fontId="11" fillId="0" borderId="0"/>
  </cellStyleXfs>
  <cellXfs count="142">
    <xf numFmtId="0" fontId="0" fillId="0" borderId="0" xfId="0"/>
    <xf numFmtId="0" fontId="0" fillId="0" borderId="0" xfId="0"/>
    <xf numFmtId="0" fontId="0" fillId="3" borderId="0" xfId="0" applyFill="1"/>
    <xf numFmtId="10" fontId="0" fillId="0" borderId="0" xfId="0" applyNumberForma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/>
    <xf numFmtId="0" fontId="4" fillId="0" borderId="0" xfId="0" applyFont="1"/>
    <xf numFmtId="0" fontId="5" fillId="0" borderId="0" xfId="1" applyFont="1" applyFill="1" applyBorder="1" applyAlignment="1">
      <alignment horizontal="center"/>
    </xf>
    <xf numFmtId="0" fontId="4" fillId="0" borderId="0" xfId="0" applyFont="1" applyFill="1"/>
    <xf numFmtId="0" fontId="4" fillId="3" borderId="0" xfId="0" applyFont="1" applyFill="1"/>
    <xf numFmtId="0" fontId="5" fillId="0" borderId="0" xfId="0" applyFont="1" applyFill="1"/>
    <xf numFmtId="0" fontId="3" fillId="0" borderId="0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10" fontId="4" fillId="0" borderId="0" xfId="0" applyNumberFormat="1" applyFont="1"/>
    <xf numFmtId="10" fontId="4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/>
    <xf numFmtId="10" fontId="5" fillId="0" borderId="0" xfId="0" applyNumberFormat="1" applyFont="1" applyFill="1"/>
    <xf numFmtId="0" fontId="4" fillId="0" borderId="0" xfId="0" applyFont="1" applyAlignment="1">
      <alignment horizontal="justify" vertical="center"/>
    </xf>
    <xf numFmtId="0" fontId="3" fillId="0" borderId="0" xfId="0" applyFont="1" applyFill="1" applyBorder="1" applyAlignment="1">
      <alignment horizontal="left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ont="1"/>
    <xf numFmtId="0" fontId="0" fillId="3" borderId="0" xfId="0" applyFont="1" applyFill="1"/>
    <xf numFmtId="0" fontId="0" fillId="0" borderId="0" xfId="0" applyFont="1" applyFill="1"/>
    <xf numFmtId="0" fontId="3" fillId="3" borderId="0" xfId="0" applyFont="1" applyFill="1" applyBorder="1" applyAlignment="1">
      <alignment horizontal="left"/>
    </xf>
    <xf numFmtId="0" fontId="3" fillId="3" borderId="0" xfId="0" applyFont="1" applyFill="1"/>
    <xf numFmtId="0" fontId="5" fillId="0" borderId="0" xfId="1" applyFont="1" applyFill="1" applyBorder="1" applyAlignment="1">
      <alignment horizontal="left"/>
    </xf>
    <xf numFmtId="1" fontId="5" fillId="0" borderId="0" xfId="1" applyNumberFormat="1" applyFont="1" applyFill="1" applyBorder="1" applyAlignment="1">
      <alignment horizontal="center"/>
    </xf>
    <xf numFmtId="1" fontId="4" fillId="0" borderId="0" xfId="0" applyNumberFormat="1" applyFont="1"/>
    <xf numFmtId="1" fontId="4" fillId="0" borderId="0" xfId="0" applyNumberFormat="1" applyFont="1" applyFill="1"/>
    <xf numFmtId="1" fontId="5" fillId="0" borderId="0" xfId="1" applyNumberFormat="1" applyFont="1" applyFill="1" applyBorder="1" applyAlignment="1">
      <alignment horizontal="right"/>
    </xf>
    <xf numFmtId="1" fontId="4" fillId="3" borderId="0" xfId="0" applyNumberFormat="1" applyFont="1" applyFill="1"/>
    <xf numFmtId="0" fontId="6" fillId="3" borderId="0" xfId="1" applyFont="1" applyFill="1" applyBorder="1" applyAlignment="1">
      <alignment horizontal="center"/>
    </xf>
    <xf numFmtId="0" fontId="0" fillId="5" borderId="3" xfId="0" applyFill="1" applyBorder="1" applyAlignment="1">
      <alignment horizontal="center" wrapText="1"/>
    </xf>
    <xf numFmtId="0" fontId="0" fillId="5" borderId="4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2" fontId="0" fillId="0" borderId="0" xfId="0" applyNumberFormat="1"/>
    <xf numFmtId="3" fontId="0" fillId="6" borderId="0" xfId="0" applyNumberFormat="1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0" fillId="6" borderId="5" xfId="0" applyFill="1" applyBorder="1" applyAlignment="1">
      <alignment wrapText="1"/>
    </xf>
    <xf numFmtId="0" fontId="0" fillId="5" borderId="6" xfId="0" applyNumberForma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0" fillId="4" borderId="0" xfId="0" applyNumberFormat="1" applyFill="1" applyAlignment="1">
      <alignment horizontal="center"/>
    </xf>
    <xf numFmtId="0" fontId="5" fillId="0" borderId="0" xfId="1" applyFont="1" applyFill="1" applyBorder="1" applyAlignment="1">
      <alignment horizontal="center"/>
    </xf>
    <xf numFmtId="1" fontId="5" fillId="0" borderId="0" xfId="0" applyNumberFormat="1" applyFont="1" applyFill="1"/>
    <xf numFmtId="0" fontId="5" fillId="0" borderId="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0" fontId="4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0" fontId="4" fillId="0" borderId="2" xfId="0" applyFont="1" applyBorder="1"/>
    <xf numFmtId="10" fontId="4" fillId="0" borderId="2" xfId="0" applyNumberFormat="1" applyFont="1" applyFill="1" applyBorder="1"/>
    <xf numFmtId="0" fontId="4" fillId="0" borderId="2" xfId="0" applyNumberFormat="1" applyFont="1" applyFill="1" applyBorder="1"/>
    <xf numFmtId="10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/>
    <xf numFmtId="10" fontId="4" fillId="0" borderId="8" xfId="0" applyNumberFormat="1" applyFont="1" applyBorder="1"/>
    <xf numFmtId="0" fontId="4" fillId="0" borderId="8" xfId="0" applyNumberFormat="1" applyFont="1" applyFill="1" applyBorder="1" applyAlignment="1">
      <alignment horizontal="center"/>
    </xf>
    <xf numFmtId="10" fontId="4" fillId="0" borderId="10" xfId="0" applyNumberFormat="1" applyFont="1" applyFill="1" applyBorder="1"/>
    <xf numFmtId="0" fontId="4" fillId="0" borderId="10" xfId="0" applyFont="1" applyFill="1" applyBorder="1"/>
    <xf numFmtId="1" fontId="4" fillId="0" borderId="10" xfId="0" applyNumberFormat="1" applyFont="1" applyFill="1" applyBorder="1"/>
    <xf numFmtId="0" fontId="4" fillId="0" borderId="12" xfId="0" applyFont="1" applyFill="1" applyBorder="1"/>
    <xf numFmtId="0" fontId="4" fillId="0" borderId="13" xfId="0" applyFont="1" applyFill="1" applyBorder="1"/>
    <xf numFmtId="10" fontId="4" fillId="0" borderId="13" xfId="0" applyNumberFormat="1" applyFont="1" applyFill="1" applyBorder="1" applyAlignment="1">
      <alignment horizontal="center"/>
    </xf>
    <xf numFmtId="10" fontId="4" fillId="0" borderId="13" xfId="0" applyNumberFormat="1" applyFont="1" applyBorder="1" applyAlignment="1">
      <alignment horizontal="center"/>
    </xf>
    <xf numFmtId="10" fontId="4" fillId="0" borderId="8" xfId="0" applyNumberFormat="1" applyFont="1" applyBorder="1" applyAlignment="1">
      <alignment horizontal="center"/>
    </xf>
    <xf numFmtId="10" fontId="4" fillId="0" borderId="11" xfId="0" applyNumberFormat="1" applyFont="1" applyBorder="1"/>
    <xf numFmtId="10" fontId="4" fillId="0" borderId="13" xfId="0" applyNumberFormat="1" applyFont="1" applyFill="1" applyBorder="1"/>
    <xf numFmtId="10" fontId="4" fillId="0" borderId="14" xfId="0" applyNumberFormat="1" applyFont="1" applyBorder="1"/>
    <xf numFmtId="0" fontId="4" fillId="5" borderId="0" xfId="0" applyFont="1" applyFill="1" applyBorder="1" applyAlignment="1">
      <alignment horizontal="center" wrapText="1"/>
    </xf>
    <xf numFmtId="10" fontId="4" fillId="0" borderId="0" xfId="0" applyNumberFormat="1" applyFont="1" applyBorder="1"/>
    <xf numFmtId="3" fontId="0" fillId="0" borderId="0" xfId="0" applyNumberFormat="1"/>
    <xf numFmtId="0" fontId="7" fillId="7" borderId="2" xfId="0" applyFont="1" applyFill="1" applyBorder="1" applyAlignment="1">
      <alignment horizontal="center" wrapText="1"/>
    </xf>
    <xf numFmtId="0" fontId="10" fillId="7" borderId="2" xfId="2" applyNumberFormat="1" applyFont="1" applyFill="1" applyBorder="1" applyAlignment="1">
      <alignment horizontal="center" vertical="center" wrapText="1"/>
    </xf>
    <xf numFmtId="164" fontId="10" fillId="7" borderId="15" xfId="2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wrapText="1"/>
    </xf>
    <xf numFmtId="0" fontId="0" fillId="7" borderId="2" xfId="0" applyFill="1" applyBorder="1"/>
    <xf numFmtId="2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2" xfId="0" applyBorder="1"/>
    <xf numFmtId="0" fontId="12" fillId="0" borderId="2" xfId="3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 wrapText="1"/>
    </xf>
    <xf numFmtId="0" fontId="12" fillId="0" borderId="15" xfId="3" applyFont="1" applyFill="1" applyBorder="1" applyAlignment="1">
      <alignment horizontal="center" wrapText="1"/>
    </xf>
    <xf numFmtId="3" fontId="0" fillId="0" borderId="2" xfId="0" applyNumberFormat="1" applyBorder="1"/>
    <xf numFmtId="10" fontId="0" fillId="0" borderId="2" xfId="0" applyNumberFormat="1" applyBorder="1"/>
    <xf numFmtId="2" fontId="0" fillId="0" borderId="2" xfId="0" applyNumberFormat="1" applyBorder="1"/>
    <xf numFmtId="0" fontId="0" fillId="0" borderId="2" xfId="0" applyFill="1" applyBorder="1"/>
    <xf numFmtId="0" fontId="0" fillId="0" borderId="0" xfId="0" applyFill="1"/>
    <xf numFmtId="0" fontId="13" fillId="6" borderId="2" xfId="0" applyFont="1" applyFill="1" applyBorder="1" applyAlignment="1">
      <alignment horizontal="center" wrapText="1"/>
    </xf>
    <xf numFmtId="3" fontId="0" fillId="0" borderId="2" xfId="0" applyNumberFormat="1" applyFill="1" applyBorder="1"/>
    <xf numFmtId="10" fontId="0" fillId="0" borderId="2" xfId="0" applyNumberFormat="1" applyFill="1" applyBorder="1"/>
    <xf numFmtId="1" fontId="0" fillId="0" borderId="0" xfId="0" applyNumberFormat="1"/>
    <xf numFmtId="0" fontId="7" fillId="6" borderId="0" xfId="0" applyFont="1" applyFill="1" applyBorder="1" applyAlignment="1">
      <alignment horizontal="center" wrapText="1"/>
    </xf>
    <xf numFmtId="0" fontId="14" fillId="0" borderId="0" xfId="2" applyNumberFormat="1" applyFont="1" applyBorder="1" applyAlignment="1">
      <alignment wrapText="1"/>
    </xf>
    <xf numFmtId="0" fontId="14" fillId="0" borderId="2" xfId="2" applyNumberFormat="1" applyFont="1" applyBorder="1" applyAlignment="1">
      <alignment horizontal="left"/>
    </xf>
    <xf numFmtId="1" fontId="0" fillId="0" borderId="2" xfId="0" applyNumberFormat="1" applyBorder="1"/>
    <xf numFmtId="3" fontId="0" fillId="0" borderId="0" xfId="0" applyNumberFormat="1" applyBorder="1"/>
    <xf numFmtId="0" fontId="14" fillId="0" borderId="0" xfId="2" applyNumberFormat="1" applyFont="1" applyBorder="1" applyAlignment="1">
      <alignment horizontal="left"/>
    </xf>
    <xf numFmtId="0" fontId="12" fillId="0" borderId="16" xfId="3" applyFont="1" applyFill="1" applyBorder="1" applyAlignment="1">
      <alignment horizontal="center" wrapText="1"/>
    </xf>
    <xf numFmtId="2" fontId="0" fillId="0" borderId="0" xfId="0" applyNumberFormat="1" applyBorder="1"/>
    <xf numFmtId="1" fontId="0" fillId="0" borderId="0" xfId="0" applyNumberFormat="1" applyBorder="1"/>
    <xf numFmtId="0" fontId="0" fillId="0" borderId="0" xfId="0" applyBorder="1"/>
    <xf numFmtId="164" fontId="14" fillId="0" borderId="0" xfId="2" applyFont="1" applyBorder="1"/>
    <xf numFmtId="0" fontId="14" fillId="0" borderId="0" xfId="2" applyNumberFormat="1" applyFont="1" applyBorder="1"/>
    <xf numFmtId="0" fontId="14" fillId="0" borderId="0" xfId="2" applyNumberFormat="1" applyFont="1" applyBorder="1" applyAlignment="1">
      <alignment horizontal="left" vertical="center"/>
    </xf>
    <xf numFmtId="0" fontId="12" fillId="0" borderId="0" xfId="3" applyFont="1" applyFill="1" applyBorder="1" applyAlignment="1">
      <alignment horizontal="center" wrapText="1"/>
    </xf>
    <xf numFmtId="1" fontId="14" fillId="0" borderId="0" xfId="2" applyNumberFormat="1" applyFont="1" applyBorder="1"/>
    <xf numFmtId="1" fontId="14" fillId="0" borderId="0" xfId="2" applyNumberFormat="1" applyFont="1" applyFill="1" applyBorder="1"/>
    <xf numFmtId="0" fontId="2" fillId="0" borderId="0" xfId="0" applyFont="1" applyFill="1"/>
    <xf numFmtId="0" fontId="15" fillId="0" borderId="0" xfId="0" applyFont="1"/>
    <xf numFmtId="0" fontId="13" fillId="8" borderId="0" xfId="0" applyFont="1" applyFill="1" applyAlignment="1">
      <alignment horizontal="center" vertical="center" wrapText="1"/>
    </xf>
    <xf numFmtId="49" fontId="13" fillId="8" borderId="2" xfId="0" applyNumberFormat="1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5" fillId="0" borderId="0" xfId="0" applyFont="1" applyFill="1"/>
    <xf numFmtId="1" fontId="4" fillId="0" borderId="2" xfId="0" applyNumberFormat="1" applyFont="1" applyBorder="1"/>
    <xf numFmtId="1" fontId="4" fillId="0" borderId="2" xfId="0" applyNumberFormat="1" applyFont="1" applyFill="1" applyBorder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right" wrapText="1"/>
    </xf>
    <xf numFmtId="0" fontId="4" fillId="0" borderId="8" xfId="0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10" fontId="7" fillId="0" borderId="8" xfId="0" applyNumberFormat="1" applyFont="1" applyBorder="1" applyAlignment="1">
      <alignment horizontal="center"/>
    </xf>
    <xf numFmtId="10" fontId="4" fillId="0" borderId="8" xfId="0" applyNumberFormat="1" applyFont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10" fontId="4" fillId="0" borderId="7" xfId="0" applyNumberFormat="1" applyFont="1" applyBorder="1" applyAlignment="1">
      <alignment horizontal="center" vertical="center"/>
    </xf>
    <xf numFmtId="10" fontId="4" fillId="0" borderId="10" xfId="0" applyNumberFormat="1" applyFont="1" applyBorder="1" applyAlignment="1">
      <alignment horizontal="center" vertical="center"/>
    </xf>
    <xf numFmtId="0" fontId="4" fillId="5" borderId="9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7" fillId="0" borderId="8" xfId="0" applyFont="1" applyBorder="1" applyAlignment="1">
      <alignment horizontal="center"/>
    </xf>
    <xf numFmtId="10" fontId="7" fillId="0" borderId="2" xfId="0" applyNumberFormat="1" applyFont="1" applyBorder="1" applyAlignment="1"/>
    <xf numFmtId="10" fontId="4" fillId="0" borderId="2" xfId="0" applyNumberFormat="1" applyFont="1" applyBorder="1" applyAlignment="1">
      <alignment horizontal="left"/>
    </xf>
    <xf numFmtId="10" fontId="4" fillId="0" borderId="2" xfId="0" applyNumberFormat="1" applyFont="1" applyBorder="1" applyAlignment="1"/>
    <xf numFmtId="0" fontId="4" fillId="0" borderId="2" xfId="0" applyFont="1" applyFill="1" applyBorder="1" applyAlignment="1"/>
    <xf numFmtId="0" fontId="5" fillId="0" borderId="2" xfId="1" applyFont="1" applyFill="1" applyBorder="1" applyAlignment="1"/>
    <xf numFmtId="0" fontId="4" fillId="0" borderId="2" xfId="0" applyFont="1" applyBorder="1" applyAlignment="1"/>
    <xf numFmtId="0" fontId="8" fillId="0" borderId="2" xfId="0" applyFont="1" applyBorder="1" applyAlignment="1"/>
    <xf numFmtId="0" fontId="0" fillId="0" borderId="0" xfId="0" applyFill="1" applyBorder="1"/>
    <xf numFmtId="1" fontId="4" fillId="0" borderId="0" xfId="0" applyNumberFormat="1" applyFont="1" applyBorder="1" applyAlignment="1">
      <alignment horizontal="center" vertical="center"/>
    </xf>
    <xf numFmtId="1" fontId="4" fillId="0" borderId="0" xfId="0" applyNumberFormat="1" applyFont="1" applyBorder="1"/>
    <xf numFmtId="1" fontId="4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</cellXfs>
  <cellStyles count="4">
    <cellStyle name="Normal" xfId="0" builtinId="0"/>
    <cellStyle name="Normal 2" xfId="2" xr:uid="{C04404E5-311C-4FD0-9A2C-E3658C525DAB}"/>
    <cellStyle name="Normal_Hoja1" xfId="3" xr:uid="{13C690F2-CD71-42CD-AC6A-53429EF9D064}"/>
    <cellStyle name="Notas" xfId="1" builtinId="10"/>
  </cellStyles>
  <dxfs count="0"/>
  <tableStyles count="0" defaultTableStyle="TableStyleMedium2" defaultPivotStyle="PivotStyleLight16"/>
  <colors>
    <mruColors>
      <color rgb="FF99FF33"/>
      <color rgb="FF666699"/>
      <color rgb="FFB85808"/>
      <color rgb="FF800000"/>
      <color rgb="FFFF33CC"/>
      <color rgb="FFFFFF00"/>
      <color rgb="FFFF9933"/>
      <color rgb="FFFFFFCC"/>
      <color rgb="FFFF66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3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7.xml"/><Relationship Id="rId5" Type="http://schemas.openxmlformats.org/officeDocument/2006/relationships/chartsheet" Target="chartsheets/sheet1.xml"/><Relationship Id="rId15" Type="http://schemas.openxmlformats.org/officeDocument/2006/relationships/styles" Target="styles.xml"/><Relationship Id="rId10" Type="http://schemas.openxmlformats.org/officeDocument/2006/relationships/chartsheet" Target="chartsheets/sheet6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5.xml"/><Relationship Id="rId1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800" b="1" i="0" u="none" strike="noStrike" baseline="0">
                <a:effectLst/>
              </a:rPr>
              <a:t>1) </a:t>
            </a:r>
            <a:r>
              <a:rPr lang="es-ES" sz="1800" b="0" i="0" u="none" strike="noStrike" baseline="0">
                <a:effectLst/>
              </a:rPr>
              <a:t>¿Usted sabe cuándo van a ser las </a:t>
            </a:r>
            <a:r>
              <a:rPr lang="es-ES" sz="1800" b="1" i="0" u="none" strike="noStrike" baseline="0">
                <a:effectLst/>
              </a:rPr>
              <a:t>próximas</a:t>
            </a:r>
          </a:p>
          <a:p>
            <a:pPr>
              <a:defRPr/>
            </a:pPr>
            <a:r>
              <a:rPr lang="es-ES" sz="1800" b="1" i="0" u="none" strike="noStrike" baseline="0">
                <a:effectLst/>
              </a:rPr>
              <a:t>elecciones </a:t>
            </a:r>
            <a:r>
              <a:rPr lang="es-ES" sz="1800" b="0" i="0" u="none" strike="noStrike" baseline="0">
                <a:effectLst/>
              </a:rPr>
              <a:t>federales y locales en el Estado de </a:t>
            </a:r>
            <a:r>
              <a:rPr lang="es-ES" sz="1800" b="1" i="0" u="none" strike="noStrike" baseline="0">
                <a:effectLst/>
              </a:rPr>
              <a:t>Oaxaca? </a:t>
            </a:r>
            <a:endParaRPr lang="es-MX"/>
          </a:p>
        </c:rich>
      </c:tx>
      <c:layout>
        <c:manualLayout>
          <c:xMode val="edge"/>
          <c:yMode val="edge"/>
          <c:x val="0.24410140735922947"/>
          <c:y val="1.00887812752219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611013473930873E-2"/>
          <c:y val="0.11094298101337635"/>
          <c:w val="0.98388986526069122"/>
          <c:h val="0.8385089752550000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702-4DA2-8C9E-CAD07B5B6190}"/>
              </c:ext>
            </c:extLst>
          </c:dPt>
          <c:dPt>
            <c:idx val="1"/>
            <c:invertIfNegative val="0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3-A702-4DA2-8C9E-CAD07B5B6190}"/>
              </c:ext>
            </c:extLst>
          </c:dPt>
          <c:dPt>
            <c:idx val="2"/>
            <c:invertIfNegative val="0"/>
            <c:bubble3D val="0"/>
            <c:spPr>
              <a:solidFill>
                <a:srgbClr val="FF3399"/>
              </a:solidFill>
            </c:spPr>
            <c:extLst>
              <c:ext xmlns:c16="http://schemas.microsoft.com/office/drawing/2014/chart" uri="{C3380CC4-5D6E-409C-BE32-E72D297353CC}">
                <c16:uniqueId val="{00000005-A702-4DA2-8C9E-CAD07B5B6190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A702-4DA2-8C9E-CAD07B5B61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TABULADORES!$B$3:$B$6</c:f>
              <c:strCache>
                <c:ptCount val="4"/>
                <c:pt idx="0">
                  <c:v>1)Sí, el 1º de Julio de 2018</c:v>
                </c:pt>
                <c:pt idx="1">
                  <c:v>2) Sí, en Julio de 2018</c:v>
                </c:pt>
                <c:pt idx="2">
                  <c:v>3) Sí, otra fecha</c:v>
                </c:pt>
                <c:pt idx="3">
                  <c:v>9) Ns/Nc </c:v>
                </c:pt>
              </c:strCache>
            </c:strRef>
          </c:cat>
          <c:val>
            <c:numRef>
              <c:f>TABULADORES!$C$3:$C$6</c:f>
              <c:numCache>
                <c:formatCode>0.00%</c:formatCode>
                <c:ptCount val="4"/>
                <c:pt idx="0">
                  <c:v>0.21759999999999999</c:v>
                </c:pt>
                <c:pt idx="1">
                  <c:v>0.34239999999999998</c:v>
                </c:pt>
                <c:pt idx="2">
                  <c:v>0.56640000000000001</c:v>
                </c:pt>
                <c:pt idx="3">
                  <c:v>0.35199999999999998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02-4DA2-8C9E-CAD07B5B61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4"/>
        <c:axId val="-25846176"/>
        <c:axId val="-25842368"/>
      </c:barChart>
      <c:catAx>
        <c:axId val="-258461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5842368"/>
        <c:crosses val="autoZero"/>
        <c:auto val="1"/>
        <c:lblAlgn val="ctr"/>
        <c:lblOffset val="100"/>
        <c:noMultiLvlLbl val="0"/>
      </c:catAx>
      <c:valAx>
        <c:axId val="-2584236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-2584617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113033448673587E-2"/>
          <c:y val="0.2277936507936508"/>
          <c:w val="0.96777393310265281"/>
          <c:h val="0.71173015873015877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05E-4F03-A45F-16CC341B73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205E-4F03-A45F-16CC341B7392}"/>
              </c:ext>
            </c:extLst>
          </c:dPt>
          <c:dPt>
            <c:idx val="3"/>
            <c:invertIfNegative val="0"/>
            <c:bubble3D val="0"/>
            <c:spPr>
              <a:solidFill>
                <a:srgbClr val="6666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205E-4F03-A45F-16CC341B7392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205E-4F03-A45F-16CC341B73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TABULADORES!$P$2:$P$6</c:f>
              <c:numCache>
                <c:formatCode>0.00%</c:formatCode>
                <c:ptCount val="5"/>
                <c:pt idx="0">
                  <c:v>9.5999999999999992E-3</c:v>
                </c:pt>
                <c:pt idx="1">
                  <c:v>7.0400000000000004E-2</c:v>
                </c:pt>
                <c:pt idx="2">
                  <c:v>5.1200000000000002E-2</c:v>
                </c:pt>
                <c:pt idx="3">
                  <c:v>6.88E-2</c:v>
                </c:pt>
                <c:pt idx="4">
                  <c:v>8.48E-2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5E-4F03-A45F-16CC341B7392}"/>
            </c:ext>
          </c:extLst>
        </c:ser>
        <c:ser>
          <c:idx val="1"/>
          <c:order val="1"/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TABULADORES!$Q$2:$Q$6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5E-4F03-A45F-16CC341B7392}"/>
            </c:ext>
          </c:extLst>
        </c:ser>
        <c:ser>
          <c:idx val="2"/>
          <c:order val="2"/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205E-4F03-A45F-16CC341B7392}"/>
              </c:ext>
            </c:extLst>
          </c:dPt>
          <c:dPt>
            <c:idx val="2"/>
            <c:invertIfNegative val="0"/>
            <c:bubble3D val="0"/>
            <c:spPr>
              <a:solidFill>
                <a:srgbClr val="B8580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05E-4F03-A45F-16CC341B73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TABULADORES!$R$2:$R$6</c:f>
              <c:numCache>
                <c:formatCode>0.00%</c:formatCode>
                <c:ptCount val="5"/>
                <c:pt idx="0">
                  <c:v>3.5200000000000002E-2</c:v>
                </c:pt>
                <c:pt idx="1">
                  <c:v>9.2799999999999994E-2</c:v>
                </c:pt>
                <c:pt idx="2">
                  <c:v>3.8399999999999997E-2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5E-4F03-A45F-16CC341B7392}"/>
            </c:ext>
          </c:extLst>
        </c:ser>
        <c:ser>
          <c:idx val="3"/>
          <c:order val="3"/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TABULADORES!$S$2:$S$6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5E-4F03-A45F-16CC341B7392}"/>
            </c:ext>
          </c:extLst>
        </c:ser>
        <c:ser>
          <c:idx val="4"/>
          <c:order val="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205E-4F03-A45F-16CC341B7392}"/>
              </c:ext>
            </c:extLst>
          </c:dPt>
          <c:dPt>
            <c:idx val="2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205E-4F03-A45F-16CC341B73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TABULADORES!$T$2:$T$6</c:f>
              <c:numCache>
                <c:formatCode>0.00%</c:formatCode>
                <c:ptCount val="5"/>
                <c:pt idx="0">
                  <c:v>6.88E-2</c:v>
                </c:pt>
                <c:pt idx="1">
                  <c:v>0.15359999999999999</c:v>
                </c:pt>
                <c:pt idx="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E-4F03-A45F-16CC341B7392}"/>
            </c:ext>
          </c:extLst>
        </c:ser>
        <c:ser>
          <c:idx val="5"/>
          <c:order val="5"/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TABULADORES!$U$2:$U$6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5E-4F03-A45F-16CC341B7392}"/>
            </c:ext>
          </c:extLst>
        </c:ser>
        <c:ser>
          <c:idx val="7"/>
          <c:order val="6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205E-4F03-A45F-16CC341B7392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05E-4F03-A45F-16CC341B73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TABULADORES!$V$2:$V$6</c:f>
              <c:numCache>
                <c:formatCode>0.00%</c:formatCode>
                <c:ptCount val="5"/>
                <c:pt idx="0">
                  <c:v>5.7599999999999998E-2</c:v>
                </c:pt>
                <c:pt idx="1">
                  <c:v>6.4000000000000003E-3</c:v>
                </c:pt>
                <c:pt idx="2">
                  <c:v>1.44E-2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5E-4F03-A45F-16CC341B7392}"/>
            </c:ext>
          </c:extLst>
        </c:ser>
        <c:ser>
          <c:idx val="8"/>
          <c:order val="7"/>
          <c:spPr>
            <a:solidFill>
              <a:schemeClr val="accent3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TABULADORES!$W$2:$W$6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5E-4F03-A45F-16CC341B7392}"/>
            </c:ext>
          </c:extLst>
        </c:ser>
        <c:ser>
          <c:idx val="6"/>
          <c:order val="8"/>
          <c:spPr>
            <a:solidFill>
              <a:schemeClr val="accent1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205E-4F03-A45F-16CC341B739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05E-4F03-A45F-16CC341B7392}"/>
              </c:ext>
            </c:extLst>
          </c:dPt>
          <c:dPt>
            <c:idx val="2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205E-4F03-A45F-16CC341B73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TABULADORES!$O$2:$O$6</c:f>
              <c:strCache>
                <c:ptCount val="5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  <c:pt idx="3">
                  <c:v>Ninguno</c:v>
                </c:pt>
                <c:pt idx="4">
                  <c:v>Ns/nc</c:v>
                </c:pt>
              </c:strCache>
            </c:strRef>
          </c:cat>
          <c:val>
            <c:numRef>
              <c:f>TABULADORES!$X$2:$X$6</c:f>
              <c:numCache>
                <c:formatCode>0.00%</c:formatCode>
                <c:ptCount val="5"/>
                <c:pt idx="0">
                  <c:v>3.04E-2</c:v>
                </c:pt>
                <c:pt idx="1">
                  <c:v>1.12E-2</c:v>
                </c:pt>
                <c:pt idx="2">
                  <c:v>6.4000000000000003E-3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05E-4F03-A45F-16CC341B7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504349384"/>
        <c:axId val="504349712"/>
      </c:barChart>
      <c:catAx>
        <c:axId val="504349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4349712"/>
        <c:crosses val="autoZero"/>
        <c:auto val="1"/>
        <c:lblAlgn val="ctr"/>
        <c:lblOffset val="100"/>
        <c:noMultiLvlLbl val="0"/>
      </c:catAx>
      <c:valAx>
        <c:axId val="504349712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504349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113033448673587E-2"/>
          <c:y val="0.26609523809523811"/>
          <c:w val="0.96777393310265281"/>
          <c:h val="0.67342857142857138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4DA-439E-8064-63A83F8091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4DA-439E-8064-63A83F80917B}"/>
              </c:ext>
            </c:extLst>
          </c:dPt>
          <c:dPt>
            <c:idx val="3"/>
            <c:invertIfNegative val="0"/>
            <c:bubble3D val="0"/>
            <c:spPr>
              <a:solidFill>
                <a:srgbClr val="6666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4DA-439E-8064-63A83F80917B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4DA-439E-8064-63A83F8091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TABULADORES!$P$30:$P$32</c:f>
              <c:numCache>
                <c:formatCode>0.00%</c:formatCode>
                <c:ptCount val="3"/>
                <c:pt idx="0">
                  <c:v>1.1342155009451797E-2</c:v>
                </c:pt>
                <c:pt idx="1">
                  <c:v>8.3175803402646506E-2</c:v>
                </c:pt>
                <c:pt idx="2">
                  <c:v>6.0491493383742913E-2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DA-439E-8064-63A83F80917B}"/>
            </c:ext>
          </c:extLst>
        </c:ser>
        <c:ser>
          <c:idx val="1"/>
          <c:order val="1"/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TABULADORES!$Q$30:$Q$32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4DA-439E-8064-63A83F80917B}"/>
            </c:ext>
          </c:extLst>
        </c:ser>
        <c:ser>
          <c:idx val="2"/>
          <c:order val="2"/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B8580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4DA-439E-8064-63A83F8091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TABULADORES!$R$30:$R$32</c:f>
              <c:numCache>
                <c:formatCode>0.00%</c:formatCode>
                <c:ptCount val="3"/>
                <c:pt idx="0">
                  <c:v>4.1587901701323253E-2</c:v>
                </c:pt>
                <c:pt idx="1">
                  <c:v>0.10964083175803403</c:v>
                </c:pt>
                <c:pt idx="2">
                  <c:v>4.5368620037807186E-2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94DA-439E-8064-63A83F80917B}"/>
            </c:ext>
          </c:extLst>
        </c:ser>
        <c:ser>
          <c:idx val="3"/>
          <c:order val="3"/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TABULADORES!$S$30:$S$32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94DA-439E-8064-63A83F80917B}"/>
            </c:ext>
          </c:extLst>
        </c:ser>
        <c:ser>
          <c:idx val="4"/>
          <c:order val="4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94DA-439E-8064-63A83F80917B}"/>
              </c:ext>
            </c:extLst>
          </c:dPt>
          <c:dPt>
            <c:idx val="2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94DA-439E-8064-63A83F8091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TABULADORES!$T$30:$T$32</c:f>
              <c:numCache>
                <c:formatCode>0.00%</c:formatCode>
                <c:ptCount val="3"/>
                <c:pt idx="0">
                  <c:v>8.1285444234404536E-2</c:v>
                </c:pt>
                <c:pt idx="1">
                  <c:v>0.18147448015122875</c:v>
                </c:pt>
                <c:pt idx="2">
                  <c:v>0.23629489603024575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94DA-439E-8064-63A83F80917B}"/>
            </c:ext>
          </c:extLst>
        </c:ser>
        <c:ser>
          <c:idx val="5"/>
          <c:order val="5"/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TABULADORES!$U$30:$U$32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94DA-439E-8064-63A83F80917B}"/>
            </c:ext>
          </c:extLst>
        </c:ser>
        <c:ser>
          <c:idx val="6"/>
          <c:order val="6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94DA-439E-8064-63A83F80917B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94DA-439E-8064-63A83F8091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TABULADORES!$V$30:$V$32</c:f>
              <c:numCache>
                <c:formatCode>0.00%</c:formatCode>
                <c:ptCount val="3"/>
                <c:pt idx="0">
                  <c:v>6.8052930056710773E-2</c:v>
                </c:pt>
                <c:pt idx="1">
                  <c:v>7.5614366729678641E-3</c:v>
                </c:pt>
                <c:pt idx="2">
                  <c:v>1.7013232514177693E-2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94DA-439E-8064-63A83F80917B}"/>
            </c:ext>
          </c:extLst>
        </c:ser>
        <c:ser>
          <c:idx val="7"/>
          <c:order val="7"/>
          <c:spPr>
            <a:solidFill>
              <a:schemeClr val="accent2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TABULADORES!$W$30:$W$32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94DA-439E-8064-63A83F80917B}"/>
            </c:ext>
          </c:extLst>
        </c:ser>
        <c:ser>
          <c:idx val="8"/>
          <c:order val="8"/>
          <c:spPr>
            <a:solidFill>
              <a:schemeClr val="accent3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94DA-439E-8064-63A83F80917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94DA-439E-8064-63A83F80917B}"/>
              </c:ext>
            </c:extLst>
          </c:dPt>
          <c:dPt>
            <c:idx val="2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94DA-439E-8064-63A83F8091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TABULADORES!$O$30:$O$32</c:f>
              <c:strCache>
                <c:ptCount val="3"/>
                <c:pt idx="0">
                  <c:v>Perla Woolrich</c:v>
                </c:pt>
                <c:pt idx="1">
                  <c:v>Sofía Castro Ríos</c:v>
                </c:pt>
                <c:pt idx="2">
                  <c:v>Susana Harp</c:v>
                </c:pt>
              </c:strCache>
            </c:strRef>
          </c:cat>
          <c:val>
            <c:numRef>
              <c:f>TABULADORES!$X$30:$X$32</c:f>
              <c:numCache>
                <c:formatCode>0.00%</c:formatCode>
                <c:ptCount val="3"/>
                <c:pt idx="0">
                  <c:v>3.5916824196597356E-2</c:v>
                </c:pt>
                <c:pt idx="1">
                  <c:v>1.3232514177693762E-2</c:v>
                </c:pt>
                <c:pt idx="2">
                  <c:v>7.5614366729678641E-3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94DA-439E-8064-63A83F809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504349384"/>
        <c:axId val="504349712"/>
      </c:barChart>
      <c:catAx>
        <c:axId val="504349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4349712"/>
        <c:crosses val="autoZero"/>
        <c:auto val="1"/>
        <c:lblAlgn val="ctr"/>
        <c:lblOffset val="100"/>
        <c:noMultiLvlLbl val="0"/>
      </c:catAx>
      <c:valAx>
        <c:axId val="504349712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504349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ES" sz="1600" b="1">
                <a:effectLst/>
              </a:rPr>
              <a:t>3)</a:t>
            </a:r>
            <a:r>
              <a:rPr lang="es-ES" sz="1600">
                <a:effectLst/>
              </a:rPr>
              <a:t> ¿Qué tan </a:t>
            </a:r>
            <a:r>
              <a:rPr lang="es-ES" sz="1600" b="1">
                <a:effectLst/>
              </a:rPr>
              <a:t>seguro</a:t>
            </a:r>
            <a:r>
              <a:rPr lang="es-ES" sz="1600">
                <a:effectLst/>
              </a:rPr>
              <a:t> está usted de </a:t>
            </a:r>
            <a:r>
              <a:rPr lang="es-ES" sz="1600" b="1">
                <a:effectLst/>
              </a:rPr>
              <a:t>votar</a:t>
            </a:r>
            <a:r>
              <a:rPr lang="es-ES" sz="1600">
                <a:effectLst/>
              </a:rPr>
              <a:t> el día de las elecciones por el mismo partido o candidat@s que acaba de preferir hoy? </a:t>
            </a:r>
            <a:endParaRPr lang="es-MX" sz="1600">
              <a:effectLst/>
            </a:endParaRPr>
          </a:p>
        </c:rich>
      </c:tx>
      <c:layout>
        <c:manualLayout>
          <c:xMode val="edge"/>
          <c:yMode val="edge"/>
          <c:x val="0.12396742915922856"/>
          <c:y val="3.6319612590799029E-2"/>
        </c:manualLayout>
      </c:layout>
      <c:overlay val="0"/>
    </c:title>
    <c:autoTitleDeleted val="0"/>
    <c:plotArea>
      <c:layout/>
      <c:doughnutChart>
        <c:varyColors val="1"/>
        <c:ser>
          <c:idx val="0"/>
          <c:order val="0"/>
          <c:explosion val="3"/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B238-44B6-87B9-772D59D01DBB}"/>
              </c:ext>
            </c:extLst>
          </c:dPt>
          <c:dPt>
            <c:idx val="1"/>
            <c:bubble3D val="0"/>
            <c:spPr>
              <a:solidFill>
                <a:srgbClr val="FF66CC"/>
              </a:solidFill>
            </c:spPr>
            <c:extLst>
              <c:ext xmlns:c16="http://schemas.microsoft.com/office/drawing/2014/chart" uri="{C3380CC4-5D6E-409C-BE32-E72D297353CC}">
                <c16:uniqueId val="{00000003-B238-44B6-87B9-772D59D01DBB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B238-44B6-87B9-772D59D01DBB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B238-44B6-87B9-772D59D01DBB}"/>
              </c:ext>
            </c:extLst>
          </c:dPt>
          <c:dPt>
            <c:idx val="4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B238-44B6-87B9-772D59D01DBB}"/>
              </c:ext>
            </c:extLst>
          </c:dPt>
          <c:dLbls>
            <c:dLbl>
              <c:idx val="1"/>
              <c:layout>
                <c:manualLayout>
                  <c:x val="4.6865846514352716E-2"/>
                  <c:y val="-2.017756255044390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2) Algo seguro    
36%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38-44B6-87B9-772D59D01DBB}"/>
                </c:ext>
              </c:extLst>
            </c:dLbl>
            <c:dLbl>
              <c:idx val="3"/>
              <c:layout>
                <c:manualLayout>
                  <c:x val="2.9118912592374802E-3"/>
                  <c:y val="-1.5891313585515766E-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38-44B6-87B9-772D59D01DBB}"/>
                </c:ext>
              </c:extLst>
            </c:dLbl>
            <c:dLbl>
              <c:idx val="4"/>
              <c:layout>
                <c:manualLayout>
                  <c:x val="1.7574692442882251E-2"/>
                  <c:y val="6.053268765133171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38-44B6-87B9-772D59D01D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anchor="ctr" anchorCtr="0"/>
              <a:lstStyle/>
              <a:p>
                <a:pPr>
                  <a:defRPr sz="1200" b="1"/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TABULADORES!$F$3:$F$7</c:f>
              <c:strCache>
                <c:ptCount val="5"/>
                <c:pt idx="0">
                  <c:v>1) Muy seguro     </c:v>
                </c:pt>
                <c:pt idx="1">
                  <c:v>2) Algo seguro    </c:v>
                </c:pt>
                <c:pt idx="2">
                  <c:v>3) Poco seguro     </c:v>
                </c:pt>
                <c:pt idx="3">
                  <c:v>4) Nada seguro     </c:v>
                </c:pt>
                <c:pt idx="4">
                  <c:v>9) Ns/Nc</c:v>
                </c:pt>
              </c:strCache>
            </c:strRef>
          </c:cat>
          <c:val>
            <c:numRef>
              <c:f>TABULADORES!$G$3:$G$7</c:f>
              <c:numCache>
                <c:formatCode>0.00%</c:formatCode>
                <c:ptCount val="5"/>
                <c:pt idx="0">
                  <c:v>0.46879999999999999</c:v>
                </c:pt>
                <c:pt idx="1">
                  <c:v>0.18559999999999999</c:v>
                </c:pt>
                <c:pt idx="2">
                  <c:v>0.12640000000000001</c:v>
                </c:pt>
                <c:pt idx="3">
                  <c:v>5.9200000000000003E-2</c:v>
                </c:pt>
                <c:pt idx="4">
                  <c:v>0.15679999999999999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38-44B6-87B9-772D59D01DB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50"/>
        <c:holeSize val="50"/>
      </c:doughnutChart>
    </c:plotArea>
    <c:plotVisOnly val="1"/>
    <c:dispBlanksAs val="gap"/>
    <c:showDLblsOverMax val="0"/>
  </c:chart>
  <c:spPr>
    <a:noFill/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MX"/>
              <a:t>Género de los entrevistados</a:t>
            </a:r>
          </a:p>
        </c:rich>
      </c:tx>
      <c:layout>
        <c:manualLayout>
          <c:xMode val="edge"/>
          <c:yMode val="edge"/>
          <c:x val="0.38235565457656989"/>
          <c:y val="1.210653753026634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032603130232622"/>
          <c:y val="8.8809714463658138E-2"/>
          <c:w val="0.66131641826845455"/>
          <c:h val="0.91111148182748347"/>
        </c:manualLayout>
      </c:layout>
      <c:pieChart>
        <c:varyColors val="1"/>
        <c:ser>
          <c:idx val="0"/>
          <c:order val="0"/>
          <c:spPr>
            <a:solidFill>
              <a:srgbClr val="E3DEC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explosion val="3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5B6-43C1-AC8B-E0A906872E3B}"/>
              </c:ext>
            </c:extLst>
          </c:dPt>
          <c:dPt>
            <c:idx val="1"/>
            <c:bubble3D val="0"/>
            <c:spPr>
              <a:solidFill>
                <a:srgbClr val="FF66CC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5B6-43C1-AC8B-E0A906872E3B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B6-43C1-AC8B-E0A906872E3B}"/>
                </c:ext>
              </c:extLst>
            </c:dLbl>
            <c:dLbl>
              <c:idx val="1"/>
              <c:dLblPos val="ctr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B6-43C1-AC8B-E0A906872E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/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TABULADORES!$BS$3:$BS$4</c:f>
              <c:strCache>
                <c:ptCount val="2"/>
                <c:pt idx="0">
                  <c:v>Masculino</c:v>
                </c:pt>
                <c:pt idx="1">
                  <c:v>Femenino</c:v>
                </c:pt>
              </c:strCache>
            </c:strRef>
          </c:cat>
          <c:val>
            <c:numRef>
              <c:f>TABULADORES!$BT$3:$BT$4</c:f>
              <c:numCache>
                <c:formatCode>0.00%</c:formatCode>
                <c:ptCount val="2"/>
                <c:pt idx="0">
                  <c:v>0.42559999999999998</c:v>
                </c:pt>
                <c:pt idx="1">
                  <c:v>0.57440000000000002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B6-43C1-AC8B-E0A906872E3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800" b="1" i="0" baseline="0">
                <a:effectLst/>
              </a:rPr>
              <a:t>E. ¿Hasta qué año estudió usted?</a:t>
            </a:r>
            <a:endParaRPr lang="es-MX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/>
            </a:sp3d>
          </c:spPr>
          <c:explosion val="3"/>
          <c:dPt>
            <c:idx val="0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77FC-492E-B0E3-392B76B30A1B}"/>
              </c:ext>
            </c:extLst>
          </c:dPt>
          <c:dPt>
            <c:idx val="1"/>
            <c:bubble3D val="0"/>
            <c:spPr>
              <a:solidFill>
                <a:srgbClr val="00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77FC-492E-B0E3-392B76B30A1B}"/>
              </c:ext>
            </c:extLst>
          </c:dPt>
          <c:dPt>
            <c:idx val="2"/>
            <c:bubble3D val="0"/>
            <c:spPr>
              <a:solidFill>
                <a:srgbClr val="00FFFF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77FC-492E-B0E3-392B76B30A1B}"/>
              </c:ext>
            </c:extLst>
          </c:dPt>
          <c:dPt>
            <c:idx val="3"/>
            <c:bubble3D val="0"/>
            <c:spPr>
              <a:solidFill>
                <a:srgbClr val="6699FF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77FC-492E-B0E3-392B76B30A1B}"/>
              </c:ext>
            </c:extLst>
          </c:dPt>
          <c:dPt>
            <c:idx val="4"/>
            <c:bubble3D val="0"/>
            <c:spPr>
              <a:solidFill>
                <a:srgbClr val="FF33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77FC-492E-B0E3-392B76B30A1B}"/>
              </c:ext>
            </c:extLst>
          </c:dPt>
          <c:dPt>
            <c:idx val="5"/>
            <c:bubble3D val="0"/>
            <c:spPr>
              <a:solidFill>
                <a:srgbClr val="FFCC66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77FC-492E-B0E3-392B76B30A1B}"/>
              </c:ext>
            </c:extLst>
          </c:dPt>
          <c:dLbls>
            <c:dLbl>
              <c:idx val="0"/>
              <c:layout>
                <c:manualLayout>
                  <c:x val="0.12970394023682014"/>
                  <c:y val="1.5133171912832929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FC-492E-B0E3-392B76B30A1B}"/>
                </c:ext>
              </c:extLst>
            </c:dLbl>
            <c:dLbl>
              <c:idx val="5"/>
              <c:layout>
                <c:manualLayout>
                  <c:x val="0.13196587465231169"/>
                  <c:y val="-2.587335481369913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FC-492E-B0E3-392B76B30A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TABULADORES!$BW$3:$BW$8</c:f>
              <c:strCache>
                <c:ptCount val="6"/>
                <c:pt idx="0">
                  <c:v>Nada</c:v>
                </c:pt>
                <c:pt idx="1">
                  <c:v>Primaria</c:v>
                </c:pt>
                <c:pt idx="2">
                  <c:v>Secundaria</c:v>
                </c:pt>
                <c:pt idx="3">
                  <c:v>Preparatoria</c:v>
                </c:pt>
                <c:pt idx="4">
                  <c:v>Universidad</c:v>
                </c:pt>
                <c:pt idx="5">
                  <c:v>Ns/nc</c:v>
                </c:pt>
              </c:strCache>
            </c:strRef>
          </c:cat>
          <c:val>
            <c:numRef>
              <c:f>TABULADORES!$BX$3:$BX$8</c:f>
              <c:numCache>
                <c:formatCode>0.00%</c:formatCode>
                <c:ptCount val="6"/>
                <c:pt idx="0">
                  <c:v>3.6799999999999999E-2</c:v>
                </c:pt>
                <c:pt idx="1">
                  <c:v>0.21279999999999999</c:v>
                </c:pt>
                <c:pt idx="2">
                  <c:v>0.35039999999999999</c:v>
                </c:pt>
                <c:pt idx="3">
                  <c:v>0.2432</c:v>
                </c:pt>
                <c:pt idx="4">
                  <c:v>0.15359999999999999</c:v>
                </c:pt>
                <c:pt idx="5">
                  <c:v>3.2000000000000002E-3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FC-492E-B0E3-392B76B30A1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270"/>
      </c:pieChart>
    </c:plotArea>
    <c:plotVisOnly val="1"/>
    <c:dispBlanksAs val="gap"/>
    <c:showDLblsOverMax val="0"/>
  </c:chart>
  <c:spPr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800" b="1">
                <a:effectLst/>
              </a:rPr>
              <a:t>F</a:t>
            </a:r>
            <a:r>
              <a:rPr lang="es-ES" sz="1800" b="0">
                <a:effectLst/>
              </a:rPr>
              <a:t>. ¿Cuál es su principal ocupación? </a:t>
            </a:r>
            <a:endParaRPr lang="es-MX" sz="1800" b="1">
              <a:effectLst/>
            </a:endParaRPr>
          </a:p>
        </c:rich>
      </c:tx>
      <c:layout>
        <c:manualLayout>
          <c:xMode val="edge"/>
          <c:yMode val="edge"/>
          <c:x val="0.6151837731619224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618426211662031"/>
          <c:y val="0.10091625199392448"/>
          <c:w val="0.63348982190055769"/>
          <c:h val="0.87277411298163998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/>
            </a:sp3d>
          </c:spPr>
          <c:explosion val="5"/>
          <c:dLbls>
            <c:dLbl>
              <c:idx val="0"/>
              <c:layout>
                <c:manualLayout>
                  <c:x val="-0.12846915664540176"/>
                  <c:y val="-0.11558041473629356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79-496A-9225-8CF0371F6A97}"/>
                </c:ext>
              </c:extLst>
            </c:dLbl>
            <c:dLbl>
              <c:idx val="1"/>
              <c:layout>
                <c:manualLayout>
                  <c:x val="4.3080829746896754E-2"/>
                  <c:y val="-7.625641074526701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79-496A-9225-8CF0371F6A97}"/>
                </c:ext>
              </c:extLst>
            </c:dLbl>
            <c:dLbl>
              <c:idx val="2"/>
              <c:layout>
                <c:manualLayout>
                  <c:x val="0.19071574203488187"/>
                  <c:y val="-0.123001309158389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879-496A-9225-8CF0371F6A97}"/>
                </c:ext>
              </c:extLst>
            </c:dLbl>
            <c:dLbl>
              <c:idx val="3"/>
              <c:layout>
                <c:manualLayout>
                  <c:x val="0.191402815641015"/>
                  <c:y val="-2.05394876487896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79-496A-9225-8CF0371F6A97}"/>
                </c:ext>
              </c:extLst>
            </c:dLbl>
            <c:dLbl>
              <c:idx val="4"/>
              <c:layout>
                <c:manualLayout>
                  <c:x val="0.12938317903583671"/>
                  <c:y val="1.10312482126174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879-496A-9225-8CF0371F6A97}"/>
                </c:ext>
              </c:extLst>
            </c:dLbl>
            <c:dLbl>
              <c:idx val="5"/>
              <c:layout>
                <c:manualLayout>
                  <c:x val="0.12221341950006688"/>
                  <c:y val="0.18455383754996726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79-496A-9225-8CF0371F6A97}"/>
                </c:ext>
              </c:extLst>
            </c:dLbl>
            <c:dLbl>
              <c:idx val="6"/>
              <c:layout>
                <c:manualLayout>
                  <c:x val="-0.14566548579494348"/>
                  <c:y val="0.1002789905499100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879-496A-9225-8CF0371F6A97}"/>
                </c:ext>
              </c:extLst>
            </c:dLbl>
            <c:dLbl>
              <c:idx val="9"/>
              <c:layout>
                <c:manualLayout>
                  <c:x val="-0.10107593097435756"/>
                  <c:y val="-4.141929292736713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879-496A-9225-8CF0371F6A97}"/>
                </c:ext>
              </c:extLst>
            </c:dLbl>
            <c:dLbl>
              <c:idx val="10"/>
              <c:layout>
                <c:manualLayout>
                  <c:x val="4.1578331926435383E-2"/>
                  <c:y val="-1.026561298481757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879-496A-9225-8CF0371F6A97}"/>
                </c:ext>
              </c:extLst>
            </c:dLbl>
            <c:dLbl>
              <c:idx val="11"/>
              <c:layout>
                <c:manualLayout>
                  <c:x val="5.0583747330353477E-3"/>
                  <c:y val="5.107783137277331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879-496A-9225-8CF0371F6A9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TABULADORES!$CA$3:$CA$14</c:f>
              <c:strCache>
                <c:ptCount val="12"/>
                <c:pt idx="0">
                  <c:v>1) Empleado público (no maestro)</c:v>
                </c:pt>
                <c:pt idx="1">
                  <c:v>2) Trabajador x cuenta propia</c:v>
                </c:pt>
                <c:pt idx="2">
                  <c:v>3) Sector privado (no maestro) </c:v>
                </c:pt>
                <c:pt idx="3">
                  <c:v>4) Sector agropecuario</c:v>
                </c:pt>
                <c:pt idx="4">
                  <c:v>5) Obrero</c:v>
                </c:pt>
                <c:pt idx="5">
                  <c:v>6) Ama de casa</c:v>
                </c:pt>
                <c:pt idx="6">
                  <c:v>7) Estudiante   </c:v>
                </c:pt>
                <c:pt idx="7">
                  <c:v>8) Maestro </c:v>
                </c:pt>
                <c:pt idx="8">
                  <c:v>9) Desempleado</c:v>
                </c:pt>
                <c:pt idx="9">
                  <c:v>10) Jubilado         </c:v>
                </c:pt>
                <c:pt idx="10">
                  <c:v>98) Otro</c:v>
                </c:pt>
                <c:pt idx="11">
                  <c:v>99) Ns/Nc            </c:v>
                </c:pt>
              </c:strCache>
            </c:strRef>
          </c:cat>
          <c:val>
            <c:numRef>
              <c:f>TABULADORES!$CB$3:$CB$14</c:f>
              <c:numCache>
                <c:formatCode>0.00%</c:formatCode>
                <c:ptCount val="12"/>
                <c:pt idx="0">
                  <c:v>7.6799999999999993E-2</c:v>
                </c:pt>
                <c:pt idx="1">
                  <c:v>0.18559999999999999</c:v>
                </c:pt>
                <c:pt idx="2">
                  <c:v>3.04E-2</c:v>
                </c:pt>
                <c:pt idx="3">
                  <c:v>1.9199999999999998E-2</c:v>
                </c:pt>
                <c:pt idx="4">
                  <c:v>4.48E-2</c:v>
                </c:pt>
                <c:pt idx="5">
                  <c:v>0.30080000000000001</c:v>
                </c:pt>
                <c:pt idx="6">
                  <c:v>0.19040000000000001</c:v>
                </c:pt>
                <c:pt idx="7">
                  <c:v>2.5600000000000001E-2</c:v>
                </c:pt>
                <c:pt idx="8">
                  <c:v>2.0799999999999999E-2</c:v>
                </c:pt>
                <c:pt idx="9">
                  <c:v>3.5200000000000002E-2</c:v>
                </c:pt>
                <c:pt idx="10">
                  <c:v>5.9200000000000003E-2</c:v>
                </c:pt>
                <c:pt idx="11">
                  <c:v>9.5999999999999992E-3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79-496A-9225-8CF0371F6A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</c:plotArea>
    <c:plotVisOnly val="1"/>
    <c:dispBlanksAs val="gap"/>
    <c:showDLblsOverMax val="0"/>
  </c:chart>
  <c:spPr>
    <a:ln>
      <a:noFill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Gráfico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1538FFC-207D-47C2-A7B4-B2EFB4F937CF}">
  <sheetPr/>
  <sheetViews>
    <sheetView zoomScale="12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C248706-8ECE-4E28-871D-E29DBC9E5648}">
  <sheetPr/>
  <sheetViews>
    <sheetView zoomScale="12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 codeName="Gráfico8"/>
  <sheetViews>
    <sheetView zoomScale="127" workbookViewId="0" zoomToFit="1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200-000000000000}">
  <sheetPr codeName="Gráfico28"/>
  <sheetViews>
    <sheetView zoomScale="127" workbookViewId="0" zoomToFit="1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300-000000000000}">
  <sheetPr codeName="Gráfico29"/>
  <sheetViews>
    <sheetView zoomScale="128" workbookViewId="0" zoomToFit="1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400-000000000000}">
  <sheetPr codeName="Gráfico30"/>
  <sheetViews>
    <sheetView tabSelected="1" zoomScale="128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67F82F5-778D-4A8E-ABBA-60B6A96D34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0.9974</cdr:x>
      <cdr:y>0.14514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9E6176E-B2E5-4733-B5AC-3A74BB4C97B3}"/>
            </a:ext>
          </a:extLst>
        </cdr:cNvPr>
        <cdr:cNvSpPr txBox="1"/>
      </cdr:nvSpPr>
      <cdr:spPr>
        <a:xfrm xmlns:a="http://schemas.openxmlformats.org/drawingml/2006/main">
          <a:off x="0" y="0"/>
          <a:ext cx="86475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t"/>
        <a:lstStyle xmlns:a="http://schemas.openxmlformats.org/drawingml/2006/main"/>
        <a:p xmlns:a="http://schemas.openxmlformats.org/drawingml/2006/main">
          <a:pPr algn="ctr"/>
          <a:r>
            <a:rPr lang="es-ES" sz="1100">
              <a:effectLst/>
              <a:latin typeface="+mn-lt"/>
              <a:ea typeface="+mn-ea"/>
              <a:cs typeface="+mn-cs"/>
            </a:rPr>
            <a:t>Considerando que los candidatos al Senado de la República son: por Todos por México del PRI-PVEM-PNA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Sofia Castro y Raúl Bolaños Cacho</a:t>
          </a:r>
          <a:r>
            <a:rPr lang="es-ES" sz="1100" b="1" baseline="0">
              <a:effectLst/>
              <a:latin typeface="+mn-lt"/>
              <a:ea typeface="+mn-ea"/>
              <a:cs typeface="+mn-cs"/>
            </a:rPr>
            <a:t> Cué</a:t>
          </a:r>
          <a:r>
            <a:rPr lang="es-ES" sz="1100" b="0" baseline="0">
              <a:effectLst/>
              <a:latin typeface="+mn-lt"/>
              <a:ea typeface="+mn-ea"/>
              <a:cs typeface="+mn-cs"/>
            </a:rPr>
            <a:t>, </a:t>
          </a:r>
          <a:endParaRPr lang="es-MX">
            <a:effectLst/>
          </a:endParaRPr>
        </a:p>
        <a:p xmlns:a="http://schemas.openxmlformats.org/drawingml/2006/main">
          <a:pPr algn="ctr"/>
          <a:r>
            <a:rPr lang="es-ES" sz="1100">
              <a:effectLst/>
              <a:latin typeface="+mn-lt"/>
              <a:ea typeface="+mn-ea"/>
              <a:cs typeface="+mn-cs"/>
            </a:rPr>
            <a:t>por México al Frente del PAN-PRD-MC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 Perla Woolrich</a:t>
          </a:r>
          <a:r>
            <a:rPr lang="es-ES" sz="1100">
              <a:effectLst/>
              <a:latin typeface="+mn-lt"/>
              <a:ea typeface="+mn-ea"/>
              <a:cs typeface="+mn-cs"/>
            </a:rPr>
            <a:t> y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Héctor Pablo Ramírez, </a:t>
          </a:r>
          <a:r>
            <a:rPr lang="es-ES" sz="1100">
              <a:effectLst/>
              <a:latin typeface="+mn-lt"/>
              <a:ea typeface="+mn-ea"/>
              <a:cs typeface="+mn-cs"/>
            </a:rPr>
            <a:t>y por Juntos Haremos Historia de Morena-PT- PES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Susana Harp</a:t>
          </a:r>
          <a:endParaRPr lang="es-MX">
            <a:effectLst/>
          </a:endParaRPr>
        </a:p>
        <a:p xmlns:a="http://schemas.openxmlformats.org/drawingml/2006/main">
          <a:pPr algn="ctr"/>
          <a:r>
            <a:rPr lang="es-ES" sz="1100" b="1">
              <a:effectLst/>
              <a:latin typeface="+mn-lt"/>
              <a:ea typeface="+mn-ea"/>
              <a:cs typeface="+mn-cs"/>
            </a:rPr>
            <a:t> y Salomón Jara</a:t>
          </a:r>
          <a:r>
            <a:rPr lang="es-ES" sz="1100">
              <a:effectLst/>
              <a:latin typeface="+mn-lt"/>
              <a:ea typeface="+mn-ea"/>
              <a:cs typeface="+mn-cs"/>
            </a:rPr>
            <a:t>. Considerando a todos los partidos y candidatos. Si la elección fuera hoy:</a:t>
          </a:r>
          <a:r>
            <a:rPr lang="es-ES" sz="1100" b="1">
              <a:effectLst/>
              <a:latin typeface="+mn-lt"/>
              <a:ea typeface="+mn-ea"/>
              <a:cs typeface="+mn-cs"/>
            </a:rPr>
            <a:t> ¿por cuál candidato o partido votaría?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0.05603</cdr:x>
      <cdr:y>0.3533</cdr:y>
    </cdr:from>
    <cdr:to>
      <cdr:x>0.17494</cdr:x>
      <cdr:y>0.49616</cdr:y>
    </cdr:to>
    <cdr:pic>
      <cdr:nvPicPr>
        <cdr:cNvPr id="3" name="Picture 4" descr="Resultado de imagen para Perla Woolrich  HÃ©ctor Pablo Ramirez Puga ">
          <a:extLst xmlns:a="http://schemas.openxmlformats.org/drawingml/2006/main">
            <a:ext uri="{FF2B5EF4-FFF2-40B4-BE49-F238E27FC236}">
              <a16:creationId xmlns:a16="http://schemas.microsoft.com/office/drawing/2014/main" id="{8EE4996B-CA6D-4189-B137-D8EFD6DD604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38665" t="13181" r="22803" b="41967"/>
        <a:stretch xmlns:a="http://schemas.openxmlformats.org/drawingml/2006/main"/>
      </cdr:blipFill>
      <cdr:spPr bwMode="auto">
        <a:xfrm xmlns:a="http://schemas.openxmlformats.org/drawingml/2006/main">
          <a:off x="485800" y="2225800"/>
          <a:ext cx="1030897" cy="900017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0.25845</cdr:x>
      <cdr:y>0.11402</cdr:y>
    </cdr:from>
    <cdr:to>
      <cdr:x>0.36264</cdr:x>
      <cdr:y>0.25687</cdr:y>
    </cdr:to>
    <cdr:pic>
      <cdr:nvPicPr>
        <cdr:cNvPr id="4" name="Picture 2" descr="Resultado de imagen para sofia castro rios + RAUL BOLAÃOS CACHO">
          <a:extLst xmlns:a="http://schemas.openxmlformats.org/drawingml/2006/main">
            <a:ext uri="{FF2B5EF4-FFF2-40B4-BE49-F238E27FC236}">
              <a16:creationId xmlns:a16="http://schemas.microsoft.com/office/drawing/2014/main" id="{78989700-9F62-4AE4-8CEB-2ACC7D27A85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47426" t="18471" r="31473" b="47890"/>
        <a:stretch xmlns:a="http://schemas.openxmlformats.org/drawingml/2006/main"/>
      </cdr:blipFill>
      <cdr:spPr bwMode="auto">
        <a:xfrm xmlns:a="http://schemas.openxmlformats.org/drawingml/2006/main">
          <a:off x="2240800" y="718300"/>
          <a:ext cx="903281" cy="899955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0.44877</cdr:x>
      <cdr:y>0.16044</cdr:y>
    </cdr:from>
    <cdr:to>
      <cdr:x>0.55554</cdr:x>
      <cdr:y>0.3033</cdr:y>
    </cdr:to>
    <cdr:pic>
      <cdr:nvPicPr>
        <cdr:cNvPr id="5" name="Picture 8" descr="Resultado de imagen para susana harp salomon jara">
          <a:extLst xmlns:a="http://schemas.openxmlformats.org/drawingml/2006/main">
            <a:ext uri="{FF2B5EF4-FFF2-40B4-BE49-F238E27FC236}">
              <a16:creationId xmlns:a16="http://schemas.microsoft.com/office/drawing/2014/main" id="{2CB4435E-F5B3-489B-A85A-7637CF84155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24943" t="7950" r="44094" b="38532"/>
        <a:stretch xmlns:a="http://schemas.openxmlformats.org/drawingml/2006/main"/>
      </cdr:blipFill>
      <cdr:spPr bwMode="auto">
        <a:xfrm xmlns:a="http://schemas.openxmlformats.org/drawingml/2006/main">
          <a:off x="3890800" y="1010800"/>
          <a:ext cx="925720" cy="900017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0.0197</cdr:x>
      <cdr:y>0.47949</cdr:y>
    </cdr:from>
    <cdr:to>
      <cdr:x>0.2089</cdr:x>
      <cdr:y>0.62464</cdr:y>
    </cdr:to>
    <cdr:sp macro="" textlink="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A3611301-0401-490D-A8BE-88E7B69D91FF}"/>
            </a:ext>
          </a:extLst>
        </cdr:cNvPr>
        <cdr:cNvSpPr txBox="1"/>
      </cdr:nvSpPr>
      <cdr:spPr>
        <a:xfrm xmlns:a="http://schemas.openxmlformats.org/drawingml/2006/main">
          <a:off x="170800" y="3020800"/>
          <a:ext cx="1640360" cy="9144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Perla Woolrich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 Héctor Pablo Ramírez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20.16%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0.2152</cdr:x>
      <cdr:y>0.28544</cdr:y>
    </cdr:from>
    <cdr:to>
      <cdr:x>0.40441</cdr:x>
      <cdr:y>0.34762</cdr:y>
    </cdr:to>
    <cdr:sp macro="" textlink="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ECA961FC-E160-4652-AB9E-082EAAE2B7FA}"/>
            </a:ext>
          </a:extLst>
        </cdr:cNvPr>
        <cdr:cNvSpPr txBox="1"/>
      </cdr:nvSpPr>
      <cdr:spPr>
        <a:xfrm xmlns:a="http://schemas.openxmlformats.org/drawingml/2006/main">
          <a:off x="1865800" y="1798300"/>
          <a:ext cx="1640446" cy="391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Sofía</a:t>
          </a:r>
          <a:r>
            <a:rPr lang="es-MX" sz="1100" b="1" baseline="0">
              <a:effectLst/>
              <a:latin typeface="+mn-lt"/>
              <a:ea typeface="+mn-ea"/>
              <a:cs typeface="+mn-cs"/>
            </a:rPr>
            <a:t> Castro Ríos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effectLst/>
              <a:latin typeface="+mn-lt"/>
              <a:ea typeface="+mn-ea"/>
              <a:cs typeface="+mn-cs"/>
            </a:rPr>
            <a:t>Raúl Bolaños Cacho Cué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33.44%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0.40638</cdr:x>
      <cdr:y>0.3283</cdr:y>
    </cdr:from>
    <cdr:to>
      <cdr:x>0.59559</cdr:x>
      <cdr:y>0.3881</cdr:y>
    </cdr:to>
    <cdr:sp macro="" textlink="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16CF24CF-2FED-4AF5-8147-A6770BF7E77E}"/>
            </a:ext>
          </a:extLst>
        </cdr:cNvPr>
        <cdr:cNvSpPr txBox="1"/>
      </cdr:nvSpPr>
      <cdr:spPr>
        <a:xfrm xmlns:a="http://schemas.openxmlformats.org/drawingml/2006/main">
          <a:off x="3523300" y="2068300"/>
          <a:ext cx="1640446" cy="37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Susana Harp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effectLst/>
              <a:latin typeface="+mn-lt"/>
              <a:ea typeface="+mn-ea"/>
              <a:cs typeface="+mn-cs"/>
            </a:rPr>
            <a:t>Salomón Jara Cruz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31.04%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0.26289</cdr:x>
      <cdr:y>0.95355</cdr:y>
    </cdr:from>
    <cdr:to>
      <cdr:x>0.33997</cdr:x>
      <cdr:y>0.98835</cdr:y>
    </cdr:to>
    <cdr:grpSp>
      <cdr:nvGrpSpPr>
        <cdr:cNvPr id="10" name="Grupo 9">
          <a:extLst xmlns:a="http://schemas.openxmlformats.org/drawingml/2006/main">
            <a:ext uri="{FF2B5EF4-FFF2-40B4-BE49-F238E27FC236}">
              <a16:creationId xmlns:a16="http://schemas.microsoft.com/office/drawing/2014/main" id="{45FCDBAB-450A-4DC0-92A8-8F74F62A63D4}"/>
            </a:ext>
          </a:extLst>
        </cdr:cNvPr>
        <cdr:cNvGrpSpPr/>
      </cdr:nvGrpSpPr>
      <cdr:grpSpPr>
        <a:xfrm xmlns:a="http://schemas.openxmlformats.org/drawingml/2006/main">
          <a:off x="2279256" y="6007365"/>
          <a:ext cx="668284" cy="219240"/>
          <a:chOff x="1740956" y="16596"/>
          <a:chExt cx="668247" cy="219210"/>
        </a:xfrm>
      </cdr:grpSpPr>
      <cdr:pic>
        <cdr:nvPicPr>
          <cdr:cNvPr id="19" name="Picture 84">
            <a:extLst xmlns:a="http://schemas.openxmlformats.org/drawingml/2006/main">
              <a:ext uri="{FF2B5EF4-FFF2-40B4-BE49-F238E27FC236}">
                <a16:creationId xmlns:a16="http://schemas.microsoft.com/office/drawing/2014/main" id="{F9696AAD-78B4-478B-88E7-5CFC4CDCB7C9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4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1740956" y="16596"/>
            <a:ext cx="214005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20" name="Picture 86">
            <a:extLst xmlns:a="http://schemas.openxmlformats.org/drawingml/2006/main">
              <a:ext uri="{FF2B5EF4-FFF2-40B4-BE49-F238E27FC236}">
                <a16:creationId xmlns:a16="http://schemas.microsoft.com/office/drawing/2014/main" id="{177B9E5F-B47C-4EFD-90A5-103F3184387C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1966042" y="18356"/>
            <a:ext cx="215823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21" name="Picture 88">
            <a:extLst xmlns:a="http://schemas.openxmlformats.org/drawingml/2006/main">
              <a:ext uri="{FF2B5EF4-FFF2-40B4-BE49-F238E27FC236}">
                <a16:creationId xmlns:a16="http://schemas.microsoft.com/office/drawing/2014/main" id="{678E1CFA-115E-48A0-93F2-6DEEB658693B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6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2194332" y="19802"/>
            <a:ext cx="214871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</cdr:grpSp>
  </cdr:relSizeAnchor>
  <cdr:relSizeAnchor xmlns:cdr="http://schemas.openxmlformats.org/drawingml/2006/chartDrawing">
    <cdr:from>
      <cdr:x>0.43566</cdr:x>
      <cdr:y>0.95092</cdr:y>
    </cdr:from>
    <cdr:to>
      <cdr:x>0.53864</cdr:x>
      <cdr:y>0.98631</cdr:y>
    </cdr:to>
    <cdr:grpSp>
      <cdr:nvGrpSpPr>
        <cdr:cNvPr id="11" name="Grupo 10">
          <a:extLst xmlns:a="http://schemas.openxmlformats.org/drawingml/2006/main">
            <a:ext uri="{FF2B5EF4-FFF2-40B4-BE49-F238E27FC236}">
              <a16:creationId xmlns:a16="http://schemas.microsoft.com/office/drawing/2014/main" id="{73D20470-B5B4-431A-8909-0B6AA6158FB4}"/>
            </a:ext>
          </a:extLst>
        </cdr:cNvPr>
        <cdr:cNvGrpSpPr/>
      </cdr:nvGrpSpPr>
      <cdr:grpSpPr>
        <a:xfrm xmlns:a="http://schemas.openxmlformats.org/drawingml/2006/main">
          <a:off x="3777172" y="5990796"/>
          <a:ext cx="892837" cy="222957"/>
          <a:chOff x="3336385" y="0"/>
          <a:chExt cx="892814" cy="222982"/>
        </a:xfrm>
      </cdr:grpSpPr>
      <cdr:pic>
        <cdr:nvPicPr>
          <cdr:cNvPr id="16" name="Picture 193">
            <a:extLst xmlns:a="http://schemas.openxmlformats.org/drawingml/2006/main">
              <a:ext uri="{FF2B5EF4-FFF2-40B4-BE49-F238E27FC236}">
                <a16:creationId xmlns:a16="http://schemas.microsoft.com/office/drawing/2014/main" id="{D0C61CC6-11A9-4301-B53F-2B695D7AFC6C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3734355" y="0"/>
            <a:ext cx="215823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7" name="Picture 89">
            <a:extLst xmlns:a="http://schemas.openxmlformats.org/drawingml/2006/main">
              <a:ext uri="{FF2B5EF4-FFF2-40B4-BE49-F238E27FC236}">
                <a16:creationId xmlns:a16="http://schemas.microsoft.com/office/drawing/2014/main" id="{5A519739-FBAF-4A8F-9F40-CF1C8656CE06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 t="28755" b="33345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3336385" y="52240"/>
            <a:ext cx="367064" cy="140001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8" name="Picture 91">
            <a:extLst xmlns:a="http://schemas.openxmlformats.org/drawingml/2006/main">
              <a:ext uri="{FF2B5EF4-FFF2-40B4-BE49-F238E27FC236}">
                <a16:creationId xmlns:a16="http://schemas.microsoft.com/office/drawing/2014/main" id="{7090B9DF-363F-47B1-AF2A-521ACA605D29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9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4014414" y="7041"/>
            <a:ext cx="214785" cy="215941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</cdr:grpSp>
  </cdr:relSizeAnchor>
  <cdr:relSizeAnchor xmlns:cdr="http://schemas.openxmlformats.org/drawingml/2006/chartDrawing">
    <cdr:from>
      <cdr:x>0.06814</cdr:x>
      <cdr:y>0.95311</cdr:y>
    </cdr:from>
    <cdr:to>
      <cdr:x>0.15772</cdr:x>
      <cdr:y>0.9875</cdr:y>
    </cdr:to>
    <cdr:grpSp>
      <cdr:nvGrpSpPr>
        <cdr:cNvPr id="12" name="Grupo 11">
          <a:extLst xmlns:a="http://schemas.openxmlformats.org/drawingml/2006/main">
            <a:ext uri="{FF2B5EF4-FFF2-40B4-BE49-F238E27FC236}">
              <a16:creationId xmlns:a16="http://schemas.microsoft.com/office/drawing/2014/main" id="{D151BA8C-6470-44D8-B264-2D5AEE3B4680}"/>
            </a:ext>
          </a:extLst>
        </cdr:cNvPr>
        <cdr:cNvGrpSpPr/>
      </cdr:nvGrpSpPr>
      <cdr:grpSpPr>
        <a:xfrm xmlns:a="http://schemas.openxmlformats.org/drawingml/2006/main">
          <a:off x="590774" y="6004593"/>
          <a:ext cx="776658" cy="216657"/>
          <a:chOff x="0" y="13767"/>
          <a:chExt cx="776634" cy="216696"/>
        </a:xfrm>
      </cdr:grpSpPr>
      <cdr:pic>
        <cdr:nvPicPr>
          <cdr:cNvPr id="13" name="Picture 83">
            <a:extLst xmlns:a="http://schemas.openxmlformats.org/drawingml/2006/main">
              <a:ext uri="{FF2B5EF4-FFF2-40B4-BE49-F238E27FC236}">
                <a16:creationId xmlns:a16="http://schemas.microsoft.com/office/drawing/2014/main" id="{26C11089-C994-4337-AA0C-5B069FA76577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0" y="14459"/>
            <a:ext cx="223095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4" name="Picture 87">
            <a:extLst xmlns:a="http://schemas.openxmlformats.org/drawingml/2006/main">
              <a:ext uri="{FF2B5EF4-FFF2-40B4-BE49-F238E27FC236}">
                <a16:creationId xmlns:a16="http://schemas.microsoft.com/office/drawing/2014/main" id="{2CD6A024-E8EE-4892-969D-B8B4019DE3F5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 l="11029" r="11029" b="29182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440649" y="26592"/>
            <a:ext cx="335985" cy="19173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5" name="Picture 177" descr="https://upload.wikimedia.org/wikipedia/commons/thumb/b/b1/PRD_Party_(Mexico).svg/160px-PRD_Party_(Mexico).svg.png">
            <a:extLst xmlns:a="http://schemas.openxmlformats.org/drawingml/2006/main">
              <a:ext uri="{FF2B5EF4-FFF2-40B4-BE49-F238E27FC236}">
                <a16:creationId xmlns:a16="http://schemas.microsoft.com/office/drawing/2014/main" id="{A05E682E-3555-4F7B-AA70-DF0ECF4FE9C2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244305" y="13767"/>
            <a:ext cx="228549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cdr:spPr>
      </cdr:pic>
    </cdr:grpSp>
  </cdr:relSizeAnchor>
  <cdr:relSizeAnchor xmlns:cdr="http://schemas.openxmlformats.org/drawingml/2006/chartDrawing">
    <cdr:from>
      <cdr:x>0.63648</cdr:x>
      <cdr:y>0.94973</cdr:y>
    </cdr:from>
    <cdr:to>
      <cdr:x>0.74734</cdr:x>
      <cdr:y>0.97937</cdr:y>
    </cdr:to>
    <cdr:sp macro="" textlink="">
      <cdr:nvSpPr>
        <cdr:cNvPr id="22" name="1 CuadroTexto">
          <a:extLst xmlns:a="http://schemas.openxmlformats.org/drawingml/2006/main">
            <a:ext uri="{FF2B5EF4-FFF2-40B4-BE49-F238E27FC236}">
              <a16:creationId xmlns:a16="http://schemas.microsoft.com/office/drawing/2014/main" id="{6D55A3AA-EE39-434E-8BCE-0D6A6968A5BC}"/>
            </a:ext>
          </a:extLst>
        </cdr:cNvPr>
        <cdr:cNvSpPr txBox="1"/>
      </cdr:nvSpPr>
      <cdr:spPr>
        <a:xfrm xmlns:a="http://schemas.openxmlformats.org/drawingml/2006/main" flipH="1">
          <a:off x="5518300" y="5983300"/>
          <a:ext cx="961119" cy="1867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MX" sz="900" b="1">
              <a:latin typeface="Arial Narrow" pitchFamily="34" charset="0"/>
            </a:rPr>
            <a:t>Ninguno</a:t>
          </a:r>
        </a:p>
      </cdr:txBody>
    </cdr:sp>
  </cdr:relSizeAnchor>
  <cdr:relSizeAnchor xmlns:cdr="http://schemas.openxmlformats.org/drawingml/2006/chartDrawing">
    <cdr:from>
      <cdr:x>0.85707</cdr:x>
      <cdr:y>0.95449</cdr:y>
    </cdr:from>
    <cdr:to>
      <cdr:x>0.91514</cdr:x>
      <cdr:y>0.98062</cdr:y>
    </cdr:to>
    <cdr:sp macro="" textlink="">
      <cdr:nvSpPr>
        <cdr:cNvPr id="23" name="1 CuadroTexto">
          <a:extLst xmlns:a="http://schemas.openxmlformats.org/drawingml/2006/main">
            <a:ext uri="{FF2B5EF4-FFF2-40B4-BE49-F238E27FC236}">
              <a16:creationId xmlns:a16="http://schemas.microsoft.com/office/drawing/2014/main" id="{1F184865-57AF-4F2F-B768-EC5DB3DBB634}"/>
            </a:ext>
          </a:extLst>
        </cdr:cNvPr>
        <cdr:cNvSpPr txBox="1"/>
      </cdr:nvSpPr>
      <cdr:spPr>
        <a:xfrm xmlns:a="http://schemas.openxmlformats.org/drawingml/2006/main">
          <a:off x="7430800" y="6013300"/>
          <a:ext cx="503500" cy="164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MX" sz="900" b="1">
              <a:latin typeface="Arial Narrow" pitchFamily="34" charset="0"/>
            </a:rPr>
            <a:t>Ns/nc</a:t>
          </a:r>
        </a:p>
      </cdr:txBody>
    </cdr:sp>
  </cdr:relSizeAnchor>
  <cdr:relSizeAnchor xmlns:cdr="http://schemas.openxmlformats.org/drawingml/2006/chartDrawing">
    <cdr:from>
      <cdr:x>0.6434</cdr:x>
      <cdr:y>0.1914</cdr:y>
    </cdr:from>
    <cdr:to>
      <cdr:x>0.98833</cdr:x>
      <cdr:y>0.24823</cdr:y>
    </cdr:to>
    <cdr:sp macro="" textlink="">
      <cdr:nvSpPr>
        <cdr:cNvPr id="24" name="1 CuadroTexto">
          <a:extLst xmlns:a="http://schemas.openxmlformats.org/drawingml/2006/main">
            <a:ext uri="{FF2B5EF4-FFF2-40B4-BE49-F238E27FC236}">
              <a16:creationId xmlns:a16="http://schemas.microsoft.com/office/drawing/2014/main" id="{260A9810-C608-403F-957D-82067DE88B61}"/>
            </a:ext>
          </a:extLst>
        </cdr:cNvPr>
        <cdr:cNvSpPr txBox="1"/>
      </cdr:nvSpPr>
      <cdr:spPr>
        <a:xfrm xmlns:a="http://schemas.openxmlformats.org/drawingml/2006/main">
          <a:off x="5578300" y="1205800"/>
          <a:ext cx="2990532" cy="3580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MX" sz="2400" i="1"/>
            <a:t>Preferencia Bruta</a:t>
          </a:r>
        </a:p>
      </cdr:txBody>
    </cdr:sp>
  </cdr:relSizeAnchor>
  <cdr:relSizeAnchor xmlns:cdr="http://schemas.openxmlformats.org/drawingml/2006/chartDrawing">
    <cdr:from>
      <cdr:x>0.02163</cdr:x>
      <cdr:y>0.91786</cdr:y>
    </cdr:from>
    <cdr:to>
      <cdr:x>0.14187</cdr:x>
      <cdr:y>0.95714</cdr:y>
    </cdr:to>
    <cdr:sp macro="" textlink="">
      <cdr:nvSpPr>
        <cdr:cNvPr id="25" name="CuadroTexto 24">
          <a:extLst xmlns:a="http://schemas.openxmlformats.org/drawingml/2006/main">
            <a:ext uri="{FF2B5EF4-FFF2-40B4-BE49-F238E27FC236}">
              <a16:creationId xmlns:a16="http://schemas.microsoft.com/office/drawing/2014/main" id="{17767E97-FC8A-4E62-BBFF-B7281EB6DF35}"/>
            </a:ext>
          </a:extLst>
        </cdr:cNvPr>
        <cdr:cNvSpPr txBox="1"/>
      </cdr:nvSpPr>
      <cdr:spPr>
        <a:xfrm xmlns:a="http://schemas.openxmlformats.org/drawingml/2006/main">
          <a:off x="187500" y="5782500"/>
          <a:ext cx="10425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Perla Woolrich</a:t>
          </a:r>
        </a:p>
      </cdr:txBody>
    </cdr:sp>
  </cdr:relSizeAnchor>
  <cdr:relSizeAnchor xmlns:cdr="http://schemas.openxmlformats.org/drawingml/2006/chartDrawing">
    <cdr:from>
      <cdr:x>0.01471</cdr:x>
      <cdr:y>0.87738</cdr:y>
    </cdr:from>
    <cdr:to>
      <cdr:x>0.1436</cdr:x>
      <cdr:y>0.91667</cdr:y>
    </cdr:to>
    <cdr:sp macro="" textlink="">
      <cdr:nvSpPr>
        <cdr:cNvPr id="26" name="CuadroTexto 25">
          <a:extLst xmlns:a="http://schemas.openxmlformats.org/drawingml/2006/main">
            <a:ext uri="{FF2B5EF4-FFF2-40B4-BE49-F238E27FC236}">
              <a16:creationId xmlns:a16="http://schemas.microsoft.com/office/drawing/2014/main" id="{A4185BC0-9BD4-4FF7-912D-0AA1230FA8D9}"/>
            </a:ext>
          </a:extLst>
        </cdr:cNvPr>
        <cdr:cNvSpPr txBox="1"/>
      </cdr:nvSpPr>
      <cdr:spPr>
        <a:xfrm xmlns:a="http://schemas.openxmlformats.org/drawingml/2006/main">
          <a:off x="127500" y="5527500"/>
          <a:ext cx="11175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Héctor Pablo Rmz.</a:t>
          </a:r>
        </a:p>
      </cdr:txBody>
    </cdr:sp>
  </cdr:relSizeAnchor>
  <cdr:relSizeAnchor xmlns:cdr="http://schemas.openxmlformats.org/drawingml/2006/chartDrawing">
    <cdr:from>
      <cdr:x>0.06142</cdr:x>
      <cdr:y>0.78571</cdr:y>
    </cdr:from>
    <cdr:to>
      <cdr:x>0.09602</cdr:x>
      <cdr:y>0.825</cdr:y>
    </cdr:to>
    <cdr:sp macro="" textlink="">
      <cdr:nvSpPr>
        <cdr:cNvPr id="27" name="CuadroTexto 26">
          <a:extLst xmlns:a="http://schemas.openxmlformats.org/drawingml/2006/main">
            <a:ext uri="{FF2B5EF4-FFF2-40B4-BE49-F238E27FC236}">
              <a16:creationId xmlns:a16="http://schemas.microsoft.com/office/drawing/2014/main" id="{CD890DCF-6139-4F86-AEE3-9653E7584FEF}"/>
            </a:ext>
          </a:extLst>
        </cdr:cNvPr>
        <cdr:cNvSpPr txBox="1"/>
      </cdr:nvSpPr>
      <cdr:spPr>
        <a:xfrm xmlns:a="http://schemas.openxmlformats.org/drawingml/2006/main">
          <a:off x="532500" y="49500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PAN</a:t>
          </a:r>
        </a:p>
      </cdr:txBody>
    </cdr:sp>
  </cdr:relSizeAnchor>
  <cdr:relSizeAnchor xmlns:cdr="http://schemas.openxmlformats.org/drawingml/2006/chartDrawing">
    <cdr:from>
      <cdr:x>0.05969</cdr:x>
      <cdr:y>0.67262</cdr:y>
    </cdr:from>
    <cdr:to>
      <cdr:x>0.09429</cdr:x>
      <cdr:y>0.7119</cdr:y>
    </cdr:to>
    <cdr:sp macro="" textlink="">
      <cdr:nvSpPr>
        <cdr:cNvPr id="28" name="CuadroTexto 27">
          <a:extLst xmlns:a="http://schemas.openxmlformats.org/drawingml/2006/main">
            <a:ext uri="{FF2B5EF4-FFF2-40B4-BE49-F238E27FC236}">
              <a16:creationId xmlns:a16="http://schemas.microsoft.com/office/drawing/2014/main" id="{6C6C6873-5EEE-4DB9-BD09-414610C9DC0F}"/>
            </a:ext>
          </a:extLst>
        </cdr:cNvPr>
        <cdr:cNvSpPr txBox="1"/>
      </cdr:nvSpPr>
      <cdr:spPr>
        <a:xfrm xmlns:a="http://schemas.openxmlformats.org/drawingml/2006/main">
          <a:off x="517500" y="42375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PRD</a:t>
          </a:r>
        </a:p>
      </cdr:txBody>
    </cdr:sp>
  </cdr:relSizeAnchor>
  <cdr:relSizeAnchor xmlns:cdr="http://schemas.openxmlformats.org/drawingml/2006/chartDrawing">
    <cdr:from>
      <cdr:x>0.06055</cdr:x>
      <cdr:y>0.59524</cdr:y>
    </cdr:from>
    <cdr:to>
      <cdr:x>0.09516</cdr:x>
      <cdr:y>0.63452</cdr:y>
    </cdr:to>
    <cdr:sp macro="" textlink="">
      <cdr:nvSpPr>
        <cdr:cNvPr id="29" name="CuadroTexto 28">
          <a:extLst xmlns:a="http://schemas.openxmlformats.org/drawingml/2006/main">
            <a:ext uri="{FF2B5EF4-FFF2-40B4-BE49-F238E27FC236}">
              <a16:creationId xmlns:a16="http://schemas.microsoft.com/office/drawing/2014/main" id="{B66F97A9-E655-4122-9018-5635794D6943}"/>
            </a:ext>
          </a:extLst>
        </cdr:cNvPr>
        <cdr:cNvSpPr txBox="1"/>
      </cdr:nvSpPr>
      <cdr:spPr>
        <a:xfrm xmlns:a="http://schemas.openxmlformats.org/drawingml/2006/main">
          <a:off x="525000" y="37500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MC</a:t>
          </a:r>
        </a:p>
      </cdr:txBody>
    </cdr:sp>
  </cdr:relSizeAnchor>
  <cdr:relSizeAnchor xmlns:cdr="http://schemas.openxmlformats.org/drawingml/2006/chartDrawing">
    <cdr:from>
      <cdr:x>0.2474</cdr:x>
      <cdr:y>0.34048</cdr:y>
    </cdr:from>
    <cdr:to>
      <cdr:x>0.29066</cdr:x>
      <cdr:y>0.37976</cdr:y>
    </cdr:to>
    <cdr:sp macro="" textlink="">
      <cdr:nvSpPr>
        <cdr:cNvPr id="30" name="CuadroTexto 29">
          <a:extLst xmlns:a="http://schemas.openxmlformats.org/drawingml/2006/main">
            <a:ext uri="{FF2B5EF4-FFF2-40B4-BE49-F238E27FC236}">
              <a16:creationId xmlns:a16="http://schemas.microsoft.com/office/drawing/2014/main" id="{181C211A-EC47-4E21-8199-1C7F4039328B}"/>
            </a:ext>
          </a:extLst>
        </cdr:cNvPr>
        <cdr:cNvSpPr txBox="1"/>
      </cdr:nvSpPr>
      <cdr:spPr>
        <a:xfrm xmlns:a="http://schemas.openxmlformats.org/drawingml/2006/main">
          <a:off x="2145000" y="2145000"/>
          <a:ext cx="37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PNA</a:t>
          </a:r>
        </a:p>
      </cdr:txBody>
    </cdr:sp>
  </cdr:relSizeAnchor>
  <cdr:relSizeAnchor xmlns:cdr="http://schemas.openxmlformats.org/drawingml/2006/chartDrawing">
    <cdr:from>
      <cdr:x>0.24654</cdr:x>
      <cdr:y>0.35833</cdr:y>
    </cdr:from>
    <cdr:to>
      <cdr:x>0.28114</cdr:x>
      <cdr:y>0.39762</cdr:y>
    </cdr:to>
    <cdr:sp macro="" textlink="">
      <cdr:nvSpPr>
        <cdr:cNvPr id="31" name="CuadroTexto 30">
          <a:extLst xmlns:a="http://schemas.openxmlformats.org/drawingml/2006/main">
            <a:ext uri="{FF2B5EF4-FFF2-40B4-BE49-F238E27FC236}">
              <a16:creationId xmlns:a16="http://schemas.microsoft.com/office/drawing/2014/main" id="{529B7344-BD44-42E8-B4E3-B8F511287A89}"/>
            </a:ext>
          </a:extLst>
        </cdr:cNvPr>
        <cdr:cNvSpPr txBox="1"/>
      </cdr:nvSpPr>
      <cdr:spPr>
        <a:xfrm xmlns:a="http://schemas.openxmlformats.org/drawingml/2006/main">
          <a:off x="2137500" y="22575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PVEM</a:t>
          </a:r>
        </a:p>
      </cdr:txBody>
    </cdr:sp>
  </cdr:relSizeAnchor>
  <cdr:relSizeAnchor xmlns:cdr="http://schemas.openxmlformats.org/drawingml/2006/chartDrawing">
    <cdr:from>
      <cdr:x>0.25346</cdr:x>
      <cdr:y>0.5</cdr:y>
    </cdr:from>
    <cdr:to>
      <cdr:x>0.29671</cdr:x>
      <cdr:y>0.53929</cdr:y>
    </cdr:to>
    <cdr:sp macro="" textlink="">
      <cdr:nvSpPr>
        <cdr:cNvPr id="32" name="CuadroTexto 31">
          <a:extLst xmlns:a="http://schemas.openxmlformats.org/drawingml/2006/main">
            <a:ext uri="{FF2B5EF4-FFF2-40B4-BE49-F238E27FC236}">
              <a16:creationId xmlns:a16="http://schemas.microsoft.com/office/drawing/2014/main" id="{420FA57A-499B-45BA-95CD-CA307E112C4F}"/>
            </a:ext>
          </a:extLst>
        </cdr:cNvPr>
        <cdr:cNvSpPr txBox="1"/>
      </cdr:nvSpPr>
      <cdr:spPr>
        <a:xfrm xmlns:a="http://schemas.openxmlformats.org/drawingml/2006/main">
          <a:off x="2197500" y="3150000"/>
          <a:ext cx="37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PRI</a:t>
          </a:r>
        </a:p>
      </cdr:txBody>
    </cdr:sp>
  </cdr:relSizeAnchor>
  <cdr:relSizeAnchor xmlns:cdr="http://schemas.openxmlformats.org/drawingml/2006/chartDrawing">
    <cdr:from>
      <cdr:x>0.22405</cdr:x>
      <cdr:y>0.71905</cdr:y>
    </cdr:from>
    <cdr:to>
      <cdr:x>0.27076</cdr:x>
      <cdr:y>0.75833</cdr:y>
    </cdr:to>
    <cdr:sp macro="" textlink="">
      <cdr:nvSpPr>
        <cdr:cNvPr id="33" name="CuadroTexto 32">
          <a:extLst xmlns:a="http://schemas.openxmlformats.org/drawingml/2006/main">
            <a:ext uri="{FF2B5EF4-FFF2-40B4-BE49-F238E27FC236}">
              <a16:creationId xmlns:a16="http://schemas.microsoft.com/office/drawing/2014/main" id="{8211D8E0-3B66-42D0-AA8F-B2B04D02C748}"/>
            </a:ext>
          </a:extLst>
        </cdr:cNvPr>
        <cdr:cNvSpPr txBox="1"/>
      </cdr:nvSpPr>
      <cdr:spPr>
        <a:xfrm xmlns:a="http://schemas.openxmlformats.org/drawingml/2006/main">
          <a:off x="1942500" y="45300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Raúl Bolaños</a:t>
          </a:r>
          <a:r>
            <a:rPr lang="es-MX" sz="700" baseline="0">
              <a:latin typeface="Arial Narrow" panose="020B0606020202030204" pitchFamily="34" charset="0"/>
            </a:rPr>
            <a:t> </a:t>
          </a:r>
          <a:endParaRPr lang="es-MX" sz="700">
            <a:latin typeface="Arial Narrow" panose="020B0606020202030204" pitchFamily="34" charset="0"/>
          </a:endParaRPr>
        </a:p>
      </cdr:txBody>
    </cdr:sp>
  </cdr:relSizeAnchor>
  <cdr:relSizeAnchor xmlns:cdr="http://schemas.openxmlformats.org/drawingml/2006/chartDrawing">
    <cdr:from>
      <cdr:x>0.22837</cdr:x>
      <cdr:y>0.8631</cdr:y>
    </cdr:from>
    <cdr:to>
      <cdr:x>0.27509</cdr:x>
      <cdr:y>0.90238</cdr:y>
    </cdr:to>
    <cdr:sp macro="" textlink="">
      <cdr:nvSpPr>
        <cdr:cNvPr id="34" name="CuadroTexto 33">
          <a:extLst xmlns:a="http://schemas.openxmlformats.org/drawingml/2006/main">
            <a:ext uri="{FF2B5EF4-FFF2-40B4-BE49-F238E27FC236}">
              <a16:creationId xmlns:a16="http://schemas.microsoft.com/office/drawing/2014/main" id="{E549FDE6-193E-44BC-8311-E0A10EA46F9B}"/>
            </a:ext>
          </a:extLst>
        </cdr:cNvPr>
        <cdr:cNvSpPr txBox="1"/>
      </cdr:nvSpPr>
      <cdr:spPr>
        <a:xfrm xmlns:a="http://schemas.openxmlformats.org/drawingml/2006/main">
          <a:off x="1980000" y="54375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Sofía Castro</a:t>
          </a:r>
        </a:p>
      </cdr:txBody>
    </cdr:sp>
  </cdr:relSizeAnchor>
  <cdr:relSizeAnchor xmlns:cdr="http://schemas.openxmlformats.org/drawingml/2006/chartDrawing">
    <cdr:from>
      <cdr:x>0.41696</cdr:x>
      <cdr:y>0.88095</cdr:y>
    </cdr:from>
    <cdr:to>
      <cdr:x>0.46367</cdr:x>
      <cdr:y>0.92024</cdr:y>
    </cdr:to>
    <cdr:sp macro="" textlink="">
      <cdr:nvSpPr>
        <cdr:cNvPr id="35" name="CuadroTexto 34">
          <a:extLst xmlns:a="http://schemas.openxmlformats.org/drawingml/2006/main">
            <a:ext uri="{FF2B5EF4-FFF2-40B4-BE49-F238E27FC236}">
              <a16:creationId xmlns:a16="http://schemas.microsoft.com/office/drawing/2014/main" id="{7544ED17-6B6D-4D4C-9E7B-292A4CB225BF}"/>
            </a:ext>
          </a:extLst>
        </cdr:cNvPr>
        <cdr:cNvSpPr txBox="1"/>
      </cdr:nvSpPr>
      <cdr:spPr>
        <a:xfrm xmlns:a="http://schemas.openxmlformats.org/drawingml/2006/main">
          <a:off x="3615000" y="55500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Susana Harp</a:t>
          </a:r>
        </a:p>
      </cdr:txBody>
    </cdr:sp>
  </cdr:relSizeAnchor>
  <cdr:relSizeAnchor xmlns:cdr="http://schemas.openxmlformats.org/drawingml/2006/chartDrawing">
    <cdr:from>
      <cdr:x>0.41436</cdr:x>
      <cdr:y>0.80238</cdr:y>
    </cdr:from>
    <cdr:to>
      <cdr:x>0.46107</cdr:x>
      <cdr:y>0.84167</cdr:y>
    </cdr:to>
    <cdr:sp macro="" textlink="">
      <cdr:nvSpPr>
        <cdr:cNvPr id="36" name="CuadroTexto 35">
          <a:extLst xmlns:a="http://schemas.openxmlformats.org/drawingml/2006/main">
            <a:ext uri="{FF2B5EF4-FFF2-40B4-BE49-F238E27FC236}">
              <a16:creationId xmlns:a16="http://schemas.microsoft.com/office/drawing/2014/main" id="{D8000DF9-22BA-4DD0-8728-38ED318825F6}"/>
            </a:ext>
          </a:extLst>
        </cdr:cNvPr>
        <cdr:cNvSpPr txBox="1"/>
      </cdr:nvSpPr>
      <cdr:spPr>
        <a:xfrm xmlns:a="http://schemas.openxmlformats.org/drawingml/2006/main">
          <a:off x="3592500" y="50550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Salomón Jara</a:t>
          </a:r>
        </a:p>
      </cdr:txBody>
    </cdr:sp>
  </cdr:relSizeAnchor>
  <cdr:relSizeAnchor xmlns:cdr="http://schemas.openxmlformats.org/drawingml/2006/chartDrawing">
    <cdr:from>
      <cdr:x>0.43772</cdr:x>
      <cdr:y>0.58929</cdr:y>
    </cdr:from>
    <cdr:to>
      <cdr:x>0.48443</cdr:x>
      <cdr:y>0.62857</cdr:y>
    </cdr:to>
    <cdr:sp macro="" textlink="">
      <cdr:nvSpPr>
        <cdr:cNvPr id="37" name="CuadroTexto 36">
          <a:extLst xmlns:a="http://schemas.openxmlformats.org/drawingml/2006/main">
            <a:ext uri="{FF2B5EF4-FFF2-40B4-BE49-F238E27FC236}">
              <a16:creationId xmlns:a16="http://schemas.microsoft.com/office/drawing/2014/main" id="{D4E4F239-BD8D-4A59-BB2B-C11D6B6D7973}"/>
            </a:ext>
          </a:extLst>
        </cdr:cNvPr>
        <cdr:cNvSpPr txBox="1"/>
      </cdr:nvSpPr>
      <cdr:spPr>
        <a:xfrm xmlns:a="http://schemas.openxmlformats.org/drawingml/2006/main">
          <a:off x="3795000" y="37125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Morena</a:t>
          </a:r>
        </a:p>
      </cdr:txBody>
    </cdr:sp>
  </cdr:relSizeAnchor>
  <cdr:relSizeAnchor xmlns:cdr="http://schemas.openxmlformats.org/drawingml/2006/chartDrawing">
    <cdr:from>
      <cdr:x>0.45502</cdr:x>
      <cdr:y>0.39762</cdr:y>
    </cdr:from>
    <cdr:to>
      <cdr:x>0.50173</cdr:x>
      <cdr:y>0.4369</cdr:y>
    </cdr:to>
    <cdr:sp macro="" textlink="">
      <cdr:nvSpPr>
        <cdr:cNvPr id="38" name="CuadroTexto 37">
          <a:extLst xmlns:a="http://schemas.openxmlformats.org/drawingml/2006/main">
            <a:ext uri="{FF2B5EF4-FFF2-40B4-BE49-F238E27FC236}">
              <a16:creationId xmlns:a16="http://schemas.microsoft.com/office/drawing/2014/main" id="{7C2E2E64-D4FB-452A-BB2A-35CC99EAC958}"/>
            </a:ext>
          </a:extLst>
        </cdr:cNvPr>
        <cdr:cNvSpPr txBox="1"/>
      </cdr:nvSpPr>
      <cdr:spPr>
        <a:xfrm xmlns:a="http://schemas.openxmlformats.org/drawingml/2006/main">
          <a:off x="3945000" y="25050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PT</a:t>
          </a:r>
        </a:p>
      </cdr:txBody>
    </cdr:sp>
  </cdr:relSizeAnchor>
  <cdr:relSizeAnchor xmlns:cdr="http://schemas.openxmlformats.org/drawingml/2006/chartDrawing">
    <cdr:from>
      <cdr:x>0.45415</cdr:x>
      <cdr:y>0.37857</cdr:y>
    </cdr:from>
    <cdr:to>
      <cdr:x>0.50087</cdr:x>
      <cdr:y>0.41786</cdr:y>
    </cdr:to>
    <cdr:sp macro="" textlink="">
      <cdr:nvSpPr>
        <cdr:cNvPr id="39" name="CuadroTexto 38">
          <a:extLst xmlns:a="http://schemas.openxmlformats.org/drawingml/2006/main">
            <a:ext uri="{FF2B5EF4-FFF2-40B4-BE49-F238E27FC236}">
              <a16:creationId xmlns:a16="http://schemas.microsoft.com/office/drawing/2014/main" id="{1163A7BE-8F75-43FA-99AF-A585ED4F0AEF}"/>
            </a:ext>
          </a:extLst>
        </cdr:cNvPr>
        <cdr:cNvSpPr txBox="1"/>
      </cdr:nvSpPr>
      <cdr:spPr>
        <a:xfrm xmlns:a="http://schemas.openxmlformats.org/drawingml/2006/main">
          <a:off x="3937500" y="23850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PES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362AC6-3D46-47C4-BDA9-5BE516A22EF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0.9974</cdr:x>
      <cdr:y>0.14514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9E6176E-B2E5-4733-B5AC-3A74BB4C97B3}"/>
            </a:ext>
          </a:extLst>
        </cdr:cNvPr>
        <cdr:cNvSpPr txBox="1"/>
      </cdr:nvSpPr>
      <cdr:spPr>
        <a:xfrm xmlns:a="http://schemas.openxmlformats.org/drawingml/2006/main">
          <a:off x="0" y="0"/>
          <a:ext cx="86475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t"/>
        <a:lstStyle xmlns:a="http://schemas.openxmlformats.org/drawingml/2006/main"/>
        <a:p xmlns:a="http://schemas.openxmlformats.org/drawingml/2006/main">
          <a:pPr algn="ctr"/>
          <a:r>
            <a:rPr lang="es-ES" sz="1100">
              <a:effectLst/>
              <a:latin typeface="+mn-lt"/>
              <a:ea typeface="+mn-ea"/>
              <a:cs typeface="+mn-cs"/>
            </a:rPr>
            <a:t>Considerando que los candidatos al Senado de la República son: por Todos por México del PRI-PVEM-PNA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Sofia Castro y Raúl Bolaños Cacho</a:t>
          </a:r>
          <a:r>
            <a:rPr lang="es-ES" sz="1100" b="1" baseline="0">
              <a:effectLst/>
              <a:latin typeface="+mn-lt"/>
              <a:ea typeface="+mn-ea"/>
              <a:cs typeface="+mn-cs"/>
            </a:rPr>
            <a:t> Cué</a:t>
          </a:r>
          <a:r>
            <a:rPr lang="es-ES" sz="1100" b="0" baseline="0">
              <a:effectLst/>
              <a:latin typeface="+mn-lt"/>
              <a:ea typeface="+mn-ea"/>
              <a:cs typeface="+mn-cs"/>
            </a:rPr>
            <a:t>, </a:t>
          </a:r>
          <a:endParaRPr lang="es-MX">
            <a:effectLst/>
          </a:endParaRPr>
        </a:p>
        <a:p xmlns:a="http://schemas.openxmlformats.org/drawingml/2006/main">
          <a:pPr algn="ctr"/>
          <a:r>
            <a:rPr lang="es-ES" sz="1100">
              <a:effectLst/>
              <a:latin typeface="+mn-lt"/>
              <a:ea typeface="+mn-ea"/>
              <a:cs typeface="+mn-cs"/>
            </a:rPr>
            <a:t>por México al Frente del PAN-PRD-MC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 Perla Woolrich</a:t>
          </a:r>
          <a:r>
            <a:rPr lang="es-ES" sz="1100">
              <a:effectLst/>
              <a:latin typeface="+mn-lt"/>
              <a:ea typeface="+mn-ea"/>
              <a:cs typeface="+mn-cs"/>
            </a:rPr>
            <a:t> y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Héctor Pablo Ramírez, </a:t>
          </a:r>
          <a:r>
            <a:rPr lang="es-ES" sz="1100">
              <a:effectLst/>
              <a:latin typeface="+mn-lt"/>
              <a:ea typeface="+mn-ea"/>
              <a:cs typeface="+mn-cs"/>
            </a:rPr>
            <a:t>y por Juntos Haremos Historia de Morena-PT- PES </a:t>
          </a:r>
          <a:r>
            <a:rPr lang="es-ES" sz="1100" b="1">
              <a:effectLst/>
              <a:latin typeface="+mn-lt"/>
              <a:ea typeface="+mn-ea"/>
              <a:cs typeface="+mn-cs"/>
            </a:rPr>
            <a:t>Susana Harp</a:t>
          </a:r>
          <a:endParaRPr lang="es-MX">
            <a:effectLst/>
          </a:endParaRPr>
        </a:p>
        <a:p xmlns:a="http://schemas.openxmlformats.org/drawingml/2006/main">
          <a:pPr algn="ctr"/>
          <a:r>
            <a:rPr lang="es-ES" sz="1100" b="1">
              <a:effectLst/>
              <a:latin typeface="+mn-lt"/>
              <a:ea typeface="+mn-ea"/>
              <a:cs typeface="+mn-cs"/>
            </a:rPr>
            <a:t> y Salomón Jara</a:t>
          </a:r>
          <a:r>
            <a:rPr lang="es-ES" sz="1100">
              <a:effectLst/>
              <a:latin typeface="+mn-lt"/>
              <a:ea typeface="+mn-ea"/>
              <a:cs typeface="+mn-cs"/>
            </a:rPr>
            <a:t>. Considerando a todos los partidos y candidatos. Si la elección fuera hoy:</a:t>
          </a:r>
          <a:r>
            <a:rPr lang="es-ES" sz="1100" b="1">
              <a:effectLst/>
              <a:latin typeface="+mn-lt"/>
              <a:ea typeface="+mn-ea"/>
              <a:cs typeface="+mn-cs"/>
            </a:rPr>
            <a:t> ¿por cuál candidato o partido votaría?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0.1235</cdr:x>
      <cdr:y>0.3533</cdr:y>
    </cdr:from>
    <cdr:to>
      <cdr:x>0.24241</cdr:x>
      <cdr:y>0.49616</cdr:y>
    </cdr:to>
    <cdr:pic>
      <cdr:nvPicPr>
        <cdr:cNvPr id="3" name="Picture 4" descr="Resultado de imagen para Perla Woolrich  HÃ©ctor Pablo Ramirez Puga ">
          <a:extLst xmlns:a="http://schemas.openxmlformats.org/drawingml/2006/main">
            <a:ext uri="{FF2B5EF4-FFF2-40B4-BE49-F238E27FC236}">
              <a16:creationId xmlns:a16="http://schemas.microsoft.com/office/drawing/2014/main" id="{8EE4996B-CA6D-4189-B137-D8EFD6DD604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38665" t="13181" r="22803" b="41967"/>
        <a:stretch xmlns:a="http://schemas.openxmlformats.org/drawingml/2006/main"/>
      </cdr:blipFill>
      <cdr:spPr bwMode="auto">
        <a:xfrm xmlns:a="http://schemas.openxmlformats.org/drawingml/2006/main">
          <a:off x="1070780" y="2225790"/>
          <a:ext cx="1030950" cy="900018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0.45136</cdr:x>
      <cdr:y>0.1164</cdr:y>
    </cdr:from>
    <cdr:to>
      <cdr:x>0.55555</cdr:x>
      <cdr:y>0.25925</cdr:y>
    </cdr:to>
    <cdr:pic>
      <cdr:nvPicPr>
        <cdr:cNvPr id="4" name="Picture 2" descr="Resultado de imagen para sofia castro rios + RAUL BOLAÃOS CACHO">
          <a:extLst xmlns:a="http://schemas.openxmlformats.org/drawingml/2006/main">
            <a:ext uri="{FF2B5EF4-FFF2-40B4-BE49-F238E27FC236}">
              <a16:creationId xmlns:a16="http://schemas.microsoft.com/office/drawing/2014/main" id="{78989700-9F62-4AE4-8CEB-2ACC7D27A85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47426" t="18471" r="31473" b="47890"/>
        <a:stretch xmlns:a="http://schemas.openxmlformats.org/drawingml/2006/main"/>
      </cdr:blipFill>
      <cdr:spPr bwMode="auto">
        <a:xfrm xmlns:a="http://schemas.openxmlformats.org/drawingml/2006/main">
          <a:off x="3913262" y="733326"/>
          <a:ext cx="903327" cy="899955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0.77403</cdr:x>
      <cdr:y>0.16282</cdr:y>
    </cdr:from>
    <cdr:to>
      <cdr:x>0.8808</cdr:x>
      <cdr:y>0.30568</cdr:y>
    </cdr:to>
    <cdr:pic>
      <cdr:nvPicPr>
        <cdr:cNvPr id="5" name="Picture 8" descr="Resultado de imagen para susana harp salomon jara">
          <a:extLst xmlns:a="http://schemas.openxmlformats.org/drawingml/2006/main">
            <a:ext uri="{FF2B5EF4-FFF2-40B4-BE49-F238E27FC236}">
              <a16:creationId xmlns:a16="http://schemas.microsoft.com/office/drawing/2014/main" id="{2CB4435E-F5B3-489B-A85A-7637CF84155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 rotWithShape="1">
        <a:blip xmlns:a="http://schemas.openxmlformats.org/drawingml/2006/main"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24943" t="7950" r="44094" b="38532"/>
        <a:stretch xmlns:a="http://schemas.openxmlformats.org/drawingml/2006/main"/>
      </cdr:blipFill>
      <cdr:spPr bwMode="auto">
        <a:xfrm xmlns:a="http://schemas.openxmlformats.org/drawingml/2006/main">
          <a:off x="6710836" y="1025772"/>
          <a:ext cx="925696" cy="900018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0.08804</cdr:x>
      <cdr:y>0.48068</cdr:y>
    </cdr:from>
    <cdr:to>
      <cdr:x>0.27336</cdr:x>
      <cdr:y>0.62583</cdr:y>
    </cdr:to>
    <cdr:sp macro="" textlink="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A3611301-0401-490D-A8BE-88E7B69D91FF}"/>
            </a:ext>
          </a:extLst>
        </cdr:cNvPr>
        <cdr:cNvSpPr txBox="1"/>
      </cdr:nvSpPr>
      <cdr:spPr>
        <a:xfrm xmlns:a="http://schemas.openxmlformats.org/drawingml/2006/main">
          <a:off x="763299" y="3028287"/>
          <a:ext cx="1606701" cy="9144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Perla Woolrich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 Héctor Pablo Ramírez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20.16%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0.40724</cdr:x>
      <cdr:y>0.28544</cdr:y>
    </cdr:from>
    <cdr:to>
      <cdr:x>0.59645</cdr:x>
      <cdr:y>0.34762</cdr:y>
    </cdr:to>
    <cdr:sp macro="" textlink="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ECA961FC-E160-4652-AB9E-082EAAE2B7FA}"/>
            </a:ext>
          </a:extLst>
        </cdr:cNvPr>
        <cdr:cNvSpPr txBox="1"/>
      </cdr:nvSpPr>
      <cdr:spPr>
        <a:xfrm xmlns:a="http://schemas.openxmlformats.org/drawingml/2006/main">
          <a:off x="3530784" y="1798272"/>
          <a:ext cx="1640451" cy="3917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Sofía</a:t>
          </a:r>
          <a:r>
            <a:rPr lang="es-MX" sz="1100" b="1" baseline="0">
              <a:effectLst/>
              <a:latin typeface="+mn-lt"/>
              <a:ea typeface="+mn-ea"/>
              <a:cs typeface="+mn-cs"/>
            </a:rPr>
            <a:t> Castro Ríos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effectLst/>
              <a:latin typeface="+mn-lt"/>
              <a:ea typeface="+mn-ea"/>
              <a:cs typeface="+mn-cs"/>
            </a:rPr>
            <a:t>Raúl Bolaños Cacho Cué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33.44%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0.72991</cdr:x>
      <cdr:y>0.3283</cdr:y>
    </cdr:from>
    <cdr:to>
      <cdr:x>0.91912</cdr:x>
      <cdr:y>0.3881</cdr:y>
    </cdr:to>
    <cdr:sp macro="" textlink="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16CF24CF-2FED-4AF5-8147-A6770BF7E77E}"/>
            </a:ext>
          </a:extLst>
        </cdr:cNvPr>
        <cdr:cNvSpPr txBox="1"/>
      </cdr:nvSpPr>
      <cdr:spPr>
        <a:xfrm xmlns:a="http://schemas.openxmlformats.org/drawingml/2006/main">
          <a:off x="6328315" y="2068290"/>
          <a:ext cx="1640450" cy="3767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Susana Harp 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 baseline="0">
              <a:effectLst/>
              <a:latin typeface="+mn-lt"/>
              <a:ea typeface="+mn-ea"/>
              <a:cs typeface="+mn-cs"/>
            </a:rPr>
            <a:t>Salomón Jara Cruz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effectLst/>
              <a:latin typeface="+mn-lt"/>
              <a:ea typeface="+mn-ea"/>
              <a:cs typeface="+mn-cs"/>
            </a:rPr>
            <a:t>31.04%</a:t>
          </a:r>
          <a:endParaRPr lang="es-MX">
            <a:effectLst/>
          </a:endParaRPr>
        </a:p>
        <a:p xmlns:a="http://schemas.openxmlformats.org/drawingml/2006/main">
          <a:pPr algn="ctr"/>
          <a:endParaRPr lang="es-MX" sz="1100"/>
        </a:p>
      </cdr:txBody>
    </cdr:sp>
  </cdr:relSizeAnchor>
  <cdr:relSizeAnchor xmlns:cdr="http://schemas.openxmlformats.org/drawingml/2006/chartDrawing">
    <cdr:from>
      <cdr:x>0.45926</cdr:x>
      <cdr:y>0.94879</cdr:y>
    </cdr:from>
    <cdr:to>
      <cdr:x>0.53634</cdr:x>
      <cdr:y>0.98359</cdr:y>
    </cdr:to>
    <cdr:grpSp>
      <cdr:nvGrpSpPr>
        <cdr:cNvPr id="10" name="Grupo 9">
          <a:extLst xmlns:a="http://schemas.openxmlformats.org/drawingml/2006/main">
            <a:ext uri="{FF2B5EF4-FFF2-40B4-BE49-F238E27FC236}">
              <a16:creationId xmlns:a16="http://schemas.microsoft.com/office/drawing/2014/main" id="{45FCDBAB-450A-4DC0-92A8-8F74F62A63D4}"/>
            </a:ext>
          </a:extLst>
        </cdr:cNvPr>
        <cdr:cNvGrpSpPr/>
      </cdr:nvGrpSpPr>
      <cdr:grpSpPr>
        <a:xfrm xmlns:a="http://schemas.openxmlformats.org/drawingml/2006/main">
          <a:off x="3981784" y="5977377"/>
          <a:ext cx="668284" cy="219240"/>
          <a:chOff x="1740956" y="16596"/>
          <a:chExt cx="668247" cy="219210"/>
        </a:xfrm>
      </cdr:grpSpPr>
      <cdr:pic>
        <cdr:nvPicPr>
          <cdr:cNvPr id="19" name="Picture 84">
            <a:extLst xmlns:a="http://schemas.openxmlformats.org/drawingml/2006/main">
              <a:ext uri="{FF2B5EF4-FFF2-40B4-BE49-F238E27FC236}">
                <a16:creationId xmlns:a16="http://schemas.microsoft.com/office/drawing/2014/main" id="{F9696AAD-78B4-478B-88E7-5CFC4CDCB7C9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4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1740956" y="16596"/>
            <a:ext cx="214005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20" name="Picture 86">
            <a:extLst xmlns:a="http://schemas.openxmlformats.org/drawingml/2006/main">
              <a:ext uri="{FF2B5EF4-FFF2-40B4-BE49-F238E27FC236}">
                <a16:creationId xmlns:a16="http://schemas.microsoft.com/office/drawing/2014/main" id="{177B9E5F-B47C-4EFD-90A5-103F3184387C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1966042" y="18356"/>
            <a:ext cx="215823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21" name="Picture 88">
            <a:extLst xmlns:a="http://schemas.openxmlformats.org/drawingml/2006/main">
              <a:ext uri="{FF2B5EF4-FFF2-40B4-BE49-F238E27FC236}">
                <a16:creationId xmlns:a16="http://schemas.microsoft.com/office/drawing/2014/main" id="{678E1CFA-115E-48A0-93F2-6DEEB658693B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6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2194332" y="19802"/>
            <a:ext cx="214871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</cdr:grpSp>
  </cdr:relSizeAnchor>
  <cdr:relSizeAnchor xmlns:cdr="http://schemas.openxmlformats.org/drawingml/2006/chartDrawing">
    <cdr:from>
      <cdr:x>0.76092</cdr:x>
      <cdr:y>0.94973</cdr:y>
    </cdr:from>
    <cdr:to>
      <cdr:x>0.8639</cdr:x>
      <cdr:y>0.98512</cdr:y>
    </cdr:to>
    <cdr:grpSp>
      <cdr:nvGrpSpPr>
        <cdr:cNvPr id="11" name="Grupo 10">
          <a:extLst xmlns:a="http://schemas.openxmlformats.org/drawingml/2006/main">
            <a:ext uri="{FF2B5EF4-FFF2-40B4-BE49-F238E27FC236}">
              <a16:creationId xmlns:a16="http://schemas.microsoft.com/office/drawing/2014/main" id="{73D20470-B5B4-431A-8909-0B6AA6158FB4}"/>
            </a:ext>
          </a:extLst>
        </cdr:cNvPr>
        <cdr:cNvGrpSpPr/>
      </cdr:nvGrpSpPr>
      <cdr:grpSpPr>
        <a:xfrm xmlns:a="http://schemas.openxmlformats.org/drawingml/2006/main">
          <a:off x="6597176" y="5983299"/>
          <a:ext cx="892837" cy="222957"/>
          <a:chOff x="3336385" y="0"/>
          <a:chExt cx="892814" cy="222982"/>
        </a:xfrm>
      </cdr:grpSpPr>
      <cdr:pic>
        <cdr:nvPicPr>
          <cdr:cNvPr id="16" name="Picture 193">
            <a:extLst xmlns:a="http://schemas.openxmlformats.org/drawingml/2006/main">
              <a:ext uri="{FF2B5EF4-FFF2-40B4-BE49-F238E27FC236}">
                <a16:creationId xmlns:a16="http://schemas.microsoft.com/office/drawing/2014/main" id="{D0C61CC6-11A9-4301-B53F-2B695D7AFC6C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3734355" y="0"/>
            <a:ext cx="215823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7" name="Picture 89">
            <a:extLst xmlns:a="http://schemas.openxmlformats.org/drawingml/2006/main">
              <a:ext uri="{FF2B5EF4-FFF2-40B4-BE49-F238E27FC236}">
                <a16:creationId xmlns:a16="http://schemas.microsoft.com/office/drawing/2014/main" id="{5A519739-FBAF-4A8F-9F40-CF1C8656CE06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 t="28755" b="33345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3336385" y="52240"/>
            <a:ext cx="367064" cy="140001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8" name="Picture 91">
            <a:extLst xmlns:a="http://schemas.openxmlformats.org/drawingml/2006/main">
              <a:ext uri="{FF2B5EF4-FFF2-40B4-BE49-F238E27FC236}">
                <a16:creationId xmlns:a16="http://schemas.microsoft.com/office/drawing/2014/main" id="{7090B9DF-363F-47B1-AF2A-521ACA605D29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9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4014414" y="7041"/>
            <a:ext cx="214785" cy="215941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</cdr:grpSp>
  </cdr:relSizeAnchor>
  <cdr:relSizeAnchor xmlns:cdr="http://schemas.openxmlformats.org/drawingml/2006/chartDrawing">
    <cdr:from>
      <cdr:x>0.13475</cdr:x>
      <cdr:y>0.95073</cdr:y>
    </cdr:from>
    <cdr:to>
      <cdr:x>0.22433</cdr:x>
      <cdr:y>0.98512</cdr:y>
    </cdr:to>
    <cdr:grpSp>
      <cdr:nvGrpSpPr>
        <cdr:cNvPr id="12" name="Grupo 11">
          <a:extLst xmlns:a="http://schemas.openxmlformats.org/drawingml/2006/main">
            <a:ext uri="{FF2B5EF4-FFF2-40B4-BE49-F238E27FC236}">
              <a16:creationId xmlns:a16="http://schemas.microsoft.com/office/drawing/2014/main" id="{D151BA8C-6470-44D8-B264-2D5AEE3B4680}"/>
            </a:ext>
          </a:extLst>
        </cdr:cNvPr>
        <cdr:cNvGrpSpPr/>
      </cdr:nvGrpSpPr>
      <cdr:grpSpPr>
        <a:xfrm xmlns:a="http://schemas.openxmlformats.org/drawingml/2006/main">
          <a:off x="1168283" y="5989599"/>
          <a:ext cx="776658" cy="216657"/>
          <a:chOff x="0" y="13767"/>
          <a:chExt cx="776634" cy="216696"/>
        </a:xfrm>
      </cdr:grpSpPr>
      <cdr:pic>
        <cdr:nvPicPr>
          <cdr:cNvPr id="13" name="Picture 83">
            <a:extLst xmlns:a="http://schemas.openxmlformats.org/drawingml/2006/main">
              <a:ext uri="{FF2B5EF4-FFF2-40B4-BE49-F238E27FC236}">
                <a16:creationId xmlns:a16="http://schemas.microsoft.com/office/drawing/2014/main" id="{26C11089-C994-4337-AA0C-5B069FA76577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0" y="14459"/>
            <a:ext cx="223095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4" name="Picture 87">
            <a:extLst xmlns:a="http://schemas.openxmlformats.org/drawingml/2006/main">
              <a:ext uri="{FF2B5EF4-FFF2-40B4-BE49-F238E27FC236}">
                <a16:creationId xmlns:a16="http://schemas.microsoft.com/office/drawing/2014/main" id="{2CD6A024-E8EE-4892-969D-B8B4019DE3F5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 l="11029" r="11029" b="29182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440649" y="26592"/>
            <a:ext cx="335985" cy="19173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cdr:spPr>
      </cdr:pic>
      <cdr:pic>
        <cdr:nvPicPr>
          <cdr:cNvPr id="15" name="Picture 177" descr="https://upload.wikimedia.org/wikipedia/commons/thumb/b/b1/PRD_Party_(Mexico).svg/160px-PRD_Party_(Mexico).svg.png">
            <a:extLst xmlns:a="http://schemas.openxmlformats.org/drawingml/2006/main">
              <a:ext uri="{FF2B5EF4-FFF2-40B4-BE49-F238E27FC236}">
                <a16:creationId xmlns:a16="http://schemas.microsoft.com/office/drawing/2014/main" id="{A05E682E-3555-4F7B-AA70-DF0ECF4FE9C2}"/>
              </a:ext>
            </a:extLst>
          </cdr:cNvPr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244305" y="13767"/>
            <a:ext cx="228549" cy="21600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xtLst xmlns:a="http://schemas.openxmlformats.org/drawingml/2006/main"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cdr:spPr>
      </cdr:pic>
    </cdr:grpSp>
  </cdr:relSizeAnchor>
  <cdr:relSizeAnchor xmlns:cdr="http://schemas.openxmlformats.org/drawingml/2006/chartDrawing">
    <cdr:from>
      <cdr:x>0.02402</cdr:x>
      <cdr:y>0.11759</cdr:y>
    </cdr:from>
    <cdr:to>
      <cdr:x>0.36895</cdr:x>
      <cdr:y>0.17442</cdr:y>
    </cdr:to>
    <cdr:sp macro="" textlink="">
      <cdr:nvSpPr>
        <cdr:cNvPr id="24" name="1 CuadroTexto">
          <a:extLst xmlns:a="http://schemas.openxmlformats.org/drawingml/2006/main">
            <a:ext uri="{FF2B5EF4-FFF2-40B4-BE49-F238E27FC236}">
              <a16:creationId xmlns:a16="http://schemas.microsoft.com/office/drawing/2014/main" id="{260A9810-C608-403F-957D-82067DE88B61}"/>
            </a:ext>
          </a:extLst>
        </cdr:cNvPr>
        <cdr:cNvSpPr txBox="1"/>
      </cdr:nvSpPr>
      <cdr:spPr>
        <a:xfrm xmlns:a="http://schemas.openxmlformats.org/drawingml/2006/main">
          <a:off x="208278" y="740820"/>
          <a:ext cx="2990543" cy="358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MX" sz="2400" i="1"/>
            <a:t>Preferencia Neta</a:t>
          </a:r>
        </a:p>
      </cdr:txBody>
    </cdr:sp>
  </cdr:relSizeAnchor>
  <cdr:relSizeAnchor xmlns:cdr="http://schemas.openxmlformats.org/drawingml/2006/chartDrawing">
    <cdr:from>
      <cdr:x>0.08631</cdr:x>
      <cdr:y>0.9164</cdr:y>
    </cdr:from>
    <cdr:to>
      <cdr:x>0.20655</cdr:x>
      <cdr:y>0.95568</cdr:y>
    </cdr:to>
    <cdr:sp macro="" textlink="">
      <cdr:nvSpPr>
        <cdr:cNvPr id="26" name="CuadroTexto 1">
          <a:extLst xmlns:a="http://schemas.openxmlformats.org/drawingml/2006/main">
            <a:ext uri="{FF2B5EF4-FFF2-40B4-BE49-F238E27FC236}">
              <a16:creationId xmlns:a16="http://schemas.microsoft.com/office/drawing/2014/main" id="{A38B8631-06AC-439B-A237-289EC7F1ED85}"/>
            </a:ext>
          </a:extLst>
        </cdr:cNvPr>
        <cdr:cNvSpPr txBox="1"/>
      </cdr:nvSpPr>
      <cdr:spPr>
        <a:xfrm xmlns:a="http://schemas.openxmlformats.org/drawingml/2006/main">
          <a:off x="748300" y="5773300"/>
          <a:ext cx="10425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Perla Woolrich</a:t>
          </a:r>
        </a:p>
      </cdr:txBody>
    </cdr:sp>
  </cdr:relSizeAnchor>
  <cdr:relSizeAnchor xmlns:cdr="http://schemas.openxmlformats.org/drawingml/2006/chartDrawing">
    <cdr:from>
      <cdr:x>0.07679</cdr:x>
      <cdr:y>0.8783</cdr:y>
    </cdr:from>
    <cdr:to>
      <cdr:x>0.20569</cdr:x>
      <cdr:y>0.91759</cdr:y>
    </cdr:to>
    <cdr:sp macro="" textlink="">
      <cdr:nvSpPr>
        <cdr:cNvPr id="27" name="CuadroTexto 1">
          <a:extLst xmlns:a="http://schemas.openxmlformats.org/drawingml/2006/main">
            <a:ext uri="{FF2B5EF4-FFF2-40B4-BE49-F238E27FC236}">
              <a16:creationId xmlns:a16="http://schemas.microsoft.com/office/drawing/2014/main" id="{11D295DE-C7CA-4B28-8FE9-2D2839F14E0C}"/>
            </a:ext>
          </a:extLst>
        </cdr:cNvPr>
        <cdr:cNvSpPr txBox="1"/>
      </cdr:nvSpPr>
      <cdr:spPr>
        <a:xfrm xmlns:a="http://schemas.openxmlformats.org/drawingml/2006/main">
          <a:off x="665800" y="5533300"/>
          <a:ext cx="11175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Héctor Pablo Rmz.</a:t>
          </a:r>
        </a:p>
      </cdr:txBody>
    </cdr:sp>
  </cdr:relSizeAnchor>
  <cdr:relSizeAnchor xmlns:cdr="http://schemas.openxmlformats.org/drawingml/2006/chartDrawing">
    <cdr:from>
      <cdr:x>0.1287</cdr:x>
      <cdr:y>0.78663</cdr:y>
    </cdr:from>
    <cdr:to>
      <cdr:x>0.1633</cdr:x>
      <cdr:y>0.82592</cdr:y>
    </cdr:to>
    <cdr:sp macro="" textlink="">
      <cdr:nvSpPr>
        <cdr:cNvPr id="28" name="CuadroTexto 1">
          <a:extLst xmlns:a="http://schemas.openxmlformats.org/drawingml/2006/main">
            <a:ext uri="{FF2B5EF4-FFF2-40B4-BE49-F238E27FC236}">
              <a16:creationId xmlns:a16="http://schemas.microsoft.com/office/drawing/2014/main" id="{5CB1899B-5E81-4107-980C-1D8ACC604353}"/>
            </a:ext>
          </a:extLst>
        </cdr:cNvPr>
        <cdr:cNvSpPr txBox="1"/>
      </cdr:nvSpPr>
      <cdr:spPr>
        <a:xfrm xmlns:a="http://schemas.openxmlformats.org/drawingml/2006/main">
          <a:off x="1115800" y="49558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PAN</a:t>
          </a:r>
        </a:p>
      </cdr:txBody>
    </cdr:sp>
  </cdr:relSizeAnchor>
  <cdr:relSizeAnchor xmlns:cdr="http://schemas.openxmlformats.org/drawingml/2006/chartDrawing">
    <cdr:from>
      <cdr:x>0.12956</cdr:x>
      <cdr:y>0.67354</cdr:y>
    </cdr:from>
    <cdr:to>
      <cdr:x>0.16416</cdr:x>
      <cdr:y>0.71283</cdr:y>
    </cdr:to>
    <cdr:sp macro="" textlink="">
      <cdr:nvSpPr>
        <cdr:cNvPr id="29" name="CuadroTexto 1">
          <a:extLst xmlns:a="http://schemas.openxmlformats.org/drawingml/2006/main">
            <a:ext uri="{FF2B5EF4-FFF2-40B4-BE49-F238E27FC236}">
              <a16:creationId xmlns:a16="http://schemas.microsoft.com/office/drawing/2014/main" id="{402F9726-D8F0-4AD5-A254-1ED476FD35FF}"/>
            </a:ext>
          </a:extLst>
        </cdr:cNvPr>
        <cdr:cNvSpPr txBox="1"/>
      </cdr:nvSpPr>
      <cdr:spPr>
        <a:xfrm xmlns:a="http://schemas.openxmlformats.org/drawingml/2006/main">
          <a:off x="1123300" y="42433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PRD</a:t>
          </a:r>
        </a:p>
      </cdr:txBody>
    </cdr:sp>
  </cdr:relSizeAnchor>
  <cdr:relSizeAnchor xmlns:cdr="http://schemas.openxmlformats.org/drawingml/2006/chartDrawing">
    <cdr:from>
      <cdr:x>0.13129</cdr:x>
      <cdr:y>0.59616</cdr:y>
    </cdr:from>
    <cdr:to>
      <cdr:x>0.16589</cdr:x>
      <cdr:y>0.63544</cdr:y>
    </cdr:to>
    <cdr:sp macro="" textlink="">
      <cdr:nvSpPr>
        <cdr:cNvPr id="30" name="CuadroTexto 1">
          <a:extLst xmlns:a="http://schemas.openxmlformats.org/drawingml/2006/main">
            <a:ext uri="{FF2B5EF4-FFF2-40B4-BE49-F238E27FC236}">
              <a16:creationId xmlns:a16="http://schemas.microsoft.com/office/drawing/2014/main" id="{11676E3E-68B1-4729-93EA-0D8489D83755}"/>
            </a:ext>
          </a:extLst>
        </cdr:cNvPr>
        <cdr:cNvSpPr txBox="1"/>
      </cdr:nvSpPr>
      <cdr:spPr>
        <a:xfrm xmlns:a="http://schemas.openxmlformats.org/drawingml/2006/main">
          <a:off x="1138300" y="37558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MC</a:t>
          </a:r>
        </a:p>
      </cdr:txBody>
    </cdr:sp>
  </cdr:relSizeAnchor>
  <cdr:relSizeAnchor xmlns:cdr="http://schemas.openxmlformats.org/drawingml/2006/chartDrawing">
    <cdr:from>
      <cdr:x>0.41762</cdr:x>
      <cdr:y>0.86521</cdr:y>
    </cdr:from>
    <cdr:to>
      <cdr:x>0.46434</cdr:x>
      <cdr:y>0.90449</cdr:y>
    </cdr:to>
    <cdr:sp macro="" textlink="">
      <cdr:nvSpPr>
        <cdr:cNvPr id="32" name="CuadroTexto 1">
          <a:extLst xmlns:a="http://schemas.openxmlformats.org/drawingml/2006/main">
            <a:ext uri="{FF2B5EF4-FFF2-40B4-BE49-F238E27FC236}">
              <a16:creationId xmlns:a16="http://schemas.microsoft.com/office/drawing/2014/main" id="{DA98E7A5-C2D9-402D-A505-313A983EC897}"/>
            </a:ext>
          </a:extLst>
        </cdr:cNvPr>
        <cdr:cNvSpPr txBox="1"/>
      </cdr:nvSpPr>
      <cdr:spPr>
        <a:xfrm xmlns:a="http://schemas.openxmlformats.org/drawingml/2006/main">
          <a:off x="3620800" y="54508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Sofía Castro</a:t>
          </a:r>
        </a:p>
      </cdr:txBody>
    </cdr:sp>
  </cdr:relSizeAnchor>
  <cdr:relSizeAnchor xmlns:cdr="http://schemas.openxmlformats.org/drawingml/2006/chartDrawing">
    <cdr:from>
      <cdr:x>0.41503</cdr:x>
      <cdr:y>0.71997</cdr:y>
    </cdr:from>
    <cdr:to>
      <cdr:x>0.46174</cdr:x>
      <cdr:y>0.75925</cdr:y>
    </cdr:to>
    <cdr:sp macro="" textlink="">
      <cdr:nvSpPr>
        <cdr:cNvPr id="33" name="CuadroTexto 1">
          <a:extLst xmlns:a="http://schemas.openxmlformats.org/drawingml/2006/main">
            <a:ext uri="{FF2B5EF4-FFF2-40B4-BE49-F238E27FC236}">
              <a16:creationId xmlns:a16="http://schemas.microsoft.com/office/drawing/2014/main" id="{81F19BD1-F45E-4B0A-B6FF-132DB0206E5F}"/>
            </a:ext>
          </a:extLst>
        </cdr:cNvPr>
        <cdr:cNvSpPr txBox="1"/>
      </cdr:nvSpPr>
      <cdr:spPr>
        <a:xfrm xmlns:a="http://schemas.openxmlformats.org/drawingml/2006/main">
          <a:off x="3598300" y="45358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Raúl Bolaños</a:t>
          </a:r>
          <a:r>
            <a:rPr lang="es-MX" sz="700" baseline="0">
              <a:latin typeface="Arial Narrow" panose="020B0606020202030204" pitchFamily="34" charset="0"/>
            </a:rPr>
            <a:t> </a:t>
          </a:r>
          <a:endParaRPr lang="es-MX" sz="700">
            <a:latin typeface="Arial Narrow" panose="020B0606020202030204" pitchFamily="34" charset="0"/>
          </a:endParaRPr>
        </a:p>
      </cdr:txBody>
    </cdr:sp>
  </cdr:relSizeAnchor>
  <cdr:relSizeAnchor xmlns:cdr="http://schemas.openxmlformats.org/drawingml/2006/chartDrawing">
    <cdr:from>
      <cdr:x>0.4479</cdr:x>
      <cdr:y>0.50211</cdr:y>
    </cdr:from>
    <cdr:to>
      <cdr:x>0.49115</cdr:x>
      <cdr:y>0.5414</cdr:y>
    </cdr:to>
    <cdr:sp macro="" textlink="">
      <cdr:nvSpPr>
        <cdr:cNvPr id="34" name="CuadroTexto 1">
          <a:extLst xmlns:a="http://schemas.openxmlformats.org/drawingml/2006/main">
            <a:ext uri="{FF2B5EF4-FFF2-40B4-BE49-F238E27FC236}">
              <a16:creationId xmlns:a16="http://schemas.microsoft.com/office/drawing/2014/main" id="{D37F396D-AFEA-4C99-B302-F3387191D4CA}"/>
            </a:ext>
          </a:extLst>
        </cdr:cNvPr>
        <cdr:cNvSpPr txBox="1"/>
      </cdr:nvSpPr>
      <cdr:spPr>
        <a:xfrm xmlns:a="http://schemas.openxmlformats.org/drawingml/2006/main">
          <a:off x="3883300" y="3163300"/>
          <a:ext cx="37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PRI</a:t>
          </a:r>
        </a:p>
      </cdr:txBody>
    </cdr:sp>
  </cdr:relSizeAnchor>
  <cdr:relSizeAnchor xmlns:cdr="http://schemas.openxmlformats.org/drawingml/2006/chartDrawing">
    <cdr:from>
      <cdr:x>0.44531</cdr:x>
      <cdr:y>0.36044</cdr:y>
    </cdr:from>
    <cdr:to>
      <cdr:x>0.47991</cdr:x>
      <cdr:y>0.39973</cdr:y>
    </cdr:to>
    <cdr:sp macro="" textlink="">
      <cdr:nvSpPr>
        <cdr:cNvPr id="35" name="CuadroTexto 1">
          <a:extLst xmlns:a="http://schemas.openxmlformats.org/drawingml/2006/main">
            <a:ext uri="{FF2B5EF4-FFF2-40B4-BE49-F238E27FC236}">
              <a16:creationId xmlns:a16="http://schemas.microsoft.com/office/drawing/2014/main" id="{9307E285-B754-4B8F-9023-62ADD44F822A}"/>
            </a:ext>
          </a:extLst>
        </cdr:cNvPr>
        <cdr:cNvSpPr txBox="1"/>
      </cdr:nvSpPr>
      <cdr:spPr>
        <a:xfrm xmlns:a="http://schemas.openxmlformats.org/drawingml/2006/main">
          <a:off x="3860800" y="2270800"/>
          <a:ext cx="300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PVEM</a:t>
          </a:r>
        </a:p>
      </cdr:txBody>
    </cdr:sp>
  </cdr:relSizeAnchor>
  <cdr:relSizeAnchor xmlns:cdr="http://schemas.openxmlformats.org/drawingml/2006/chartDrawing">
    <cdr:from>
      <cdr:x>0.44617</cdr:x>
      <cdr:y>0.3414</cdr:y>
    </cdr:from>
    <cdr:to>
      <cdr:x>0.48942</cdr:x>
      <cdr:y>0.38068</cdr:y>
    </cdr:to>
    <cdr:sp macro="" textlink="">
      <cdr:nvSpPr>
        <cdr:cNvPr id="36" name="CuadroTexto 1">
          <a:extLst xmlns:a="http://schemas.openxmlformats.org/drawingml/2006/main">
            <a:ext uri="{FF2B5EF4-FFF2-40B4-BE49-F238E27FC236}">
              <a16:creationId xmlns:a16="http://schemas.microsoft.com/office/drawing/2014/main" id="{37251783-3FD4-47EA-A717-5A7FC715ABBE}"/>
            </a:ext>
          </a:extLst>
        </cdr:cNvPr>
        <cdr:cNvSpPr txBox="1"/>
      </cdr:nvSpPr>
      <cdr:spPr>
        <a:xfrm xmlns:a="http://schemas.openxmlformats.org/drawingml/2006/main">
          <a:off x="3868300" y="2150800"/>
          <a:ext cx="37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PNA</a:t>
          </a:r>
        </a:p>
      </cdr:txBody>
    </cdr:sp>
  </cdr:relSizeAnchor>
  <cdr:relSizeAnchor xmlns:cdr="http://schemas.openxmlformats.org/drawingml/2006/chartDrawing">
    <cdr:from>
      <cdr:x>0.77316</cdr:x>
      <cdr:y>0.38306</cdr:y>
    </cdr:from>
    <cdr:to>
      <cdr:x>0.81987</cdr:x>
      <cdr:y>0.42235</cdr:y>
    </cdr:to>
    <cdr:sp macro="" textlink="">
      <cdr:nvSpPr>
        <cdr:cNvPr id="37" name="CuadroTexto 1">
          <a:extLst xmlns:a="http://schemas.openxmlformats.org/drawingml/2006/main">
            <a:ext uri="{FF2B5EF4-FFF2-40B4-BE49-F238E27FC236}">
              <a16:creationId xmlns:a16="http://schemas.microsoft.com/office/drawing/2014/main" id="{4393A295-E078-4041-A13C-4361B226FD17}"/>
            </a:ext>
          </a:extLst>
        </cdr:cNvPr>
        <cdr:cNvSpPr txBox="1"/>
      </cdr:nvSpPr>
      <cdr:spPr>
        <a:xfrm xmlns:a="http://schemas.openxmlformats.org/drawingml/2006/main">
          <a:off x="6703300" y="24133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PES</a:t>
          </a:r>
        </a:p>
      </cdr:txBody>
    </cdr:sp>
  </cdr:relSizeAnchor>
  <cdr:relSizeAnchor xmlns:cdr="http://schemas.openxmlformats.org/drawingml/2006/chartDrawing">
    <cdr:from>
      <cdr:x>0.77316</cdr:x>
      <cdr:y>0.40211</cdr:y>
    </cdr:from>
    <cdr:to>
      <cdr:x>0.81987</cdr:x>
      <cdr:y>0.4414</cdr:y>
    </cdr:to>
    <cdr:sp macro="" textlink="">
      <cdr:nvSpPr>
        <cdr:cNvPr id="38" name="CuadroTexto 1">
          <a:extLst xmlns:a="http://schemas.openxmlformats.org/drawingml/2006/main">
            <a:ext uri="{FF2B5EF4-FFF2-40B4-BE49-F238E27FC236}">
              <a16:creationId xmlns:a16="http://schemas.microsoft.com/office/drawing/2014/main" id="{928E32E9-A286-45F1-AE1F-0E680539E092}"/>
            </a:ext>
          </a:extLst>
        </cdr:cNvPr>
        <cdr:cNvSpPr txBox="1"/>
      </cdr:nvSpPr>
      <cdr:spPr>
        <a:xfrm xmlns:a="http://schemas.openxmlformats.org/drawingml/2006/main">
          <a:off x="6703300" y="25333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PT</a:t>
          </a:r>
        </a:p>
      </cdr:txBody>
    </cdr:sp>
  </cdr:relSizeAnchor>
  <cdr:relSizeAnchor xmlns:cdr="http://schemas.openxmlformats.org/drawingml/2006/chartDrawing">
    <cdr:from>
      <cdr:x>0.75932</cdr:x>
      <cdr:y>0.5914</cdr:y>
    </cdr:from>
    <cdr:to>
      <cdr:x>0.80603</cdr:x>
      <cdr:y>0.63068</cdr:y>
    </cdr:to>
    <cdr:sp macro="" textlink="">
      <cdr:nvSpPr>
        <cdr:cNvPr id="39" name="CuadroTexto 1">
          <a:extLst xmlns:a="http://schemas.openxmlformats.org/drawingml/2006/main">
            <a:ext uri="{FF2B5EF4-FFF2-40B4-BE49-F238E27FC236}">
              <a16:creationId xmlns:a16="http://schemas.microsoft.com/office/drawing/2014/main" id="{616053A5-D663-4E79-83F2-6BC3F27E9969}"/>
            </a:ext>
          </a:extLst>
        </cdr:cNvPr>
        <cdr:cNvSpPr txBox="1"/>
      </cdr:nvSpPr>
      <cdr:spPr>
        <a:xfrm xmlns:a="http://schemas.openxmlformats.org/drawingml/2006/main">
          <a:off x="6583300" y="37258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Morena</a:t>
          </a:r>
        </a:p>
      </cdr:txBody>
    </cdr:sp>
  </cdr:relSizeAnchor>
  <cdr:relSizeAnchor xmlns:cdr="http://schemas.openxmlformats.org/drawingml/2006/chartDrawing">
    <cdr:from>
      <cdr:x>0.73942</cdr:x>
      <cdr:y>0.80092</cdr:y>
    </cdr:from>
    <cdr:to>
      <cdr:x>0.78614</cdr:x>
      <cdr:y>0.84021</cdr:y>
    </cdr:to>
    <cdr:sp macro="" textlink="">
      <cdr:nvSpPr>
        <cdr:cNvPr id="40" name="CuadroTexto 1">
          <a:extLst xmlns:a="http://schemas.openxmlformats.org/drawingml/2006/main">
            <a:ext uri="{FF2B5EF4-FFF2-40B4-BE49-F238E27FC236}">
              <a16:creationId xmlns:a16="http://schemas.microsoft.com/office/drawing/2014/main" id="{24A7725C-B499-488A-9AFE-C11309DCA805}"/>
            </a:ext>
          </a:extLst>
        </cdr:cNvPr>
        <cdr:cNvSpPr txBox="1"/>
      </cdr:nvSpPr>
      <cdr:spPr>
        <a:xfrm xmlns:a="http://schemas.openxmlformats.org/drawingml/2006/main">
          <a:off x="6410800" y="50458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Salomón Jara</a:t>
          </a:r>
        </a:p>
      </cdr:txBody>
    </cdr:sp>
  </cdr:relSizeAnchor>
  <cdr:relSizeAnchor xmlns:cdr="http://schemas.openxmlformats.org/drawingml/2006/chartDrawing">
    <cdr:from>
      <cdr:x>0.73942</cdr:x>
      <cdr:y>0.88068</cdr:y>
    </cdr:from>
    <cdr:to>
      <cdr:x>0.78614</cdr:x>
      <cdr:y>0.91997</cdr:y>
    </cdr:to>
    <cdr:sp macro="" textlink="">
      <cdr:nvSpPr>
        <cdr:cNvPr id="41" name="CuadroTexto 1">
          <a:extLst xmlns:a="http://schemas.openxmlformats.org/drawingml/2006/main">
            <a:ext uri="{FF2B5EF4-FFF2-40B4-BE49-F238E27FC236}">
              <a16:creationId xmlns:a16="http://schemas.microsoft.com/office/drawing/2014/main" id="{6B6E5606-B408-404D-9391-AA4892DE8B83}"/>
            </a:ext>
          </a:extLst>
        </cdr:cNvPr>
        <cdr:cNvSpPr txBox="1"/>
      </cdr:nvSpPr>
      <cdr:spPr>
        <a:xfrm xmlns:a="http://schemas.openxmlformats.org/drawingml/2006/main">
          <a:off x="6410800" y="5548300"/>
          <a:ext cx="405000" cy="247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 Narrow" panose="020B0606020202030204" pitchFamily="34" charset="0"/>
            </a:rPr>
            <a:t>Susana Harp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6680" cy="629543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76680" cy="629543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espalkdo%20c\Resultados\MUNICIP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SENADO%20OAXACA%202018\MUESTRA%20OAXACA%202004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AL95"/>
      <sheetName val="MPAL98"/>
      <sheetName val="MPAL 2001"/>
      <sheetName val="MPAL2004"/>
      <sheetName val="MPAL95_F"/>
      <sheetName val="MPAL95_R"/>
      <sheetName val="MPAL98_F"/>
      <sheetName val="MPAL98_R"/>
      <sheetName val="MPAL 2001_F"/>
      <sheetName val="MPAL 2001_R"/>
      <sheetName val="MPAL2004_F"/>
      <sheetName val="MPAL2004_R"/>
      <sheetName val="RES_MPAL"/>
      <sheetName val="FINAL_MPAL"/>
    </sheetNames>
    <sheetDataSet>
      <sheetData sheetId="0"/>
      <sheetData sheetId="1">
        <row r="2">
          <cell r="A2" t="str">
            <v>Cve.</v>
          </cell>
          <cell r="B2" t="str">
            <v>Secc.</v>
          </cell>
          <cell r="C2" t="str">
            <v>Tipo de
Casilla</v>
          </cell>
          <cell r="D2" t="str">
            <v>Lista
Nominal</v>
          </cell>
          <cell r="E2" t="str">
            <v>PAN</v>
          </cell>
          <cell r="F2" t="str">
            <v>PRI</v>
          </cell>
          <cell r="G2" t="str">
            <v>PRD</v>
          </cell>
          <cell r="H2" t="str">
            <v>PT</v>
          </cell>
          <cell r="I2" t="str">
            <v>PVEM</v>
          </cell>
          <cell r="J2" t="str">
            <v>PARMEO</v>
          </cell>
          <cell r="K2" t="str">
            <v>PC</v>
          </cell>
          <cell r="L2" t="str">
            <v>No 
Reg.</v>
          </cell>
          <cell r="M2" t="str">
            <v>T.Votos
Válidos</v>
          </cell>
          <cell r="N2" t="str">
            <v>Nulos</v>
          </cell>
        </row>
        <row r="3">
          <cell r="A3" t="str">
            <v>002</v>
          </cell>
          <cell r="B3" t="str">
            <v>0002</v>
          </cell>
          <cell r="C3" t="str">
            <v>B</v>
          </cell>
          <cell r="D3">
            <v>610</v>
          </cell>
          <cell r="E3">
            <v>12</v>
          </cell>
          <cell r="F3">
            <v>151</v>
          </cell>
          <cell r="G3">
            <v>8</v>
          </cell>
          <cell r="H3">
            <v>0</v>
          </cell>
          <cell r="I3">
            <v>0</v>
          </cell>
          <cell r="J3">
            <v>0</v>
          </cell>
          <cell r="K3">
            <v>235</v>
          </cell>
          <cell r="L3">
            <v>0</v>
          </cell>
          <cell r="M3">
            <v>406</v>
          </cell>
          <cell r="N3">
            <v>7</v>
          </cell>
        </row>
        <row r="4">
          <cell r="A4" t="str">
            <v>002</v>
          </cell>
          <cell r="B4" t="str">
            <v>0003</v>
          </cell>
          <cell r="C4" t="str">
            <v>B</v>
          </cell>
          <cell r="D4">
            <v>584</v>
          </cell>
          <cell r="E4">
            <v>11</v>
          </cell>
          <cell r="F4">
            <v>117</v>
          </cell>
          <cell r="G4">
            <v>17</v>
          </cell>
          <cell r="H4">
            <v>0</v>
          </cell>
          <cell r="I4">
            <v>0</v>
          </cell>
          <cell r="J4">
            <v>0</v>
          </cell>
          <cell r="K4">
            <v>210</v>
          </cell>
          <cell r="L4">
            <v>0</v>
          </cell>
          <cell r="M4">
            <v>355</v>
          </cell>
          <cell r="N4">
            <v>10</v>
          </cell>
        </row>
        <row r="5">
          <cell r="A5" t="str">
            <v>002</v>
          </cell>
          <cell r="B5" t="str">
            <v>0003</v>
          </cell>
          <cell r="C5" t="str">
            <v>C1</v>
          </cell>
          <cell r="D5">
            <v>585</v>
          </cell>
          <cell r="E5">
            <v>15</v>
          </cell>
          <cell r="F5">
            <v>155</v>
          </cell>
          <cell r="G5">
            <v>7</v>
          </cell>
          <cell r="H5">
            <v>0</v>
          </cell>
          <cell r="I5">
            <v>0</v>
          </cell>
          <cell r="J5">
            <v>0</v>
          </cell>
          <cell r="K5">
            <v>205</v>
          </cell>
          <cell r="L5">
            <v>0</v>
          </cell>
          <cell r="M5">
            <v>382</v>
          </cell>
          <cell r="N5">
            <v>6</v>
          </cell>
        </row>
        <row r="6">
          <cell r="A6" t="str">
            <v>002</v>
          </cell>
          <cell r="B6" t="str">
            <v>0004</v>
          </cell>
          <cell r="C6" t="str">
            <v>B</v>
          </cell>
          <cell r="D6">
            <v>545</v>
          </cell>
          <cell r="E6">
            <v>16</v>
          </cell>
          <cell r="F6">
            <v>111</v>
          </cell>
          <cell r="G6">
            <v>13</v>
          </cell>
          <cell r="H6">
            <v>0</v>
          </cell>
          <cell r="I6">
            <v>0</v>
          </cell>
          <cell r="J6">
            <v>0</v>
          </cell>
          <cell r="K6">
            <v>221</v>
          </cell>
          <cell r="L6">
            <v>0</v>
          </cell>
          <cell r="M6">
            <v>361</v>
          </cell>
          <cell r="N6">
            <v>6</v>
          </cell>
        </row>
        <row r="7">
          <cell r="A7" t="str">
            <v>002</v>
          </cell>
          <cell r="B7" t="str">
            <v>0004</v>
          </cell>
          <cell r="C7" t="str">
            <v>C1</v>
          </cell>
          <cell r="D7">
            <v>546</v>
          </cell>
          <cell r="E7">
            <v>24</v>
          </cell>
          <cell r="F7">
            <v>97</v>
          </cell>
          <cell r="G7">
            <v>14</v>
          </cell>
          <cell r="H7">
            <v>0</v>
          </cell>
          <cell r="I7">
            <v>0</v>
          </cell>
          <cell r="J7">
            <v>0</v>
          </cell>
          <cell r="K7">
            <v>229</v>
          </cell>
          <cell r="L7">
            <v>0</v>
          </cell>
          <cell r="M7">
            <v>364</v>
          </cell>
          <cell r="N7">
            <v>13</v>
          </cell>
        </row>
        <row r="8">
          <cell r="A8" t="str">
            <v>002</v>
          </cell>
          <cell r="B8" t="str">
            <v>0005</v>
          </cell>
          <cell r="C8" t="str">
            <v>B</v>
          </cell>
          <cell r="D8">
            <v>700</v>
          </cell>
          <cell r="E8">
            <v>24</v>
          </cell>
          <cell r="F8">
            <v>134</v>
          </cell>
          <cell r="G8">
            <v>11</v>
          </cell>
          <cell r="H8">
            <v>0</v>
          </cell>
          <cell r="I8">
            <v>0</v>
          </cell>
          <cell r="J8">
            <v>0</v>
          </cell>
          <cell r="K8">
            <v>251</v>
          </cell>
          <cell r="L8">
            <v>0</v>
          </cell>
          <cell r="M8">
            <v>420</v>
          </cell>
          <cell r="N8">
            <v>11</v>
          </cell>
        </row>
        <row r="9">
          <cell r="A9" t="str">
            <v>002</v>
          </cell>
          <cell r="B9" t="str">
            <v>0006</v>
          </cell>
          <cell r="C9" t="str">
            <v>B</v>
          </cell>
          <cell r="D9">
            <v>664</v>
          </cell>
          <cell r="E9">
            <v>5</v>
          </cell>
          <cell r="F9">
            <v>135</v>
          </cell>
          <cell r="G9">
            <v>121</v>
          </cell>
          <cell r="H9">
            <v>0</v>
          </cell>
          <cell r="I9">
            <v>0</v>
          </cell>
          <cell r="J9">
            <v>0</v>
          </cell>
          <cell r="K9">
            <v>51</v>
          </cell>
          <cell r="L9">
            <v>4</v>
          </cell>
          <cell r="M9">
            <v>316</v>
          </cell>
          <cell r="N9">
            <v>6</v>
          </cell>
        </row>
        <row r="10">
          <cell r="A10" t="str">
            <v>002</v>
          </cell>
          <cell r="B10" t="str">
            <v>0006</v>
          </cell>
          <cell r="C10" t="str">
            <v>C1</v>
          </cell>
          <cell r="D10">
            <v>664</v>
          </cell>
          <cell r="E10">
            <v>8</v>
          </cell>
          <cell r="F10">
            <v>134</v>
          </cell>
          <cell r="G10">
            <v>120</v>
          </cell>
          <cell r="H10">
            <v>0</v>
          </cell>
          <cell r="I10">
            <v>0</v>
          </cell>
          <cell r="J10">
            <v>0</v>
          </cell>
          <cell r="K10">
            <v>56</v>
          </cell>
          <cell r="L10">
            <v>0</v>
          </cell>
          <cell r="M10">
            <v>318</v>
          </cell>
          <cell r="N10">
            <v>15</v>
          </cell>
        </row>
        <row r="11">
          <cell r="A11" t="str">
            <v>002</v>
          </cell>
          <cell r="B11" t="str">
            <v>0007</v>
          </cell>
          <cell r="C11" t="str">
            <v>B</v>
          </cell>
          <cell r="D11">
            <v>712</v>
          </cell>
          <cell r="E11">
            <v>11</v>
          </cell>
          <cell r="F11">
            <v>205</v>
          </cell>
          <cell r="G11">
            <v>89</v>
          </cell>
          <cell r="H11">
            <v>0</v>
          </cell>
          <cell r="I11">
            <v>0</v>
          </cell>
          <cell r="J11">
            <v>0</v>
          </cell>
          <cell r="K11">
            <v>73</v>
          </cell>
          <cell r="L11">
            <v>0</v>
          </cell>
          <cell r="M11">
            <v>378</v>
          </cell>
          <cell r="N11">
            <v>7</v>
          </cell>
        </row>
        <row r="12">
          <cell r="A12" t="str">
            <v>002</v>
          </cell>
          <cell r="B12" t="str">
            <v>0008</v>
          </cell>
          <cell r="C12" t="str">
            <v>B</v>
          </cell>
          <cell r="D12">
            <v>479</v>
          </cell>
          <cell r="E12">
            <v>133</v>
          </cell>
          <cell r="F12">
            <v>94</v>
          </cell>
          <cell r="G12">
            <v>13</v>
          </cell>
          <cell r="H12">
            <v>0</v>
          </cell>
          <cell r="I12">
            <v>0</v>
          </cell>
          <cell r="J12">
            <v>0</v>
          </cell>
          <cell r="K12">
            <v>56</v>
          </cell>
          <cell r="L12">
            <v>0</v>
          </cell>
          <cell r="M12">
            <v>296</v>
          </cell>
          <cell r="N12">
            <v>9</v>
          </cell>
        </row>
        <row r="13">
          <cell r="A13" t="str">
            <v>002</v>
          </cell>
          <cell r="B13" t="str">
            <v>0009</v>
          </cell>
          <cell r="C13" t="str">
            <v>B</v>
          </cell>
          <cell r="D13">
            <v>724</v>
          </cell>
          <cell r="E13">
            <v>107</v>
          </cell>
          <cell r="F13">
            <v>219</v>
          </cell>
          <cell r="G13">
            <v>5</v>
          </cell>
          <cell r="H13">
            <v>0</v>
          </cell>
          <cell r="I13">
            <v>0</v>
          </cell>
          <cell r="J13">
            <v>0</v>
          </cell>
          <cell r="K13">
            <v>24</v>
          </cell>
          <cell r="L13">
            <v>0</v>
          </cell>
          <cell r="M13">
            <v>355</v>
          </cell>
          <cell r="N13">
            <v>6</v>
          </cell>
        </row>
        <row r="14">
          <cell r="A14" t="str">
            <v>002</v>
          </cell>
          <cell r="B14" t="str">
            <v>0010</v>
          </cell>
          <cell r="C14" t="str">
            <v>B</v>
          </cell>
          <cell r="D14">
            <v>522</v>
          </cell>
          <cell r="E14">
            <v>179</v>
          </cell>
          <cell r="F14">
            <v>94</v>
          </cell>
          <cell r="G14">
            <v>3</v>
          </cell>
          <cell r="H14">
            <v>0</v>
          </cell>
          <cell r="I14">
            <v>0</v>
          </cell>
          <cell r="J14">
            <v>0</v>
          </cell>
          <cell r="K14">
            <v>12</v>
          </cell>
          <cell r="L14">
            <v>0</v>
          </cell>
          <cell r="M14">
            <v>288</v>
          </cell>
          <cell r="N14">
            <v>5</v>
          </cell>
        </row>
        <row r="15">
          <cell r="A15" t="str">
            <v>002</v>
          </cell>
          <cell r="B15" t="str">
            <v>0010</v>
          </cell>
          <cell r="C15" t="str">
            <v>C1</v>
          </cell>
          <cell r="D15">
            <v>523</v>
          </cell>
          <cell r="E15">
            <v>167</v>
          </cell>
          <cell r="F15">
            <v>97</v>
          </cell>
          <cell r="G15">
            <v>3</v>
          </cell>
          <cell r="H15">
            <v>0</v>
          </cell>
          <cell r="I15">
            <v>0</v>
          </cell>
          <cell r="J15">
            <v>0</v>
          </cell>
          <cell r="K15">
            <v>16</v>
          </cell>
          <cell r="L15">
            <v>0</v>
          </cell>
          <cell r="M15">
            <v>283</v>
          </cell>
          <cell r="N15">
            <v>3</v>
          </cell>
        </row>
        <row r="16">
          <cell r="A16" t="str">
            <v>002</v>
          </cell>
          <cell r="B16" t="str">
            <v>0011</v>
          </cell>
          <cell r="C16" t="str">
            <v>B</v>
          </cell>
          <cell r="D16">
            <v>580</v>
          </cell>
          <cell r="E16">
            <v>149</v>
          </cell>
          <cell r="F16">
            <v>113</v>
          </cell>
          <cell r="G16">
            <v>6</v>
          </cell>
          <cell r="H16">
            <v>0</v>
          </cell>
          <cell r="I16">
            <v>0</v>
          </cell>
          <cell r="J16">
            <v>0</v>
          </cell>
          <cell r="K16">
            <v>14</v>
          </cell>
          <cell r="L16">
            <v>0</v>
          </cell>
          <cell r="M16">
            <v>282</v>
          </cell>
          <cell r="N16">
            <v>7</v>
          </cell>
        </row>
        <row r="17">
          <cell r="A17" t="str">
            <v>002</v>
          </cell>
          <cell r="B17" t="str">
            <v>0011</v>
          </cell>
          <cell r="C17" t="str">
            <v>C1</v>
          </cell>
          <cell r="D17">
            <v>580</v>
          </cell>
          <cell r="E17">
            <v>192</v>
          </cell>
          <cell r="F17">
            <v>97</v>
          </cell>
          <cell r="G17">
            <v>2</v>
          </cell>
          <cell r="H17">
            <v>0</v>
          </cell>
          <cell r="I17">
            <v>0</v>
          </cell>
          <cell r="J17">
            <v>0</v>
          </cell>
          <cell r="K17">
            <v>19</v>
          </cell>
          <cell r="L17">
            <v>0</v>
          </cell>
          <cell r="M17">
            <v>310</v>
          </cell>
          <cell r="N17">
            <v>6</v>
          </cell>
        </row>
        <row r="18">
          <cell r="A18" t="str">
            <v>002</v>
          </cell>
          <cell r="B18" t="str">
            <v>0012</v>
          </cell>
          <cell r="C18" t="str">
            <v>B</v>
          </cell>
          <cell r="D18">
            <v>587</v>
          </cell>
          <cell r="E18">
            <v>169</v>
          </cell>
          <cell r="F18">
            <v>101</v>
          </cell>
          <cell r="G18">
            <v>6</v>
          </cell>
          <cell r="H18">
            <v>0</v>
          </cell>
          <cell r="I18">
            <v>0</v>
          </cell>
          <cell r="J18">
            <v>0</v>
          </cell>
          <cell r="K18">
            <v>37</v>
          </cell>
          <cell r="L18">
            <v>0</v>
          </cell>
          <cell r="M18">
            <v>313</v>
          </cell>
          <cell r="N18">
            <v>6</v>
          </cell>
        </row>
        <row r="19">
          <cell r="A19" t="str">
            <v>002</v>
          </cell>
          <cell r="B19" t="str">
            <v>0012</v>
          </cell>
          <cell r="C19" t="str">
            <v>C1</v>
          </cell>
          <cell r="D19">
            <v>588</v>
          </cell>
          <cell r="E19">
            <v>194</v>
          </cell>
          <cell r="F19">
            <v>74</v>
          </cell>
          <cell r="G19">
            <v>4</v>
          </cell>
          <cell r="H19">
            <v>0</v>
          </cell>
          <cell r="I19">
            <v>0</v>
          </cell>
          <cell r="J19">
            <v>0</v>
          </cell>
          <cell r="K19">
            <v>17</v>
          </cell>
          <cell r="L19">
            <v>0</v>
          </cell>
          <cell r="M19">
            <v>289</v>
          </cell>
          <cell r="N19">
            <v>10</v>
          </cell>
        </row>
        <row r="20">
          <cell r="A20" t="str">
            <v>002</v>
          </cell>
          <cell r="B20" t="str">
            <v>0013</v>
          </cell>
          <cell r="C20" t="str">
            <v>B</v>
          </cell>
          <cell r="D20">
            <v>536</v>
          </cell>
          <cell r="E20">
            <v>15</v>
          </cell>
          <cell r="F20">
            <v>117</v>
          </cell>
          <cell r="G20">
            <v>13</v>
          </cell>
          <cell r="H20">
            <v>0</v>
          </cell>
          <cell r="I20">
            <v>0</v>
          </cell>
          <cell r="J20">
            <v>0</v>
          </cell>
          <cell r="K20">
            <v>194</v>
          </cell>
          <cell r="L20">
            <v>0</v>
          </cell>
          <cell r="M20">
            <v>339</v>
          </cell>
          <cell r="N20">
            <v>11</v>
          </cell>
        </row>
        <row r="21">
          <cell r="A21" t="str">
            <v>002</v>
          </cell>
          <cell r="B21" t="str">
            <v>0014</v>
          </cell>
          <cell r="C21" t="str">
            <v>B</v>
          </cell>
          <cell r="D21">
            <v>624</v>
          </cell>
          <cell r="E21">
            <v>69</v>
          </cell>
          <cell r="F21">
            <v>165</v>
          </cell>
          <cell r="G21">
            <v>6</v>
          </cell>
          <cell r="H21">
            <v>0</v>
          </cell>
          <cell r="I21">
            <v>0</v>
          </cell>
          <cell r="J21">
            <v>0</v>
          </cell>
          <cell r="K21">
            <v>129</v>
          </cell>
          <cell r="L21">
            <v>0</v>
          </cell>
          <cell r="M21">
            <v>369</v>
          </cell>
          <cell r="N21">
            <v>13</v>
          </cell>
        </row>
        <row r="22">
          <cell r="A22" t="str">
            <v>002</v>
          </cell>
          <cell r="B22" t="str">
            <v>0015</v>
          </cell>
          <cell r="C22" t="str">
            <v>B</v>
          </cell>
          <cell r="D22">
            <v>652</v>
          </cell>
          <cell r="E22">
            <v>167</v>
          </cell>
          <cell r="F22">
            <v>164</v>
          </cell>
          <cell r="G22">
            <v>13</v>
          </cell>
          <cell r="H22">
            <v>0</v>
          </cell>
          <cell r="I22">
            <v>0</v>
          </cell>
          <cell r="J22">
            <v>0</v>
          </cell>
          <cell r="K22">
            <v>14</v>
          </cell>
          <cell r="L22">
            <v>0</v>
          </cell>
          <cell r="M22">
            <v>358</v>
          </cell>
          <cell r="N22">
            <v>7</v>
          </cell>
        </row>
        <row r="23">
          <cell r="A23" t="str">
            <v>002</v>
          </cell>
          <cell r="B23" t="str">
            <v>0016</v>
          </cell>
          <cell r="C23" t="str">
            <v>B</v>
          </cell>
          <cell r="D23">
            <v>256</v>
          </cell>
          <cell r="E23">
            <v>23</v>
          </cell>
          <cell r="F23">
            <v>75</v>
          </cell>
          <cell r="G23">
            <v>14</v>
          </cell>
          <cell r="H23">
            <v>0</v>
          </cell>
          <cell r="I23">
            <v>0</v>
          </cell>
          <cell r="J23">
            <v>0</v>
          </cell>
          <cell r="K23">
            <v>3</v>
          </cell>
          <cell r="L23">
            <v>0</v>
          </cell>
          <cell r="M23">
            <v>115</v>
          </cell>
          <cell r="N23">
            <v>12</v>
          </cell>
        </row>
        <row r="24">
          <cell r="A24" t="str">
            <v>002</v>
          </cell>
          <cell r="B24" t="str">
            <v>0017</v>
          </cell>
          <cell r="C24" t="str">
            <v>B</v>
          </cell>
          <cell r="D24">
            <v>473</v>
          </cell>
          <cell r="E24">
            <v>11</v>
          </cell>
          <cell r="F24">
            <v>224</v>
          </cell>
          <cell r="G24">
            <v>6</v>
          </cell>
          <cell r="H24">
            <v>0</v>
          </cell>
          <cell r="I24">
            <v>0</v>
          </cell>
          <cell r="J24">
            <v>0</v>
          </cell>
          <cell r="K24">
            <v>31</v>
          </cell>
          <cell r="L24">
            <v>0</v>
          </cell>
          <cell r="M24">
            <v>272</v>
          </cell>
          <cell r="N24">
            <v>5</v>
          </cell>
        </row>
        <row r="25">
          <cell r="A25" t="str">
            <v>002</v>
          </cell>
          <cell r="B25" t="str">
            <v>0017</v>
          </cell>
          <cell r="C25" t="str">
            <v>C1</v>
          </cell>
          <cell r="D25">
            <v>474</v>
          </cell>
          <cell r="E25">
            <v>7</v>
          </cell>
          <cell r="F25">
            <v>236</v>
          </cell>
          <cell r="G25">
            <v>6</v>
          </cell>
          <cell r="H25">
            <v>0</v>
          </cell>
          <cell r="I25">
            <v>0</v>
          </cell>
          <cell r="J25">
            <v>0</v>
          </cell>
          <cell r="K25">
            <v>51</v>
          </cell>
          <cell r="L25">
            <v>0</v>
          </cell>
          <cell r="M25">
            <v>300</v>
          </cell>
          <cell r="N25">
            <v>10</v>
          </cell>
        </row>
        <row r="26">
          <cell r="A26" t="str">
            <v>002</v>
          </cell>
          <cell r="B26" t="str">
            <v>0018</v>
          </cell>
          <cell r="C26" t="str">
            <v>B</v>
          </cell>
          <cell r="D26">
            <v>390</v>
          </cell>
          <cell r="E26">
            <v>20</v>
          </cell>
          <cell r="F26">
            <v>100</v>
          </cell>
          <cell r="G26">
            <v>7</v>
          </cell>
          <cell r="H26">
            <v>0</v>
          </cell>
          <cell r="I26">
            <v>0</v>
          </cell>
          <cell r="J26">
            <v>0</v>
          </cell>
          <cell r="K26">
            <v>85</v>
          </cell>
          <cell r="L26">
            <v>0</v>
          </cell>
          <cell r="M26">
            <v>212</v>
          </cell>
          <cell r="N26">
            <v>5</v>
          </cell>
        </row>
        <row r="27">
          <cell r="A27" t="str">
            <v>002</v>
          </cell>
          <cell r="B27" t="str">
            <v>0019</v>
          </cell>
          <cell r="C27" t="str">
            <v>B</v>
          </cell>
          <cell r="D27">
            <v>434</v>
          </cell>
          <cell r="E27">
            <v>75</v>
          </cell>
          <cell r="F27">
            <v>92</v>
          </cell>
          <cell r="G27">
            <v>3</v>
          </cell>
          <cell r="H27">
            <v>0</v>
          </cell>
          <cell r="I27">
            <v>0</v>
          </cell>
          <cell r="J27">
            <v>0</v>
          </cell>
          <cell r="K27">
            <v>94</v>
          </cell>
          <cell r="L27">
            <v>0</v>
          </cell>
          <cell r="M27">
            <v>264</v>
          </cell>
          <cell r="N27">
            <v>4</v>
          </cell>
        </row>
        <row r="28">
          <cell r="A28" t="str">
            <v>002</v>
          </cell>
          <cell r="B28" t="str">
            <v>0020</v>
          </cell>
          <cell r="C28" t="str">
            <v>B</v>
          </cell>
          <cell r="D28">
            <v>520</v>
          </cell>
          <cell r="E28">
            <v>17</v>
          </cell>
          <cell r="F28">
            <v>40</v>
          </cell>
          <cell r="G28">
            <v>45</v>
          </cell>
          <cell r="H28">
            <v>0</v>
          </cell>
          <cell r="I28">
            <v>0</v>
          </cell>
          <cell r="J28">
            <v>0</v>
          </cell>
          <cell r="K28">
            <v>122</v>
          </cell>
          <cell r="L28">
            <v>0</v>
          </cell>
          <cell r="M28">
            <v>224</v>
          </cell>
          <cell r="N28">
            <v>14</v>
          </cell>
        </row>
        <row r="29">
          <cell r="A29" t="str">
            <v>002</v>
          </cell>
          <cell r="B29" t="str">
            <v>0021</v>
          </cell>
          <cell r="C29" t="str">
            <v>B</v>
          </cell>
          <cell r="D29">
            <v>417</v>
          </cell>
          <cell r="E29">
            <v>29</v>
          </cell>
          <cell r="F29">
            <v>126</v>
          </cell>
          <cell r="G29">
            <v>42</v>
          </cell>
          <cell r="H29">
            <v>0</v>
          </cell>
          <cell r="I29">
            <v>0</v>
          </cell>
          <cell r="J29">
            <v>0</v>
          </cell>
          <cell r="K29">
            <v>24</v>
          </cell>
          <cell r="L29">
            <v>0</v>
          </cell>
          <cell r="M29">
            <v>221</v>
          </cell>
          <cell r="N29">
            <v>10</v>
          </cell>
        </row>
        <row r="30">
          <cell r="A30" t="str">
            <v>002</v>
          </cell>
          <cell r="B30" t="str">
            <v>0021</v>
          </cell>
          <cell r="C30" t="str">
            <v>C1</v>
          </cell>
          <cell r="D30">
            <v>418</v>
          </cell>
          <cell r="E30">
            <v>28</v>
          </cell>
          <cell r="F30">
            <v>108</v>
          </cell>
          <cell r="G30">
            <v>49</v>
          </cell>
          <cell r="H30">
            <v>0</v>
          </cell>
          <cell r="I30">
            <v>0</v>
          </cell>
          <cell r="J30">
            <v>0</v>
          </cell>
          <cell r="K30">
            <v>31</v>
          </cell>
          <cell r="L30">
            <v>0</v>
          </cell>
          <cell r="M30">
            <v>216</v>
          </cell>
          <cell r="N30">
            <v>10</v>
          </cell>
        </row>
        <row r="31">
          <cell r="A31" t="str">
            <v>002</v>
          </cell>
          <cell r="B31" t="str">
            <v>0022</v>
          </cell>
          <cell r="C31" t="str">
            <v>B</v>
          </cell>
          <cell r="D31">
            <v>444</v>
          </cell>
          <cell r="E31">
            <v>77</v>
          </cell>
          <cell r="F31">
            <v>120</v>
          </cell>
          <cell r="G31">
            <v>16</v>
          </cell>
          <cell r="H31">
            <v>0</v>
          </cell>
          <cell r="I31">
            <v>0</v>
          </cell>
          <cell r="J31">
            <v>0</v>
          </cell>
          <cell r="K31">
            <v>69</v>
          </cell>
          <cell r="L31">
            <v>0</v>
          </cell>
          <cell r="M31">
            <v>282</v>
          </cell>
          <cell r="N31">
            <v>6</v>
          </cell>
        </row>
        <row r="32">
          <cell r="A32" t="str">
            <v>002</v>
          </cell>
          <cell r="B32" t="str">
            <v>0023</v>
          </cell>
          <cell r="C32" t="str">
            <v>B</v>
          </cell>
          <cell r="D32">
            <v>522</v>
          </cell>
          <cell r="E32">
            <v>114</v>
          </cell>
          <cell r="F32">
            <v>91</v>
          </cell>
          <cell r="G32">
            <v>8</v>
          </cell>
          <cell r="H32">
            <v>0</v>
          </cell>
          <cell r="I32">
            <v>0</v>
          </cell>
          <cell r="J32">
            <v>0</v>
          </cell>
          <cell r="K32">
            <v>41</v>
          </cell>
          <cell r="L32">
            <v>0</v>
          </cell>
          <cell r="M32">
            <v>254</v>
          </cell>
          <cell r="N32">
            <v>9</v>
          </cell>
        </row>
        <row r="33">
          <cell r="A33" t="str">
            <v>002</v>
          </cell>
          <cell r="B33" t="str">
            <v>0024</v>
          </cell>
          <cell r="C33" t="str">
            <v>B</v>
          </cell>
          <cell r="D33">
            <v>449</v>
          </cell>
          <cell r="E33">
            <v>17</v>
          </cell>
          <cell r="F33">
            <v>54</v>
          </cell>
          <cell r="G33">
            <v>5</v>
          </cell>
          <cell r="H33">
            <v>0</v>
          </cell>
          <cell r="I33">
            <v>0</v>
          </cell>
          <cell r="J33">
            <v>0</v>
          </cell>
          <cell r="K33">
            <v>172</v>
          </cell>
          <cell r="L33">
            <v>0</v>
          </cell>
          <cell r="M33">
            <v>248</v>
          </cell>
          <cell r="N33">
            <v>9</v>
          </cell>
        </row>
        <row r="34">
          <cell r="A34" t="str">
            <v>002</v>
          </cell>
          <cell r="B34" t="str">
            <v>0024</v>
          </cell>
          <cell r="C34" t="str">
            <v>C1</v>
          </cell>
          <cell r="D34">
            <v>449</v>
          </cell>
          <cell r="E34">
            <v>13</v>
          </cell>
          <cell r="F34">
            <v>58</v>
          </cell>
          <cell r="G34">
            <v>8</v>
          </cell>
          <cell r="H34">
            <v>0</v>
          </cell>
          <cell r="I34">
            <v>0</v>
          </cell>
          <cell r="J34">
            <v>0</v>
          </cell>
          <cell r="K34">
            <v>169</v>
          </cell>
          <cell r="L34">
            <v>0</v>
          </cell>
          <cell r="M34">
            <v>248</v>
          </cell>
          <cell r="N34">
            <v>6</v>
          </cell>
        </row>
        <row r="35">
          <cell r="A35" t="str">
            <v>002</v>
          </cell>
          <cell r="B35" t="str">
            <v>0025</v>
          </cell>
          <cell r="C35" t="str">
            <v>B</v>
          </cell>
          <cell r="D35">
            <v>549</v>
          </cell>
          <cell r="E35">
            <v>112</v>
          </cell>
          <cell r="F35">
            <v>127</v>
          </cell>
          <cell r="G35">
            <v>9</v>
          </cell>
          <cell r="H35">
            <v>0</v>
          </cell>
          <cell r="I35">
            <v>0</v>
          </cell>
          <cell r="J35">
            <v>0</v>
          </cell>
          <cell r="K35">
            <v>140</v>
          </cell>
          <cell r="L35">
            <v>0</v>
          </cell>
          <cell r="M35">
            <v>388</v>
          </cell>
          <cell r="N35">
            <v>6</v>
          </cell>
        </row>
        <row r="36">
          <cell r="A36" t="str">
            <v>002</v>
          </cell>
          <cell r="B36" t="str">
            <v>0026</v>
          </cell>
          <cell r="C36" t="str">
            <v>B</v>
          </cell>
          <cell r="D36">
            <v>375</v>
          </cell>
          <cell r="E36">
            <v>50</v>
          </cell>
          <cell r="F36">
            <v>46</v>
          </cell>
          <cell r="G36">
            <v>15</v>
          </cell>
          <cell r="H36">
            <v>0</v>
          </cell>
          <cell r="I36">
            <v>0</v>
          </cell>
          <cell r="J36">
            <v>0</v>
          </cell>
          <cell r="K36">
            <v>84</v>
          </cell>
          <cell r="L36">
            <v>0</v>
          </cell>
          <cell r="M36">
            <v>195</v>
          </cell>
          <cell r="N36">
            <v>17</v>
          </cell>
        </row>
        <row r="37">
          <cell r="A37" t="str">
            <v>002</v>
          </cell>
          <cell r="B37" t="str">
            <v>0026</v>
          </cell>
          <cell r="C37" t="str">
            <v>C1</v>
          </cell>
          <cell r="D37">
            <v>376</v>
          </cell>
          <cell r="E37">
            <v>37</v>
          </cell>
          <cell r="F37">
            <v>40</v>
          </cell>
          <cell r="G37">
            <v>20</v>
          </cell>
          <cell r="H37">
            <v>0</v>
          </cell>
          <cell r="I37">
            <v>0</v>
          </cell>
          <cell r="J37">
            <v>0</v>
          </cell>
          <cell r="K37">
            <v>107</v>
          </cell>
          <cell r="L37">
            <v>0</v>
          </cell>
          <cell r="M37">
            <v>204</v>
          </cell>
          <cell r="N37">
            <v>4</v>
          </cell>
        </row>
        <row r="38">
          <cell r="A38" t="str">
            <v>002</v>
          </cell>
          <cell r="B38" t="str">
            <v>0027</v>
          </cell>
          <cell r="C38" t="str">
            <v>B</v>
          </cell>
          <cell r="D38">
            <v>599</v>
          </cell>
          <cell r="E38">
            <v>46</v>
          </cell>
          <cell r="F38">
            <v>268</v>
          </cell>
          <cell r="G38">
            <v>9</v>
          </cell>
          <cell r="H38">
            <v>0</v>
          </cell>
          <cell r="I38">
            <v>0</v>
          </cell>
          <cell r="J38">
            <v>0</v>
          </cell>
          <cell r="K38">
            <v>55</v>
          </cell>
          <cell r="L38">
            <v>0</v>
          </cell>
          <cell r="M38">
            <v>378</v>
          </cell>
          <cell r="N38">
            <v>5</v>
          </cell>
        </row>
        <row r="39">
          <cell r="A39" t="str">
            <v>002</v>
          </cell>
          <cell r="B39" t="str">
            <v>0028</v>
          </cell>
          <cell r="C39" t="str">
            <v>B</v>
          </cell>
          <cell r="D39">
            <v>646</v>
          </cell>
          <cell r="E39">
            <v>32</v>
          </cell>
          <cell r="F39">
            <v>131</v>
          </cell>
          <cell r="G39">
            <v>17</v>
          </cell>
          <cell r="H39">
            <v>0</v>
          </cell>
          <cell r="I39">
            <v>0</v>
          </cell>
          <cell r="J39">
            <v>0</v>
          </cell>
          <cell r="K39">
            <v>203</v>
          </cell>
          <cell r="L39">
            <v>1</v>
          </cell>
          <cell r="M39">
            <v>384</v>
          </cell>
          <cell r="N39">
            <v>11</v>
          </cell>
        </row>
        <row r="40">
          <cell r="A40" t="str">
            <v>002</v>
          </cell>
          <cell r="B40" t="str">
            <v>0029</v>
          </cell>
          <cell r="C40" t="str">
            <v>B</v>
          </cell>
          <cell r="D40">
            <v>447</v>
          </cell>
          <cell r="E40">
            <v>39</v>
          </cell>
          <cell r="F40">
            <v>47</v>
          </cell>
          <cell r="G40">
            <v>24</v>
          </cell>
          <cell r="H40">
            <v>0</v>
          </cell>
          <cell r="I40">
            <v>0</v>
          </cell>
          <cell r="J40">
            <v>0</v>
          </cell>
          <cell r="K40">
            <v>166</v>
          </cell>
          <cell r="L40">
            <v>0</v>
          </cell>
          <cell r="M40">
            <v>276</v>
          </cell>
          <cell r="N40">
            <v>11</v>
          </cell>
        </row>
        <row r="41">
          <cell r="A41" t="str">
            <v>002</v>
          </cell>
          <cell r="B41" t="str">
            <v>0029</v>
          </cell>
          <cell r="C41" t="str">
            <v>C1</v>
          </cell>
          <cell r="D41">
            <v>447</v>
          </cell>
          <cell r="E41">
            <v>33</v>
          </cell>
          <cell r="F41">
            <v>42</v>
          </cell>
          <cell r="G41">
            <v>16</v>
          </cell>
          <cell r="H41">
            <v>0</v>
          </cell>
          <cell r="I41">
            <v>0</v>
          </cell>
          <cell r="J41">
            <v>0</v>
          </cell>
          <cell r="K41">
            <v>181</v>
          </cell>
          <cell r="L41">
            <v>0</v>
          </cell>
          <cell r="M41">
            <v>272</v>
          </cell>
          <cell r="N41">
            <v>10</v>
          </cell>
        </row>
        <row r="42">
          <cell r="A42" t="str">
            <v>002</v>
          </cell>
          <cell r="B42" t="str">
            <v>0030</v>
          </cell>
          <cell r="C42" t="str">
            <v>B</v>
          </cell>
          <cell r="D42">
            <v>613</v>
          </cell>
          <cell r="E42">
            <v>15</v>
          </cell>
          <cell r="F42">
            <v>138</v>
          </cell>
          <cell r="G42">
            <v>12</v>
          </cell>
          <cell r="H42">
            <v>0</v>
          </cell>
          <cell r="I42">
            <v>0</v>
          </cell>
          <cell r="J42">
            <v>0</v>
          </cell>
          <cell r="K42">
            <v>178</v>
          </cell>
          <cell r="L42">
            <v>0</v>
          </cell>
          <cell r="M42">
            <v>343</v>
          </cell>
          <cell r="N42">
            <v>6</v>
          </cell>
        </row>
        <row r="43">
          <cell r="A43" t="str">
            <v>002</v>
          </cell>
          <cell r="B43" t="str">
            <v>0031</v>
          </cell>
          <cell r="C43" t="str">
            <v>B</v>
          </cell>
          <cell r="D43">
            <v>609</v>
          </cell>
          <cell r="E43">
            <v>57</v>
          </cell>
          <cell r="F43">
            <v>162</v>
          </cell>
          <cell r="G43">
            <v>63</v>
          </cell>
          <cell r="H43">
            <v>0</v>
          </cell>
          <cell r="I43">
            <v>0</v>
          </cell>
          <cell r="J43">
            <v>0</v>
          </cell>
          <cell r="K43">
            <v>89</v>
          </cell>
          <cell r="L43">
            <v>0</v>
          </cell>
          <cell r="M43">
            <v>371</v>
          </cell>
          <cell r="N43">
            <v>17</v>
          </cell>
        </row>
        <row r="44">
          <cell r="A44" t="str">
            <v>002</v>
          </cell>
          <cell r="B44" t="str">
            <v>0031</v>
          </cell>
          <cell r="C44" t="str">
            <v>C1</v>
          </cell>
          <cell r="D44">
            <v>610</v>
          </cell>
          <cell r="E44">
            <v>56</v>
          </cell>
          <cell r="F44">
            <v>189</v>
          </cell>
          <cell r="G44">
            <v>52</v>
          </cell>
          <cell r="H44">
            <v>0</v>
          </cell>
          <cell r="I44">
            <v>0</v>
          </cell>
          <cell r="J44">
            <v>0</v>
          </cell>
          <cell r="K44">
            <v>74</v>
          </cell>
          <cell r="L44">
            <v>0</v>
          </cell>
          <cell r="M44">
            <v>371</v>
          </cell>
          <cell r="N44">
            <v>19</v>
          </cell>
        </row>
        <row r="45">
          <cell r="A45" t="str">
            <v>002</v>
          </cell>
          <cell r="B45" t="str">
            <v>0032</v>
          </cell>
          <cell r="C45" t="str">
            <v>B</v>
          </cell>
          <cell r="D45">
            <v>248</v>
          </cell>
          <cell r="E45">
            <v>1</v>
          </cell>
          <cell r="F45">
            <v>69</v>
          </cell>
          <cell r="G45">
            <v>77</v>
          </cell>
          <cell r="H45">
            <v>0</v>
          </cell>
          <cell r="I45">
            <v>0</v>
          </cell>
          <cell r="J45">
            <v>0</v>
          </cell>
          <cell r="K45">
            <v>49</v>
          </cell>
          <cell r="L45">
            <v>0</v>
          </cell>
          <cell r="M45">
            <v>196</v>
          </cell>
          <cell r="N45">
            <v>6</v>
          </cell>
        </row>
        <row r="46">
          <cell r="A46" t="str">
            <v>002</v>
          </cell>
          <cell r="B46" t="str">
            <v>0033</v>
          </cell>
          <cell r="C46" t="str">
            <v>B</v>
          </cell>
          <cell r="D46">
            <v>465</v>
          </cell>
          <cell r="E46">
            <v>15</v>
          </cell>
          <cell r="F46">
            <v>164</v>
          </cell>
          <cell r="G46">
            <v>14</v>
          </cell>
          <cell r="H46">
            <v>0</v>
          </cell>
          <cell r="I46">
            <v>0</v>
          </cell>
          <cell r="J46">
            <v>0</v>
          </cell>
          <cell r="K46">
            <v>145</v>
          </cell>
          <cell r="L46">
            <v>0</v>
          </cell>
          <cell r="M46">
            <v>338</v>
          </cell>
          <cell r="N46">
            <v>13</v>
          </cell>
        </row>
        <row r="47">
          <cell r="A47" t="str">
            <v>002</v>
          </cell>
          <cell r="B47" t="str">
            <v>0033</v>
          </cell>
          <cell r="C47" t="str">
            <v>C1</v>
          </cell>
          <cell r="D47">
            <v>465</v>
          </cell>
          <cell r="E47">
            <v>20</v>
          </cell>
          <cell r="F47">
            <v>163</v>
          </cell>
          <cell r="G47">
            <v>23</v>
          </cell>
          <cell r="H47">
            <v>0</v>
          </cell>
          <cell r="I47">
            <v>0</v>
          </cell>
          <cell r="J47">
            <v>0</v>
          </cell>
          <cell r="K47">
            <v>128</v>
          </cell>
          <cell r="L47">
            <v>1</v>
          </cell>
          <cell r="M47">
            <v>335</v>
          </cell>
          <cell r="N47">
            <v>7</v>
          </cell>
        </row>
        <row r="48">
          <cell r="A48" t="str">
            <v>002</v>
          </cell>
          <cell r="B48" t="str">
            <v>0034</v>
          </cell>
          <cell r="C48" t="str">
            <v>B</v>
          </cell>
          <cell r="D48">
            <v>502</v>
          </cell>
          <cell r="E48">
            <v>43</v>
          </cell>
          <cell r="F48">
            <v>123</v>
          </cell>
          <cell r="G48">
            <v>17</v>
          </cell>
          <cell r="H48">
            <v>0</v>
          </cell>
          <cell r="I48">
            <v>0</v>
          </cell>
          <cell r="J48">
            <v>0</v>
          </cell>
          <cell r="K48">
            <v>106</v>
          </cell>
          <cell r="L48">
            <v>0</v>
          </cell>
          <cell r="M48">
            <v>289</v>
          </cell>
          <cell r="N48">
            <v>6</v>
          </cell>
        </row>
        <row r="49">
          <cell r="A49" t="str">
            <v>002</v>
          </cell>
          <cell r="B49" t="str">
            <v>0034</v>
          </cell>
          <cell r="C49" t="str">
            <v>C1</v>
          </cell>
          <cell r="D49">
            <v>503</v>
          </cell>
          <cell r="E49">
            <v>32</v>
          </cell>
          <cell r="F49">
            <v>144</v>
          </cell>
          <cell r="G49">
            <v>16</v>
          </cell>
          <cell r="H49">
            <v>0</v>
          </cell>
          <cell r="I49">
            <v>0</v>
          </cell>
          <cell r="J49">
            <v>0</v>
          </cell>
          <cell r="K49">
            <v>92</v>
          </cell>
          <cell r="L49">
            <v>0</v>
          </cell>
          <cell r="M49">
            <v>284</v>
          </cell>
          <cell r="N49">
            <v>15</v>
          </cell>
        </row>
        <row r="50">
          <cell r="A50" t="str">
            <v>386</v>
          </cell>
          <cell r="B50" t="str">
            <v>0037</v>
          </cell>
          <cell r="C50" t="str">
            <v>B</v>
          </cell>
          <cell r="D50">
            <v>673</v>
          </cell>
          <cell r="E50">
            <v>36</v>
          </cell>
          <cell r="F50">
            <v>107</v>
          </cell>
          <cell r="G50">
            <v>123</v>
          </cell>
          <cell r="H50">
            <v>5</v>
          </cell>
          <cell r="I50">
            <v>9</v>
          </cell>
          <cell r="J50">
            <v>0</v>
          </cell>
          <cell r="K50">
            <v>0</v>
          </cell>
          <cell r="L50">
            <v>0</v>
          </cell>
          <cell r="M50">
            <v>280</v>
          </cell>
          <cell r="N50">
            <v>8</v>
          </cell>
        </row>
        <row r="51">
          <cell r="A51" t="str">
            <v>386</v>
          </cell>
          <cell r="B51" t="str">
            <v>0038</v>
          </cell>
          <cell r="C51" t="str">
            <v>B</v>
          </cell>
          <cell r="D51">
            <v>536</v>
          </cell>
          <cell r="E51">
            <v>33</v>
          </cell>
          <cell r="F51">
            <v>55</v>
          </cell>
          <cell r="G51">
            <v>136</v>
          </cell>
          <cell r="H51">
            <v>4</v>
          </cell>
          <cell r="I51">
            <v>3</v>
          </cell>
          <cell r="J51">
            <v>0</v>
          </cell>
          <cell r="K51">
            <v>0</v>
          </cell>
          <cell r="L51">
            <v>0</v>
          </cell>
          <cell r="M51">
            <v>231</v>
          </cell>
          <cell r="N51">
            <v>13</v>
          </cell>
        </row>
        <row r="52">
          <cell r="A52" t="str">
            <v>005</v>
          </cell>
          <cell r="B52" t="str">
            <v>0042</v>
          </cell>
          <cell r="C52" t="str">
            <v>B</v>
          </cell>
          <cell r="D52">
            <v>577</v>
          </cell>
          <cell r="E52">
            <v>220</v>
          </cell>
          <cell r="F52">
            <v>238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458</v>
          </cell>
          <cell r="N52">
            <v>3</v>
          </cell>
        </row>
        <row r="53">
          <cell r="A53" t="str">
            <v>006</v>
          </cell>
          <cell r="B53" t="str">
            <v>0043</v>
          </cell>
          <cell r="C53" t="str">
            <v>B</v>
          </cell>
          <cell r="D53">
            <v>592</v>
          </cell>
          <cell r="E53">
            <v>0</v>
          </cell>
          <cell r="F53">
            <v>254</v>
          </cell>
          <cell r="G53">
            <v>204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458</v>
          </cell>
          <cell r="N53">
            <v>3</v>
          </cell>
        </row>
        <row r="54">
          <cell r="A54" t="str">
            <v>006</v>
          </cell>
          <cell r="B54" t="str">
            <v>0044</v>
          </cell>
          <cell r="C54" t="str">
            <v>B</v>
          </cell>
          <cell r="D54">
            <v>679</v>
          </cell>
          <cell r="E54">
            <v>0</v>
          </cell>
          <cell r="F54">
            <v>337</v>
          </cell>
          <cell r="G54">
            <v>179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516</v>
          </cell>
          <cell r="N54">
            <v>2</v>
          </cell>
        </row>
        <row r="55">
          <cell r="A55" t="str">
            <v>006</v>
          </cell>
          <cell r="B55" t="str">
            <v>0045</v>
          </cell>
          <cell r="C55" t="str">
            <v>B</v>
          </cell>
          <cell r="D55">
            <v>639</v>
          </cell>
          <cell r="E55">
            <v>0</v>
          </cell>
          <cell r="F55">
            <v>223</v>
          </cell>
          <cell r="G55">
            <v>187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410</v>
          </cell>
          <cell r="N55">
            <v>5</v>
          </cell>
        </row>
        <row r="56">
          <cell r="A56" t="str">
            <v>006</v>
          </cell>
          <cell r="B56" t="str">
            <v>0046</v>
          </cell>
          <cell r="C56" t="str">
            <v>B</v>
          </cell>
          <cell r="D56">
            <v>731</v>
          </cell>
          <cell r="E56">
            <v>0</v>
          </cell>
          <cell r="F56">
            <v>224</v>
          </cell>
          <cell r="G56">
            <v>215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439</v>
          </cell>
          <cell r="N56">
            <v>5</v>
          </cell>
        </row>
        <row r="57">
          <cell r="A57" t="str">
            <v>006</v>
          </cell>
          <cell r="B57" t="str">
            <v>0047</v>
          </cell>
          <cell r="C57" t="str">
            <v>B</v>
          </cell>
          <cell r="D57">
            <v>517</v>
          </cell>
          <cell r="E57">
            <v>0</v>
          </cell>
          <cell r="F57">
            <v>152</v>
          </cell>
          <cell r="G57">
            <v>186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338</v>
          </cell>
          <cell r="N57">
            <v>12</v>
          </cell>
        </row>
        <row r="58">
          <cell r="A58" t="str">
            <v>006</v>
          </cell>
          <cell r="B58" t="str">
            <v>0047</v>
          </cell>
          <cell r="C58" t="str">
            <v>C1</v>
          </cell>
          <cell r="D58">
            <v>517</v>
          </cell>
          <cell r="E58">
            <v>0</v>
          </cell>
          <cell r="F58">
            <v>145</v>
          </cell>
          <cell r="G58">
            <v>161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306</v>
          </cell>
          <cell r="N58">
            <v>7</v>
          </cell>
        </row>
        <row r="59">
          <cell r="A59" t="str">
            <v>006</v>
          </cell>
          <cell r="B59" t="str">
            <v>0048</v>
          </cell>
          <cell r="C59" t="str">
            <v>B</v>
          </cell>
          <cell r="D59">
            <v>581</v>
          </cell>
          <cell r="E59">
            <v>0</v>
          </cell>
          <cell r="F59">
            <v>206</v>
          </cell>
          <cell r="G59">
            <v>166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372</v>
          </cell>
          <cell r="N59">
            <v>8</v>
          </cell>
        </row>
        <row r="60">
          <cell r="A60" t="str">
            <v>006</v>
          </cell>
          <cell r="B60" t="str">
            <v>0049</v>
          </cell>
          <cell r="C60" t="str">
            <v>B</v>
          </cell>
          <cell r="D60">
            <v>726</v>
          </cell>
          <cell r="E60">
            <v>0</v>
          </cell>
          <cell r="F60">
            <v>176</v>
          </cell>
          <cell r="G60">
            <v>367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543</v>
          </cell>
          <cell r="N60">
            <v>11</v>
          </cell>
        </row>
        <row r="61">
          <cell r="A61" t="str">
            <v>006</v>
          </cell>
          <cell r="B61" t="str">
            <v>0050</v>
          </cell>
          <cell r="C61" t="str">
            <v>B</v>
          </cell>
          <cell r="D61">
            <v>666</v>
          </cell>
          <cell r="E61">
            <v>0</v>
          </cell>
          <cell r="F61">
            <v>237</v>
          </cell>
          <cell r="G61">
            <v>88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325</v>
          </cell>
          <cell r="N61">
            <v>0</v>
          </cell>
        </row>
        <row r="62">
          <cell r="A62" t="str">
            <v>006</v>
          </cell>
          <cell r="B62" t="str">
            <v>0051</v>
          </cell>
          <cell r="C62" t="str">
            <v>B</v>
          </cell>
          <cell r="D62">
            <v>411</v>
          </cell>
          <cell r="E62">
            <v>0</v>
          </cell>
          <cell r="F62">
            <v>106</v>
          </cell>
          <cell r="G62">
            <v>153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259</v>
          </cell>
          <cell r="N62">
            <v>14</v>
          </cell>
        </row>
        <row r="63">
          <cell r="A63" t="str">
            <v>006</v>
          </cell>
          <cell r="B63" t="str">
            <v>0051</v>
          </cell>
          <cell r="C63" t="str">
            <v>C1</v>
          </cell>
          <cell r="D63">
            <v>411</v>
          </cell>
          <cell r="E63">
            <v>0</v>
          </cell>
          <cell r="F63">
            <v>100</v>
          </cell>
          <cell r="G63">
            <v>143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243</v>
          </cell>
          <cell r="N63">
            <v>0</v>
          </cell>
        </row>
        <row r="64">
          <cell r="A64" t="str">
            <v>006</v>
          </cell>
          <cell r="B64" t="str">
            <v>0052</v>
          </cell>
          <cell r="C64" t="str">
            <v>B</v>
          </cell>
          <cell r="D64">
            <v>699</v>
          </cell>
          <cell r="E64">
            <v>0</v>
          </cell>
          <cell r="F64">
            <v>237</v>
          </cell>
          <cell r="G64">
            <v>160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397</v>
          </cell>
          <cell r="N64">
            <v>8</v>
          </cell>
        </row>
        <row r="65">
          <cell r="A65" t="str">
            <v>006</v>
          </cell>
          <cell r="B65" t="str">
            <v>0053</v>
          </cell>
          <cell r="C65" t="str">
            <v>B</v>
          </cell>
          <cell r="D65">
            <v>521</v>
          </cell>
          <cell r="E65">
            <v>0</v>
          </cell>
          <cell r="F65">
            <v>259</v>
          </cell>
          <cell r="G65">
            <v>130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389</v>
          </cell>
          <cell r="N65">
            <v>4</v>
          </cell>
        </row>
        <row r="66">
          <cell r="A66" t="str">
            <v>006</v>
          </cell>
          <cell r="B66" t="str">
            <v>0054</v>
          </cell>
          <cell r="C66" t="str">
            <v>B</v>
          </cell>
          <cell r="D66">
            <v>616</v>
          </cell>
          <cell r="E66">
            <v>0</v>
          </cell>
          <cell r="F66">
            <v>232</v>
          </cell>
          <cell r="G66">
            <v>138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370</v>
          </cell>
          <cell r="N66">
            <v>8</v>
          </cell>
        </row>
        <row r="67">
          <cell r="A67" t="str">
            <v>006</v>
          </cell>
          <cell r="B67" t="str">
            <v>0055</v>
          </cell>
          <cell r="C67" t="str">
            <v>B</v>
          </cell>
          <cell r="D67">
            <v>223</v>
          </cell>
          <cell r="E67">
            <v>0</v>
          </cell>
          <cell r="F67">
            <v>101</v>
          </cell>
          <cell r="G67">
            <v>35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136</v>
          </cell>
          <cell r="N67">
            <v>4</v>
          </cell>
        </row>
        <row r="68">
          <cell r="A68" t="str">
            <v>006</v>
          </cell>
          <cell r="B68" t="str">
            <v>0056</v>
          </cell>
          <cell r="C68" t="str">
            <v>B</v>
          </cell>
          <cell r="D68">
            <v>715</v>
          </cell>
          <cell r="E68">
            <v>0</v>
          </cell>
          <cell r="F68">
            <v>174</v>
          </cell>
          <cell r="G68">
            <v>174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348</v>
          </cell>
          <cell r="N68">
            <v>0</v>
          </cell>
        </row>
        <row r="69">
          <cell r="A69" t="str">
            <v>007</v>
          </cell>
          <cell r="B69" t="str">
            <v>0057</v>
          </cell>
          <cell r="C69" t="str">
            <v>B</v>
          </cell>
          <cell r="D69">
            <v>560</v>
          </cell>
          <cell r="E69">
            <v>0</v>
          </cell>
          <cell r="F69">
            <v>141</v>
          </cell>
          <cell r="G69">
            <v>161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302</v>
          </cell>
          <cell r="N69">
            <v>11</v>
          </cell>
        </row>
        <row r="70">
          <cell r="A70" t="str">
            <v>007</v>
          </cell>
          <cell r="B70" t="str">
            <v>0057</v>
          </cell>
          <cell r="C70" t="str">
            <v>C1</v>
          </cell>
          <cell r="D70">
            <v>561</v>
          </cell>
          <cell r="E70">
            <v>0</v>
          </cell>
          <cell r="F70">
            <v>121</v>
          </cell>
          <cell r="G70">
            <v>162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283</v>
          </cell>
          <cell r="N70">
            <v>10</v>
          </cell>
        </row>
        <row r="71">
          <cell r="A71" t="str">
            <v>007</v>
          </cell>
          <cell r="B71" t="str">
            <v>0058</v>
          </cell>
          <cell r="C71" t="str">
            <v>B</v>
          </cell>
          <cell r="D71">
            <v>620</v>
          </cell>
          <cell r="E71">
            <v>0</v>
          </cell>
          <cell r="F71">
            <v>139</v>
          </cell>
          <cell r="G71">
            <v>173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312</v>
          </cell>
          <cell r="N71">
            <v>13</v>
          </cell>
        </row>
        <row r="72">
          <cell r="A72" t="str">
            <v>007</v>
          </cell>
          <cell r="B72" t="str">
            <v>0058</v>
          </cell>
          <cell r="C72" t="str">
            <v>C1</v>
          </cell>
          <cell r="D72">
            <v>621</v>
          </cell>
          <cell r="E72">
            <v>0</v>
          </cell>
          <cell r="F72">
            <v>120</v>
          </cell>
          <cell r="G72">
            <v>183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303</v>
          </cell>
          <cell r="N72">
            <v>0</v>
          </cell>
        </row>
        <row r="73">
          <cell r="A73" t="str">
            <v>007</v>
          </cell>
          <cell r="B73" t="str">
            <v>0059</v>
          </cell>
          <cell r="C73" t="str">
            <v>B</v>
          </cell>
          <cell r="D73">
            <v>658</v>
          </cell>
          <cell r="E73">
            <v>0</v>
          </cell>
          <cell r="F73">
            <v>197</v>
          </cell>
          <cell r="G73">
            <v>151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348</v>
          </cell>
          <cell r="N73">
            <v>20</v>
          </cell>
        </row>
        <row r="74">
          <cell r="A74" t="str">
            <v>007</v>
          </cell>
          <cell r="B74" t="str">
            <v>0059</v>
          </cell>
          <cell r="C74" t="str">
            <v>C1</v>
          </cell>
          <cell r="D74">
            <v>658</v>
          </cell>
          <cell r="E74">
            <v>0</v>
          </cell>
          <cell r="F74">
            <v>195</v>
          </cell>
          <cell r="G74">
            <v>146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341</v>
          </cell>
          <cell r="N74">
            <v>16</v>
          </cell>
        </row>
        <row r="75">
          <cell r="A75" t="str">
            <v>007</v>
          </cell>
          <cell r="B75" t="str">
            <v>0060</v>
          </cell>
          <cell r="C75" t="str">
            <v>B</v>
          </cell>
          <cell r="D75">
            <v>655</v>
          </cell>
          <cell r="E75">
            <v>0</v>
          </cell>
          <cell r="F75">
            <v>156</v>
          </cell>
          <cell r="G75">
            <v>174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330</v>
          </cell>
          <cell r="N75">
            <v>0</v>
          </cell>
        </row>
        <row r="76">
          <cell r="A76" t="str">
            <v>007</v>
          </cell>
          <cell r="B76" t="str">
            <v>0060</v>
          </cell>
          <cell r="C76" t="str">
            <v>C1</v>
          </cell>
          <cell r="D76">
            <v>656</v>
          </cell>
          <cell r="E76">
            <v>0</v>
          </cell>
          <cell r="F76">
            <v>156</v>
          </cell>
          <cell r="G76">
            <v>185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341</v>
          </cell>
          <cell r="N76">
            <v>16</v>
          </cell>
        </row>
        <row r="77">
          <cell r="A77" t="str">
            <v>007</v>
          </cell>
          <cell r="B77" t="str">
            <v>0061</v>
          </cell>
          <cell r="C77" t="str">
            <v>B</v>
          </cell>
          <cell r="D77">
            <v>382</v>
          </cell>
          <cell r="E77">
            <v>0</v>
          </cell>
          <cell r="F77">
            <v>31</v>
          </cell>
          <cell r="G77">
            <v>137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168</v>
          </cell>
          <cell r="N77">
            <v>14</v>
          </cell>
        </row>
        <row r="78">
          <cell r="A78" t="str">
            <v>007</v>
          </cell>
          <cell r="B78" t="str">
            <v>0061</v>
          </cell>
          <cell r="C78" t="str">
            <v>X1</v>
          </cell>
          <cell r="D78">
            <v>267</v>
          </cell>
          <cell r="E78">
            <v>0</v>
          </cell>
          <cell r="F78">
            <v>42</v>
          </cell>
          <cell r="G78">
            <v>130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172</v>
          </cell>
          <cell r="N78">
            <v>25</v>
          </cell>
        </row>
        <row r="79">
          <cell r="A79" t="str">
            <v>007</v>
          </cell>
          <cell r="B79" t="str">
            <v>0062</v>
          </cell>
          <cell r="C79" t="str">
            <v>B</v>
          </cell>
          <cell r="D79">
            <v>446</v>
          </cell>
          <cell r="E79">
            <v>0</v>
          </cell>
          <cell r="F79">
            <v>43</v>
          </cell>
          <cell r="G79">
            <v>195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238</v>
          </cell>
          <cell r="N79">
            <v>18</v>
          </cell>
        </row>
        <row r="80">
          <cell r="A80" t="str">
            <v>007</v>
          </cell>
          <cell r="B80" t="str">
            <v>0063</v>
          </cell>
          <cell r="C80" t="str">
            <v>B</v>
          </cell>
          <cell r="D80">
            <v>465</v>
          </cell>
          <cell r="E80">
            <v>0</v>
          </cell>
          <cell r="F80">
            <v>95</v>
          </cell>
          <cell r="G80">
            <v>105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200</v>
          </cell>
          <cell r="N80">
            <v>12</v>
          </cell>
        </row>
        <row r="81">
          <cell r="A81" t="str">
            <v>007</v>
          </cell>
          <cell r="B81" t="str">
            <v>0064</v>
          </cell>
          <cell r="C81" t="str">
            <v>B</v>
          </cell>
          <cell r="D81">
            <v>386</v>
          </cell>
          <cell r="E81">
            <v>0</v>
          </cell>
          <cell r="F81">
            <v>80</v>
          </cell>
          <cell r="G81">
            <v>108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188</v>
          </cell>
          <cell r="N81">
            <v>26</v>
          </cell>
        </row>
        <row r="82">
          <cell r="A82" t="str">
            <v>008</v>
          </cell>
          <cell r="B82" t="str">
            <v>0065</v>
          </cell>
          <cell r="C82" t="str">
            <v>B</v>
          </cell>
          <cell r="D82">
            <v>457</v>
          </cell>
          <cell r="E82">
            <v>0</v>
          </cell>
          <cell r="F82">
            <v>111</v>
          </cell>
          <cell r="G82">
            <v>89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200</v>
          </cell>
          <cell r="N82">
            <v>8</v>
          </cell>
        </row>
        <row r="83">
          <cell r="A83" t="str">
            <v>008</v>
          </cell>
          <cell r="B83" t="str">
            <v>0065</v>
          </cell>
          <cell r="C83" t="str">
            <v>C1</v>
          </cell>
          <cell r="D83">
            <v>457</v>
          </cell>
          <cell r="E83">
            <v>0</v>
          </cell>
          <cell r="F83">
            <v>122</v>
          </cell>
          <cell r="G83">
            <v>66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188</v>
          </cell>
          <cell r="N83">
            <v>16</v>
          </cell>
        </row>
        <row r="84">
          <cell r="A84" t="str">
            <v>008</v>
          </cell>
          <cell r="B84" t="str">
            <v>0066</v>
          </cell>
          <cell r="C84" t="str">
            <v>B</v>
          </cell>
          <cell r="D84">
            <v>733</v>
          </cell>
          <cell r="E84">
            <v>0</v>
          </cell>
          <cell r="F84">
            <v>219</v>
          </cell>
          <cell r="G84">
            <v>75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294</v>
          </cell>
          <cell r="N84">
            <v>19</v>
          </cell>
        </row>
        <row r="85">
          <cell r="A85" t="str">
            <v>008</v>
          </cell>
          <cell r="B85" t="str">
            <v>0067</v>
          </cell>
          <cell r="C85" t="str">
            <v>B</v>
          </cell>
          <cell r="D85">
            <v>573</v>
          </cell>
          <cell r="E85">
            <v>0</v>
          </cell>
          <cell r="F85">
            <v>106</v>
          </cell>
          <cell r="G85">
            <v>93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199</v>
          </cell>
          <cell r="N85">
            <v>8</v>
          </cell>
        </row>
        <row r="86">
          <cell r="A86" t="str">
            <v>011</v>
          </cell>
          <cell r="B86" t="str">
            <v>0074</v>
          </cell>
          <cell r="C86" t="str">
            <v>B</v>
          </cell>
          <cell r="D86">
            <v>415</v>
          </cell>
          <cell r="E86">
            <v>0</v>
          </cell>
          <cell r="F86">
            <v>176</v>
          </cell>
          <cell r="G86">
            <v>137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313</v>
          </cell>
          <cell r="N86">
            <v>6</v>
          </cell>
        </row>
        <row r="87">
          <cell r="A87" t="str">
            <v>011</v>
          </cell>
          <cell r="B87" t="str">
            <v>0074</v>
          </cell>
          <cell r="C87" t="str">
            <v>C1</v>
          </cell>
          <cell r="D87">
            <v>416</v>
          </cell>
          <cell r="E87">
            <v>0</v>
          </cell>
          <cell r="F87">
            <v>162</v>
          </cell>
          <cell r="G87">
            <v>151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313</v>
          </cell>
          <cell r="N87">
            <v>9</v>
          </cell>
        </row>
        <row r="88">
          <cell r="A88" t="str">
            <v>011</v>
          </cell>
          <cell r="B88" t="str">
            <v>0075</v>
          </cell>
          <cell r="C88" t="str">
            <v>B</v>
          </cell>
          <cell r="D88">
            <v>579</v>
          </cell>
          <cell r="E88">
            <v>0</v>
          </cell>
          <cell r="F88">
            <v>167</v>
          </cell>
          <cell r="G88">
            <v>214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381</v>
          </cell>
          <cell r="N88">
            <v>14</v>
          </cell>
        </row>
        <row r="89">
          <cell r="A89" t="str">
            <v>011</v>
          </cell>
          <cell r="B89" t="str">
            <v>0075</v>
          </cell>
          <cell r="C89" t="str">
            <v>C1</v>
          </cell>
          <cell r="D89">
            <v>579</v>
          </cell>
          <cell r="E89">
            <v>0</v>
          </cell>
          <cell r="F89">
            <v>186</v>
          </cell>
          <cell r="G89">
            <v>208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394</v>
          </cell>
          <cell r="N89">
            <v>0</v>
          </cell>
        </row>
        <row r="90">
          <cell r="A90" t="str">
            <v>011</v>
          </cell>
          <cell r="B90" t="str">
            <v>0076</v>
          </cell>
          <cell r="C90" t="str">
            <v>B</v>
          </cell>
          <cell r="D90">
            <v>582</v>
          </cell>
          <cell r="E90">
            <v>0</v>
          </cell>
          <cell r="F90">
            <v>349</v>
          </cell>
          <cell r="G90">
            <v>84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433</v>
          </cell>
          <cell r="N90">
            <v>15</v>
          </cell>
        </row>
        <row r="91">
          <cell r="A91" t="str">
            <v>012</v>
          </cell>
          <cell r="B91" t="str">
            <v>0077</v>
          </cell>
          <cell r="C91" t="str">
            <v>B</v>
          </cell>
          <cell r="D91">
            <v>503</v>
          </cell>
          <cell r="E91">
            <v>0</v>
          </cell>
          <cell r="F91">
            <v>158</v>
          </cell>
          <cell r="G91">
            <v>197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355</v>
          </cell>
          <cell r="N91">
            <v>0</v>
          </cell>
        </row>
        <row r="92">
          <cell r="A92" t="str">
            <v>012</v>
          </cell>
          <cell r="B92" t="str">
            <v>0077</v>
          </cell>
          <cell r="C92" t="str">
            <v>C1</v>
          </cell>
          <cell r="D92">
            <v>503</v>
          </cell>
          <cell r="E92">
            <v>0</v>
          </cell>
          <cell r="F92">
            <v>195</v>
          </cell>
          <cell r="G92">
            <v>160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355</v>
          </cell>
          <cell r="N92">
            <v>17</v>
          </cell>
        </row>
        <row r="93">
          <cell r="A93" t="str">
            <v>012</v>
          </cell>
          <cell r="B93" t="str">
            <v>0078</v>
          </cell>
          <cell r="C93" t="str">
            <v>B</v>
          </cell>
          <cell r="D93">
            <v>424</v>
          </cell>
          <cell r="E93">
            <v>0</v>
          </cell>
          <cell r="F93">
            <v>163</v>
          </cell>
          <cell r="G93">
            <v>156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319</v>
          </cell>
          <cell r="N93">
            <v>0</v>
          </cell>
        </row>
        <row r="94">
          <cell r="A94" t="str">
            <v>012</v>
          </cell>
          <cell r="B94" t="str">
            <v>0078</v>
          </cell>
          <cell r="C94" t="str">
            <v>C1</v>
          </cell>
          <cell r="D94">
            <v>425</v>
          </cell>
          <cell r="E94">
            <v>0</v>
          </cell>
          <cell r="F94">
            <v>141</v>
          </cell>
          <cell r="G94">
            <v>209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350</v>
          </cell>
          <cell r="N94">
            <v>0</v>
          </cell>
        </row>
        <row r="95">
          <cell r="A95" t="str">
            <v>012</v>
          </cell>
          <cell r="B95" t="str">
            <v>0079</v>
          </cell>
          <cell r="C95" t="str">
            <v>B</v>
          </cell>
          <cell r="D95">
            <v>619</v>
          </cell>
          <cell r="E95">
            <v>0</v>
          </cell>
          <cell r="F95">
            <v>357</v>
          </cell>
          <cell r="G95">
            <v>54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411</v>
          </cell>
          <cell r="N95">
            <v>6</v>
          </cell>
        </row>
        <row r="96">
          <cell r="A96" t="str">
            <v>012</v>
          </cell>
          <cell r="B96" t="str">
            <v>0079</v>
          </cell>
          <cell r="C96" t="str">
            <v>C1</v>
          </cell>
          <cell r="D96">
            <v>619</v>
          </cell>
          <cell r="E96">
            <v>0</v>
          </cell>
          <cell r="F96">
            <v>312</v>
          </cell>
          <cell r="G96">
            <v>55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367</v>
          </cell>
          <cell r="N96">
            <v>8</v>
          </cell>
        </row>
        <row r="97">
          <cell r="A97" t="str">
            <v>012</v>
          </cell>
          <cell r="B97" t="str">
            <v>0080</v>
          </cell>
          <cell r="C97" t="str">
            <v>B</v>
          </cell>
          <cell r="D97">
            <v>552</v>
          </cell>
          <cell r="E97">
            <v>0</v>
          </cell>
          <cell r="F97">
            <v>271</v>
          </cell>
          <cell r="G97">
            <v>46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317</v>
          </cell>
          <cell r="N97">
            <v>12</v>
          </cell>
        </row>
        <row r="98">
          <cell r="A98" t="str">
            <v>012</v>
          </cell>
          <cell r="B98" t="str">
            <v>0080</v>
          </cell>
          <cell r="C98" t="str">
            <v>C1</v>
          </cell>
          <cell r="D98">
            <v>552</v>
          </cell>
          <cell r="E98">
            <v>0</v>
          </cell>
          <cell r="F98">
            <v>230</v>
          </cell>
          <cell r="G98">
            <v>57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287</v>
          </cell>
          <cell r="N98">
            <v>8</v>
          </cell>
        </row>
        <row r="99">
          <cell r="A99" t="str">
            <v>012</v>
          </cell>
          <cell r="B99" t="str">
            <v>0081</v>
          </cell>
          <cell r="C99" t="str">
            <v>B</v>
          </cell>
          <cell r="D99">
            <v>143</v>
          </cell>
          <cell r="E99">
            <v>0</v>
          </cell>
          <cell r="F99">
            <v>60</v>
          </cell>
          <cell r="G99">
            <v>36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96</v>
          </cell>
          <cell r="N99">
            <v>5</v>
          </cell>
        </row>
        <row r="100">
          <cell r="A100" t="str">
            <v>012</v>
          </cell>
          <cell r="B100" t="str">
            <v>0082</v>
          </cell>
          <cell r="C100" t="str">
            <v>B</v>
          </cell>
          <cell r="D100">
            <v>715</v>
          </cell>
          <cell r="E100">
            <v>0</v>
          </cell>
          <cell r="F100">
            <v>289</v>
          </cell>
          <cell r="G100">
            <v>154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443</v>
          </cell>
          <cell r="N100">
            <v>0</v>
          </cell>
        </row>
        <row r="101">
          <cell r="A101" t="str">
            <v>012</v>
          </cell>
          <cell r="B101" t="str">
            <v>0083</v>
          </cell>
          <cell r="C101" t="str">
            <v>B</v>
          </cell>
          <cell r="D101">
            <v>492</v>
          </cell>
          <cell r="E101">
            <v>0</v>
          </cell>
          <cell r="F101">
            <v>196</v>
          </cell>
          <cell r="G101">
            <v>137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333</v>
          </cell>
          <cell r="N101">
            <v>11</v>
          </cell>
        </row>
        <row r="102">
          <cell r="A102" t="str">
            <v>012</v>
          </cell>
          <cell r="B102" t="str">
            <v>0084</v>
          </cell>
          <cell r="C102" t="str">
            <v>B</v>
          </cell>
          <cell r="D102">
            <v>469</v>
          </cell>
          <cell r="E102">
            <v>0</v>
          </cell>
          <cell r="F102">
            <v>213</v>
          </cell>
          <cell r="G102">
            <v>69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282</v>
          </cell>
          <cell r="N102">
            <v>10</v>
          </cell>
        </row>
        <row r="103">
          <cell r="A103" t="str">
            <v>012</v>
          </cell>
          <cell r="B103" t="str">
            <v>0084</v>
          </cell>
          <cell r="C103" t="str">
            <v>C1</v>
          </cell>
          <cell r="D103">
            <v>469</v>
          </cell>
          <cell r="E103">
            <v>0</v>
          </cell>
          <cell r="F103">
            <v>201</v>
          </cell>
          <cell r="G103">
            <v>97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298</v>
          </cell>
          <cell r="N103">
            <v>9</v>
          </cell>
        </row>
        <row r="104">
          <cell r="A104" t="str">
            <v>012</v>
          </cell>
          <cell r="B104" t="str">
            <v>0085</v>
          </cell>
          <cell r="C104" t="str">
            <v>B</v>
          </cell>
          <cell r="D104">
            <v>314</v>
          </cell>
          <cell r="E104">
            <v>0</v>
          </cell>
          <cell r="F104">
            <v>117</v>
          </cell>
          <cell r="G104">
            <v>124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241</v>
          </cell>
          <cell r="N104">
            <v>9</v>
          </cell>
        </row>
        <row r="105">
          <cell r="A105" t="str">
            <v>012</v>
          </cell>
          <cell r="B105" t="str">
            <v>0086</v>
          </cell>
          <cell r="C105" t="str">
            <v>B</v>
          </cell>
          <cell r="D105">
            <v>439</v>
          </cell>
          <cell r="E105">
            <v>0</v>
          </cell>
          <cell r="F105">
            <v>183</v>
          </cell>
          <cell r="G105">
            <v>147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330</v>
          </cell>
          <cell r="N105">
            <v>9</v>
          </cell>
        </row>
        <row r="106">
          <cell r="A106" t="str">
            <v>012</v>
          </cell>
          <cell r="B106" t="str">
            <v>0086</v>
          </cell>
          <cell r="C106" t="str">
            <v>C1</v>
          </cell>
          <cell r="D106">
            <v>439</v>
          </cell>
          <cell r="E106">
            <v>0</v>
          </cell>
          <cell r="F106">
            <v>180</v>
          </cell>
          <cell r="G106">
            <v>151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331</v>
          </cell>
          <cell r="N106">
            <v>6</v>
          </cell>
        </row>
        <row r="107">
          <cell r="A107" t="str">
            <v>015</v>
          </cell>
          <cell r="B107" t="str">
            <v>0097</v>
          </cell>
          <cell r="C107" t="str">
            <v>B</v>
          </cell>
          <cell r="D107">
            <v>619</v>
          </cell>
          <cell r="E107">
            <v>163</v>
          </cell>
          <cell r="F107">
            <v>122</v>
          </cell>
          <cell r="G107">
            <v>136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421</v>
          </cell>
          <cell r="N107">
            <v>10</v>
          </cell>
        </row>
        <row r="108">
          <cell r="A108" t="str">
            <v>015</v>
          </cell>
          <cell r="B108" t="str">
            <v>0098</v>
          </cell>
          <cell r="C108" t="str">
            <v>B</v>
          </cell>
          <cell r="D108">
            <v>742</v>
          </cell>
          <cell r="E108">
            <v>162</v>
          </cell>
          <cell r="F108">
            <v>179</v>
          </cell>
          <cell r="G108">
            <v>180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521</v>
          </cell>
          <cell r="N108">
            <v>0</v>
          </cell>
        </row>
        <row r="109">
          <cell r="A109" t="str">
            <v>015</v>
          </cell>
          <cell r="B109" t="str">
            <v>0099</v>
          </cell>
          <cell r="C109" t="str">
            <v>B</v>
          </cell>
          <cell r="D109">
            <v>382</v>
          </cell>
          <cell r="E109">
            <v>96</v>
          </cell>
          <cell r="F109">
            <v>75</v>
          </cell>
          <cell r="G109">
            <v>118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289</v>
          </cell>
          <cell r="N109">
            <v>2</v>
          </cell>
        </row>
        <row r="110">
          <cell r="A110" t="str">
            <v>015</v>
          </cell>
          <cell r="B110" t="str">
            <v>0099</v>
          </cell>
          <cell r="C110" t="str">
            <v>C1</v>
          </cell>
          <cell r="D110">
            <v>382</v>
          </cell>
          <cell r="E110">
            <v>93</v>
          </cell>
          <cell r="F110">
            <v>60</v>
          </cell>
          <cell r="G110">
            <v>136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289</v>
          </cell>
          <cell r="N110">
            <v>0</v>
          </cell>
        </row>
        <row r="111">
          <cell r="A111" t="str">
            <v>015</v>
          </cell>
          <cell r="B111" t="str">
            <v>0100</v>
          </cell>
          <cell r="C111" t="str">
            <v>B</v>
          </cell>
          <cell r="D111">
            <v>411</v>
          </cell>
          <cell r="E111">
            <v>90</v>
          </cell>
          <cell r="F111">
            <v>104</v>
          </cell>
          <cell r="G111">
            <v>123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317</v>
          </cell>
          <cell r="N111">
            <v>0</v>
          </cell>
        </row>
        <row r="112">
          <cell r="A112" t="str">
            <v>015</v>
          </cell>
          <cell r="B112" t="str">
            <v>0100</v>
          </cell>
          <cell r="C112" t="str">
            <v>C1</v>
          </cell>
          <cell r="D112">
            <v>411</v>
          </cell>
          <cell r="E112">
            <v>90</v>
          </cell>
          <cell r="F112">
            <v>123</v>
          </cell>
          <cell r="G112">
            <v>100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313</v>
          </cell>
          <cell r="N112">
            <v>1</v>
          </cell>
        </row>
        <row r="113">
          <cell r="A113" t="str">
            <v>015</v>
          </cell>
          <cell r="B113" t="str">
            <v>0101</v>
          </cell>
          <cell r="C113" t="str">
            <v>B</v>
          </cell>
          <cell r="D113">
            <v>526</v>
          </cell>
          <cell r="E113">
            <v>91</v>
          </cell>
          <cell r="F113">
            <v>140</v>
          </cell>
          <cell r="G113">
            <v>147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378</v>
          </cell>
          <cell r="N113">
            <v>0</v>
          </cell>
        </row>
        <row r="114">
          <cell r="A114" t="str">
            <v>015</v>
          </cell>
          <cell r="B114" t="str">
            <v>0101</v>
          </cell>
          <cell r="C114" t="str">
            <v>C1</v>
          </cell>
          <cell r="D114">
            <v>526</v>
          </cell>
          <cell r="E114">
            <v>107</v>
          </cell>
          <cell r="F114">
            <v>163</v>
          </cell>
          <cell r="G114">
            <v>107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377</v>
          </cell>
          <cell r="N114">
            <v>0</v>
          </cell>
        </row>
        <row r="115">
          <cell r="A115" t="str">
            <v>015</v>
          </cell>
          <cell r="B115" t="str">
            <v>0102</v>
          </cell>
          <cell r="C115" t="str">
            <v>B</v>
          </cell>
          <cell r="D115">
            <v>522</v>
          </cell>
          <cell r="E115">
            <v>187</v>
          </cell>
          <cell r="F115">
            <v>96</v>
          </cell>
          <cell r="G115">
            <v>102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385</v>
          </cell>
          <cell r="N115">
            <v>7</v>
          </cell>
        </row>
        <row r="116">
          <cell r="A116" t="str">
            <v>015</v>
          </cell>
          <cell r="B116" t="str">
            <v>0102</v>
          </cell>
          <cell r="C116" t="str">
            <v>C1</v>
          </cell>
          <cell r="D116">
            <v>522</v>
          </cell>
          <cell r="E116">
            <v>157</v>
          </cell>
          <cell r="F116">
            <v>122</v>
          </cell>
          <cell r="G116">
            <v>119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398</v>
          </cell>
          <cell r="N116">
            <v>4</v>
          </cell>
        </row>
        <row r="117">
          <cell r="A117" t="str">
            <v>015</v>
          </cell>
          <cell r="B117" t="str">
            <v>0103</v>
          </cell>
          <cell r="C117" t="str">
            <v>B</v>
          </cell>
          <cell r="D117">
            <v>738</v>
          </cell>
          <cell r="E117">
            <v>217</v>
          </cell>
          <cell r="F117">
            <v>157</v>
          </cell>
          <cell r="G117">
            <v>140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514</v>
          </cell>
          <cell r="N117">
            <v>6</v>
          </cell>
        </row>
        <row r="118">
          <cell r="A118" t="str">
            <v>016</v>
          </cell>
          <cell r="B118" t="str">
            <v>0104</v>
          </cell>
          <cell r="C118" t="str">
            <v>B</v>
          </cell>
          <cell r="D118">
            <v>612</v>
          </cell>
          <cell r="E118">
            <v>0</v>
          </cell>
          <cell r="F118">
            <v>201</v>
          </cell>
          <cell r="G118">
            <v>151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352</v>
          </cell>
          <cell r="N118">
            <v>25</v>
          </cell>
        </row>
        <row r="119">
          <cell r="A119" t="str">
            <v>016</v>
          </cell>
          <cell r="B119" t="str">
            <v>0105</v>
          </cell>
          <cell r="C119" t="str">
            <v>B</v>
          </cell>
          <cell r="D119">
            <v>510</v>
          </cell>
          <cell r="E119">
            <v>0</v>
          </cell>
          <cell r="F119">
            <v>190</v>
          </cell>
          <cell r="G119">
            <v>117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307</v>
          </cell>
          <cell r="N119">
            <v>17</v>
          </cell>
        </row>
        <row r="120">
          <cell r="A120" t="str">
            <v>016</v>
          </cell>
          <cell r="B120" t="str">
            <v>0106</v>
          </cell>
          <cell r="C120" t="str">
            <v>B</v>
          </cell>
          <cell r="D120">
            <v>496</v>
          </cell>
          <cell r="E120">
            <v>0</v>
          </cell>
          <cell r="F120">
            <v>134</v>
          </cell>
          <cell r="G120">
            <v>143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277</v>
          </cell>
          <cell r="N120">
            <v>18</v>
          </cell>
        </row>
        <row r="121">
          <cell r="A121" t="str">
            <v>016</v>
          </cell>
          <cell r="B121" t="str">
            <v>0107</v>
          </cell>
          <cell r="C121" t="str">
            <v>B</v>
          </cell>
          <cell r="D121">
            <v>665</v>
          </cell>
          <cell r="E121">
            <v>0</v>
          </cell>
          <cell r="F121">
            <v>168</v>
          </cell>
          <cell r="G121">
            <v>212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380</v>
          </cell>
          <cell r="N121">
            <v>26</v>
          </cell>
        </row>
        <row r="122">
          <cell r="A122" t="str">
            <v>016</v>
          </cell>
          <cell r="B122" t="str">
            <v>0108</v>
          </cell>
          <cell r="C122" t="str">
            <v>B</v>
          </cell>
          <cell r="D122">
            <v>430</v>
          </cell>
          <cell r="E122">
            <v>0</v>
          </cell>
          <cell r="F122">
            <v>45</v>
          </cell>
          <cell r="G122">
            <v>182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227</v>
          </cell>
          <cell r="N122">
            <v>17</v>
          </cell>
        </row>
        <row r="123">
          <cell r="A123" t="str">
            <v>016</v>
          </cell>
          <cell r="B123" t="str">
            <v>0109</v>
          </cell>
          <cell r="C123" t="str">
            <v>B</v>
          </cell>
          <cell r="D123">
            <v>402</v>
          </cell>
          <cell r="E123">
            <v>0</v>
          </cell>
          <cell r="F123">
            <v>170</v>
          </cell>
          <cell r="G123">
            <v>73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1</v>
          </cell>
          <cell r="M123">
            <v>244</v>
          </cell>
          <cell r="N123">
            <v>18</v>
          </cell>
        </row>
        <row r="124">
          <cell r="A124" t="str">
            <v>016</v>
          </cell>
          <cell r="B124" t="str">
            <v>0109</v>
          </cell>
          <cell r="C124" t="str">
            <v>X1</v>
          </cell>
          <cell r="D124">
            <v>202</v>
          </cell>
          <cell r="E124">
            <v>0</v>
          </cell>
          <cell r="F124">
            <v>33</v>
          </cell>
          <cell r="G124">
            <v>94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127</v>
          </cell>
          <cell r="N124">
            <v>3</v>
          </cell>
        </row>
        <row r="125">
          <cell r="A125" t="str">
            <v>016</v>
          </cell>
          <cell r="B125" t="str">
            <v>0110</v>
          </cell>
          <cell r="C125" t="str">
            <v>B</v>
          </cell>
          <cell r="D125">
            <v>500</v>
          </cell>
          <cell r="E125">
            <v>0</v>
          </cell>
          <cell r="F125">
            <v>184</v>
          </cell>
          <cell r="G125">
            <v>131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315</v>
          </cell>
          <cell r="N125">
            <v>21</v>
          </cell>
        </row>
        <row r="126">
          <cell r="A126" t="str">
            <v>016</v>
          </cell>
          <cell r="B126" t="str">
            <v>0110</v>
          </cell>
          <cell r="C126" t="str">
            <v>X1</v>
          </cell>
          <cell r="D126">
            <v>221</v>
          </cell>
          <cell r="E126">
            <v>0</v>
          </cell>
          <cell r="F126">
            <v>48</v>
          </cell>
          <cell r="G126">
            <v>110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158</v>
          </cell>
          <cell r="N126">
            <v>5</v>
          </cell>
        </row>
        <row r="127">
          <cell r="A127" t="str">
            <v>017</v>
          </cell>
          <cell r="B127" t="str">
            <v>0111</v>
          </cell>
          <cell r="C127" t="str">
            <v>B</v>
          </cell>
          <cell r="D127">
            <v>517</v>
          </cell>
          <cell r="E127">
            <v>0</v>
          </cell>
          <cell r="F127">
            <v>146</v>
          </cell>
          <cell r="G127">
            <v>86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232</v>
          </cell>
          <cell r="N127">
            <v>12</v>
          </cell>
        </row>
        <row r="128">
          <cell r="A128" t="str">
            <v>017</v>
          </cell>
          <cell r="B128" t="str">
            <v>0111</v>
          </cell>
          <cell r="C128" t="str">
            <v>C1</v>
          </cell>
          <cell r="D128">
            <v>518</v>
          </cell>
          <cell r="E128">
            <v>0</v>
          </cell>
          <cell r="F128">
            <v>159</v>
          </cell>
          <cell r="G128">
            <v>91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250</v>
          </cell>
          <cell r="N128">
            <v>15</v>
          </cell>
        </row>
        <row r="129">
          <cell r="A129" t="str">
            <v>017</v>
          </cell>
          <cell r="B129" t="str">
            <v>0112</v>
          </cell>
          <cell r="C129" t="str">
            <v>B</v>
          </cell>
          <cell r="D129">
            <v>431</v>
          </cell>
          <cell r="E129">
            <v>0</v>
          </cell>
          <cell r="F129">
            <v>156</v>
          </cell>
          <cell r="G129">
            <v>49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205</v>
          </cell>
          <cell r="N129">
            <v>12</v>
          </cell>
        </row>
        <row r="130">
          <cell r="A130" t="str">
            <v>017</v>
          </cell>
          <cell r="B130" t="str">
            <v>0112</v>
          </cell>
          <cell r="C130" t="str">
            <v>C1</v>
          </cell>
          <cell r="D130">
            <v>431</v>
          </cell>
          <cell r="E130">
            <v>0</v>
          </cell>
          <cell r="F130">
            <v>150</v>
          </cell>
          <cell r="G130">
            <v>55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205</v>
          </cell>
          <cell r="N130">
            <v>9</v>
          </cell>
        </row>
        <row r="131">
          <cell r="A131" t="str">
            <v>024</v>
          </cell>
          <cell r="B131" t="str">
            <v>0134</v>
          </cell>
          <cell r="C131" t="str">
            <v>B</v>
          </cell>
          <cell r="D131">
            <v>421</v>
          </cell>
          <cell r="E131">
            <v>17</v>
          </cell>
          <cell r="F131">
            <v>146</v>
          </cell>
          <cell r="G131">
            <v>9</v>
          </cell>
          <cell r="H131">
            <v>0</v>
          </cell>
          <cell r="I131">
            <v>0</v>
          </cell>
          <cell r="J131">
            <v>0</v>
          </cell>
          <cell r="K131">
            <v>95</v>
          </cell>
          <cell r="L131">
            <v>0</v>
          </cell>
          <cell r="M131">
            <v>267</v>
          </cell>
          <cell r="N131">
            <v>6</v>
          </cell>
        </row>
        <row r="132">
          <cell r="A132" t="str">
            <v>024</v>
          </cell>
          <cell r="B132" t="str">
            <v>0134</v>
          </cell>
          <cell r="C132" t="str">
            <v>C1</v>
          </cell>
          <cell r="D132">
            <v>421</v>
          </cell>
          <cell r="E132">
            <v>17</v>
          </cell>
          <cell r="F132">
            <v>122</v>
          </cell>
          <cell r="G132">
            <v>11</v>
          </cell>
          <cell r="H132">
            <v>0</v>
          </cell>
          <cell r="I132">
            <v>0</v>
          </cell>
          <cell r="J132">
            <v>0</v>
          </cell>
          <cell r="K132">
            <v>94</v>
          </cell>
          <cell r="L132">
            <v>0</v>
          </cell>
          <cell r="M132">
            <v>244</v>
          </cell>
          <cell r="N132">
            <v>7</v>
          </cell>
        </row>
        <row r="133">
          <cell r="A133" t="str">
            <v>024</v>
          </cell>
          <cell r="B133" t="str">
            <v>0135</v>
          </cell>
          <cell r="C133" t="str">
            <v>B</v>
          </cell>
          <cell r="D133">
            <v>629</v>
          </cell>
          <cell r="E133">
            <v>23</v>
          </cell>
          <cell r="F133">
            <v>115</v>
          </cell>
          <cell r="G133">
            <v>17</v>
          </cell>
          <cell r="H133">
            <v>0</v>
          </cell>
          <cell r="I133">
            <v>0</v>
          </cell>
          <cell r="J133">
            <v>0</v>
          </cell>
          <cell r="K133">
            <v>249</v>
          </cell>
          <cell r="L133">
            <v>0</v>
          </cell>
          <cell r="M133">
            <v>404</v>
          </cell>
          <cell r="N133">
            <v>13</v>
          </cell>
        </row>
        <row r="134">
          <cell r="A134" t="str">
            <v>024</v>
          </cell>
          <cell r="B134" t="str">
            <v>0135</v>
          </cell>
          <cell r="C134" t="str">
            <v>C1</v>
          </cell>
          <cell r="D134">
            <v>629</v>
          </cell>
          <cell r="E134">
            <v>26</v>
          </cell>
          <cell r="F134">
            <v>125</v>
          </cell>
          <cell r="G134">
            <v>10</v>
          </cell>
          <cell r="H134">
            <v>0</v>
          </cell>
          <cell r="I134">
            <v>0</v>
          </cell>
          <cell r="J134">
            <v>0</v>
          </cell>
          <cell r="K134">
            <v>240</v>
          </cell>
          <cell r="L134">
            <v>0</v>
          </cell>
          <cell r="M134">
            <v>401</v>
          </cell>
          <cell r="N134">
            <v>14</v>
          </cell>
        </row>
        <row r="135">
          <cell r="A135" t="str">
            <v>024</v>
          </cell>
          <cell r="B135" t="str">
            <v>0136</v>
          </cell>
          <cell r="C135" t="str">
            <v>B</v>
          </cell>
          <cell r="D135">
            <v>555</v>
          </cell>
          <cell r="E135">
            <v>11</v>
          </cell>
          <cell r="F135">
            <v>162</v>
          </cell>
          <cell r="G135">
            <v>43</v>
          </cell>
          <cell r="H135">
            <v>0</v>
          </cell>
          <cell r="I135">
            <v>0</v>
          </cell>
          <cell r="J135">
            <v>0</v>
          </cell>
          <cell r="K135">
            <v>164</v>
          </cell>
          <cell r="L135">
            <v>0</v>
          </cell>
          <cell r="M135">
            <v>380</v>
          </cell>
          <cell r="N135">
            <v>8</v>
          </cell>
        </row>
        <row r="136">
          <cell r="A136" t="str">
            <v>024</v>
          </cell>
          <cell r="B136" t="str">
            <v>0136</v>
          </cell>
          <cell r="C136" t="str">
            <v>C1</v>
          </cell>
          <cell r="D136">
            <v>555</v>
          </cell>
          <cell r="E136">
            <v>5</v>
          </cell>
          <cell r="F136">
            <v>132</v>
          </cell>
          <cell r="G136">
            <v>43</v>
          </cell>
          <cell r="H136">
            <v>0</v>
          </cell>
          <cell r="I136">
            <v>0</v>
          </cell>
          <cell r="J136">
            <v>0</v>
          </cell>
          <cell r="K136">
            <v>159</v>
          </cell>
          <cell r="L136">
            <v>0</v>
          </cell>
          <cell r="M136">
            <v>339</v>
          </cell>
          <cell r="N136">
            <v>11</v>
          </cell>
        </row>
        <row r="137">
          <cell r="A137" t="str">
            <v>024</v>
          </cell>
          <cell r="B137" t="str">
            <v>0137</v>
          </cell>
          <cell r="C137" t="str">
            <v>B</v>
          </cell>
          <cell r="D137">
            <v>526</v>
          </cell>
          <cell r="E137">
            <v>49</v>
          </cell>
          <cell r="F137">
            <v>113</v>
          </cell>
          <cell r="G137">
            <v>19</v>
          </cell>
          <cell r="H137">
            <v>0</v>
          </cell>
          <cell r="I137">
            <v>0</v>
          </cell>
          <cell r="J137">
            <v>0</v>
          </cell>
          <cell r="K137">
            <v>126</v>
          </cell>
          <cell r="L137">
            <v>0</v>
          </cell>
          <cell r="M137">
            <v>307</v>
          </cell>
          <cell r="N137">
            <v>6</v>
          </cell>
        </row>
        <row r="138">
          <cell r="A138" t="str">
            <v>024</v>
          </cell>
          <cell r="B138" t="str">
            <v>0138</v>
          </cell>
          <cell r="C138" t="str">
            <v>B</v>
          </cell>
          <cell r="D138">
            <v>728</v>
          </cell>
          <cell r="E138">
            <v>82</v>
          </cell>
          <cell r="F138">
            <v>162</v>
          </cell>
          <cell r="G138">
            <v>14</v>
          </cell>
          <cell r="H138">
            <v>0</v>
          </cell>
          <cell r="I138">
            <v>0</v>
          </cell>
          <cell r="J138">
            <v>0</v>
          </cell>
          <cell r="K138">
            <v>134</v>
          </cell>
          <cell r="L138">
            <v>0</v>
          </cell>
          <cell r="M138">
            <v>392</v>
          </cell>
          <cell r="N138">
            <v>2</v>
          </cell>
        </row>
        <row r="139">
          <cell r="A139" t="str">
            <v>024</v>
          </cell>
          <cell r="B139" t="str">
            <v>0139</v>
          </cell>
          <cell r="C139" t="str">
            <v>B</v>
          </cell>
          <cell r="D139">
            <v>479</v>
          </cell>
          <cell r="E139">
            <v>14</v>
          </cell>
          <cell r="F139">
            <v>107</v>
          </cell>
          <cell r="G139">
            <v>37</v>
          </cell>
          <cell r="H139">
            <v>0</v>
          </cell>
          <cell r="I139">
            <v>0</v>
          </cell>
          <cell r="J139">
            <v>0</v>
          </cell>
          <cell r="K139">
            <v>123</v>
          </cell>
          <cell r="L139">
            <v>0</v>
          </cell>
          <cell r="M139">
            <v>281</v>
          </cell>
          <cell r="N139">
            <v>5</v>
          </cell>
        </row>
        <row r="140">
          <cell r="A140" t="str">
            <v>024</v>
          </cell>
          <cell r="B140" t="str">
            <v>0139</v>
          </cell>
          <cell r="C140" t="str">
            <v>C1</v>
          </cell>
          <cell r="D140">
            <v>479</v>
          </cell>
          <cell r="E140">
            <v>5</v>
          </cell>
          <cell r="F140">
            <v>98</v>
          </cell>
          <cell r="G140">
            <v>41</v>
          </cell>
          <cell r="H140">
            <v>0</v>
          </cell>
          <cell r="I140">
            <v>0</v>
          </cell>
          <cell r="J140">
            <v>0</v>
          </cell>
          <cell r="K140">
            <v>133</v>
          </cell>
          <cell r="L140">
            <v>0</v>
          </cell>
          <cell r="M140">
            <v>277</v>
          </cell>
          <cell r="N140">
            <v>11</v>
          </cell>
        </row>
        <row r="141">
          <cell r="A141" t="str">
            <v>024</v>
          </cell>
          <cell r="B141" t="str">
            <v>0140</v>
          </cell>
          <cell r="C141" t="str">
            <v>B</v>
          </cell>
          <cell r="D141">
            <v>420</v>
          </cell>
          <cell r="E141">
            <v>14</v>
          </cell>
          <cell r="F141">
            <v>85</v>
          </cell>
          <cell r="G141">
            <v>7</v>
          </cell>
          <cell r="H141">
            <v>0</v>
          </cell>
          <cell r="I141">
            <v>0</v>
          </cell>
          <cell r="J141">
            <v>0</v>
          </cell>
          <cell r="K141">
            <v>193</v>
          </cell>
          <cell r="L141">
            <v>0</v>
          </cell>
          <cell r="M141">
            <v>299</v>
          </cell>
          <cell r="N141">
            <v>3</v>
          </cell>
        </row>
        <row r="142">
          <cell r="A142" t="str">
            <v>024</v>
          </cell>
          <cell r="B142" t="str">
            <v>0141</v>
          </cell>
          <cell r="C142" t="str">
            <v>B</v>
          </cell>
          <cell r="D142">
            <v>619</v>
          </cell>
          <cell r="E142">
            <v>15</v>
          </cell>
          <cell r="F142">
            <v>100</v>
          </cell>
          <cell r="G142">
            <v>20</v>
          </cell>
          <cell r="H142">
            <v>0</v>
          </cell>
          <cell r="I142">
            <v>0</v>
          </cell>
          <cell r="J142">
            <v>0</v>
          </cell>
          <cell r="K142">
            <v>271</v>
          </cell>
          <cell r="L142">
            <v>0</v>
          </cell>
          <cell r="M142">
            <v>406</v>
          </cell>
          <cell r="N142">
            <v>2</v>
          </cell>
        </row>
        <row r="143">
          <cell r="A143" t="str">
            <v>024</v>
          </cell>
          <cell r="B143" t="str">
            <v>0142</v>
          </cell>
          <cell r="C143" t="str">
            <v>B</v>
          </cell>
          <cell r="D143">
            <v>331</v>
          </cell>
          <cell r="E143">
            <v>11</v>
          </cell>
          <cell r="F143">
            <v>90</v>
          </cell>
          <cell r="G143">
            <v>3</v>
          </cell>
          <cell r="H143">
            <v>0</v>
          </cell>
          <cell r="I143">
            <v>0</v>
          </cell>
          <cell r="J143">
            <v>0</v>
          </cell>
          <cell r="K143">
            <v>98</v>
          </cell>
          <cell r="L143">
            <v>0</v>
          </cell>
          <cell r="M143">
            <v>202</v>
          </cell>
          <cell r="N143">
            <v>4</v>
          </cell>
        </row>
        <row r="144">
          <cell r="A144" t="str">
            <v>024</v>
          </cell>
          <cell r="B144" t="str">
            <v>0143</v>
          </cell>
          <cell r="C144" t="str">
            <v>B</v>
          </cell>
          <cell r="D144">
            <v>736</v>
          </cell>
          <cell r="E144">
            <v>27</v>
          </cell>
          <cell r="F144">
            <v>166</v>
          </cell>
          <cell r="G144">
            <v>11</v>
          </cell>
          <cell r="H144">
            <v>0</v>
          </cell>
          <cell r="I144">
            <v>0</v>
          </cell>
          <cell r="J144">
            <v>0</v>
          </cell>
          <cell r="K144">
            <v>259</v>
          </cell>
          <cell r="L144">
            <v>0</v>
          </cell>
          <cell r="M144">
            <v>463</v>
          </cell>
          <cell r="N144">
            <v>3</v>
          </cell>
        </row>
        <row r="145">
          <cell r="A145" t="str">
            <v>026</v>
          </cell>
          <cell r="B145" t="str">
            <v>0147</v>
          </cell>
          <cell r="C145" t="str">
            <v>B</v>
          </cell>
          <cell r="D145">
            <v>578</v>
          </cell>
          <cell r="E145">
            <v>0</v>
          </cell>
          <cell r="F145">
            <v>76</v>
          </cell>
          <cell r="G145">
            <v>64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140</v>
          </cell>
          <cell r="N145">
            <v>8</v>
          </cell>
        </row>
        <row r="146">
          <cell r="A146" t="str">
            <v>026</v>
          </cell>
          <cell r="B146" t="str">
            <v>0147</v>
          </cell>
          <cell r="C146" t="str">
            <v>C1</v>
          </cell>
          <cell r="D146">
            <v>577</v>
          </cell>
          <cell r="E146">
            <v>0</v>
          </cell>
          <cell r="F146">
            <v>73</v>
          </cell>
          <cell r="G146">
            <v>72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145</v>
          </cell>
          <cell r="N146">
            <v>15</v>
          </cell>
        </row>
        <row r="147">
          <cell r="A147" t="str">
            <v>026</v>
          </cell>
          <cell r="B147" t="str">
            <v>0148</v>
          </cell>
          <cell r="C147" t="str">
            <v>B</v>
          </cell>
          <cell r="D147">
            <v>615</v>
          </cell>
          <cell r="E147">
            <v>0</v>
          </cell>
          <cell r="F147">
            <v>96</v>
          </cell>
          <cell r="G147">
            <v>91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187</v>
          </cell>
          <cell r="N147">
            <v>13</v>
          </cell>
        </row>
        <row r="148">
          <cell r="A148" t="str">
            <v>026</v>
          </cell>
          <cell r="B148" t="str">
            <v>0148</v>
          </cell>
          <cell r="C148" t="str">
            <v>C1</v>
          </cell>
          <cell r="D148">
            <v>615</v>
          </cell>
          <cell r="E148">
            <v>0</v>
          </cell>
          <cell r="F148">
            <v>114</v>
          </cell>
          <cell r="G148">
            <v>109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223</v>
          </cell>
          <cell r="N148">
            <v>14</v>
          </cell>
        </row>
        <row r="149">
          <cell r="A149" t="str">
            <v>026</v>
          </cell>
          <cell r="B149" t="str">
            <v>0149</v>
          </cell>
          <cell r="C149" t="str">
            <v>B</v>
          </cell>
          <cell r="D149">
            <v>449</v>
          </cell>
          <cell r="E149">
            <v>0</v>
          </cell>
          <cell r="F149">
            <v>104</v>
          </cell>
          <cell r="G149">
            <v>97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201</v>
          </cell>
          <cell r="N149">
            <v>9</v>
          </cell>
        </row>
        <row r="150">
          <cell r="A150" t="str">
            <v>026</v>
          </cell>
          <cell r="B150" t="str">
            <v>0149</v>
          </cell>
          <cell r="C150" t="str">
            <v>C1</v>
          </cell>
          <cell r="D150">
            <v>450</v>
          </cell>
          <cell r="E150">
            <v>0</v>
          </cell>
          <cell r="F150">
            <v>105</v>
          </cell>
          <cell r="G150">
            <v>100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205</v>
          </cell>
          <cell r="N150">
            <v>10</v>
          </cell>
        </row>
        <row r="151">
          <cell r="A151" t="str">
            <v>026</v>
          </cell>
          <cell r="B151" t="str">
            <v>0150</v>
          </cell>
          <cell r="C151" t="str">
            <v>B</v>
          </cell>
          <cell r="D151">
            <v>418</v>
          </cell>
          <cell r="E151">
            <v>0</v>
          </cell>
          <cell r="F151">
            <v>73</v>
          </cell>
          <cell r="G151">
            <v>89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162</v>
          </cell>
          <cell r="N151">
            <v>8</v>
          </cell>
        </row>
        <row r="152">
          <cell r="A152" t="str">
            <v>026</v>
          </cell>
          <cell r="B152" t="str">
            <v>0150</v>
          </cell>
          <cell r="C152" t="str">
            <v>C1</v>
          </cell>
          <cell r="D152">
            <v>418</v>
          </cell>
          <cell r="E152">
            <v>0</v>
          </cell>
          <cell r="F152">
            <v>91</v>
          </cell>
          <cell r="G152">
            <v>83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174</v>
          </cell>
          <cell r="N152">
            <v>7</v>
          </cell>
        </row>
        <row r="153">
          <cell r="A153" t="str">
            <v>026</v>
          </cell>
          <cell r="B153" t="str">
            <v>0151</v>
          </cell>
          <cell r="C153" t="str">
            <v>B</v>
          </cell>
          <cell r="D153">
            <v>517</v>
          </cell>
          <cell r="E153">
            <v>0</v>
          </cell>
          <cell r="F153">
            <v>230</v>
          </cell>
          <cell r="G153">
            <v>19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249</v>
          </cell>
          <cell r="N153">
            <v>12</v>
          </cell>
        </row>
        <row r="154">
          <cell r="A154" t="str">
            <v>026</v>
          </cell>
          <cell r="B154" t="str">
            <v>0151</v>
          </cell>
          <cell r="C154" t="str">
            <v>C1</v>
          </cell>
          <cell r="D154">
            <v>517</v>
          </cell>
          <cell r="E154">
            <v>0</v>
          </cell>
          <cell r="F154">
            <v>226</v>
          </cell>
          <cell r="G154">
            <v>17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243</v>
          </cell>
          <cell r="N154">
            <v>14</v>
          </cell>
        </row>
        <row r="155">
          <cell r="A155" t="str">
            <v>026</v>
          </cell>
          <cell r="B155" t="str">
            <v>0151</v>
          </cell>
          <cell r="C155" t="str">
            <v>C2</v>
          </cell>
          <cell r="D155">
            <v>517</v>
          </cell>
          <cell r="E155">
            <v>0</v>
          </cell>
          <cell r="F155">
            <v>224</v>
          </cell>
          <cell r="G155">
            <v>17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241</v>
          </cell>
          <cell r="N155">
            <v>14</v>
          </cell>
        </row>
        <row r="156">
          <cell r="A156" t="str">
            <v>026</v>
          </cell>
          <cell r="B156" t="str">
            <v>0152</v>
          </cell>
          <cell r="C156" t="str">
            <v>B</v>
          </cell>
          <cell r="D156">
            <v>454</v>
          </cell>
          <cell r="E156">
            <v>0</v>
          </cell>
          <cell r="F156">
            <v>212</v>
          </cell>
          <cell r="G156">
            <v>15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227</v>
          </cell>
          <cell r="N156">
            <v>12</v>
          </cell>
        </row>
        <row r="157">
          <cell r="A157" t="str">
            <v>026</v>
          </cell>
          <cell r="B157" t="str">
            <v>0152</v>
          </cell>
          <cell r="C157" t="str">
            <v>C1</v>
          </cell>
          <cell r="D157">
            <v>454</v>
          </cell>
          <cell r="E157">
            <v>0</v>
          </cell>
          <cell r="F157">
            <v>196</v>
          </cell>
          <cell r="G157">
            <v>8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204</v>
          </cell>
          <cell r="N157">
            <v>12</v>
          </cell>
        </row>
        <row r="158">
          <cell r="A158" t="str">
            <v>028</v>
          </cell>
          <cell r="B158" t="str">
            <v>0157</v>
          </cell>
          <cell r="C158" t="str">
            <v>B</v>
          </cell>
          <cell r="D158">
            <v>691</v>
          </cell>
          <cell r="E158">
            <v>167</v>
          </cell>
          <cell r="F158">
            <v>159</v>
          </cell>
          <cell r="G158">
            <v>26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352</v>
          </cell>
          <cell r="N158">
            <v>16</v>
          </cell>
        </row>
        <row r="159">
          <cell r="A159" t="str">
            <v>028</v>
          </cell>
          <cell r="B159" t="str">
            <v>0157</v>
          </cell>
          <cell r="C159" t="str">
            <v>C1</v>
          </cell>
          <cell r="D159">
            <v>692</v>
          </cell>
          <cell r="E159">
            <v>178</v>
          </cell>
          <cell r="F159">
            <v>163</v>
          </cell>
          <cell r="G159">
            <v>24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365</v>
          </cell>
          <cell r="N159">
            <v>19</v>
          </cell>
        </row>
        <row r="160">
          <cell r="A160" t="str">
            <v>028</v>
          </cell>
          <cell r="B160" t="str">
            <v>0158</v>
          </cell>
          <cell r="C160" t="str">
            <v>B</v>
          </cell>
          <cell r="D160">
            <v>617</v>
          </cell>
          <cell r="E160">
            <v>167</v>
          </cell>
          <cell r="F160">
            <v>134</v>
          </cell>
          <cell r="G160">
            <v>11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312</v>
          </cell>
          <cell r="N160">
            <v>8</v>
          </cell>
        </row>
        <row r="161">
          <cell r="A161" t="str">
            <v>028</v>
          </cell>
          <cell r="B161" t="str">
            <v>0158</v>
          </cell>
          <cell r="C161" t="str">
            <v>C1</v>
          </cell>
          <cell r="D161">
            <v>617</v>
          </cell>
          <cell r="E161">
            <v>240</v>
          </cell>
          <cell r="F161">
            <v>89</v>
          </cell>
          <cell r="G161">
            <v>20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349</v>
          </cell>
          <cell r="N161">
            <v>10</v>
          </cell>
        </row>
        <row r="162">
          <cell r="A162" t="str">
            <v>028</v>
          </cell>
          <cell r="B162" t="str">
            <v>0159</v>
          </cell>
          <cell r="C162" t="str">
            <v>B</v>
          </cell>
          <cell r="D162">
            <v>407</v>
          </cell>
          <cell r="E162">
            <v>127</v>
          </cell>
          <cell r="F162">
            <v>72</v>
          </cell>
          <cell r="G162">
            <v>6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6</v>
          </cell>
          <cell r="M162">
            <v>211</v>
          </cell>
          <cell r="N162">
            <v>0</v>
          </cell>
        </row>
        <row r="163">
          <cell r="A163" t="str">
            <v>028</v>
          </cell>
          <cell r="B163" t="str">
            <v>0159</v>
          </cell>
          <cell r="C163" t="str">
            <v>C1</v>
          </cell>
          <cell r="D163">
            <v>407</v>
          </cell>
          <cell r="E163">
            <v>170</v>
          </cell>
          <cell r="F163">
            <v>68</v>
          </cell>
          <cell r="G163">
            <v>4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242</v>
          </cell>
          <cell r="N163">
            <v>9</v>
          </cell>
        </row>
        <row r="164">
          <cell r="A164" t="str">
            <v>028</v>
          </cell>
          <cell r="B164" t="str">
            <v>0160</v>
          </cell>
          <cell r="C164" t="str">
            <v>B</v>
          </cell>
          <cell r="D164">
            <v>617</v>
          </cell>
          <cell r="E164">
            <v>177</v>
          </cell>
          <cell r="F164">
            <v>128</v>
          </cell>
          <cell r="G164">
            <v>17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322</v>
          </cell>
          <cell r="N164">
            <v>16</v>
          </cell>
        </row>
        <row r="165">
          <cell r="A165" t="str">
            <v>028</v>
          </cell>
          <cell r="B165" t="str">
            <v>0160</v>
          </cell>
          <cell r="C165" t="str">
            <v>C1</v>
          </cell>
          <cell r="D165">
            <v>618</v>
          </cell>
          <cell r="E165">
            <v>168</v>
          </cell>
          <cell r="F165">
            <v>146</v>
          </cell>
          <cell r="G165">
            <v>9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1</v>
          </cell>
          <cell r="M165">
            <v>324</v>
          </cell>
          <cell r="N165">
            <v>8</v>
          </cell>
        </row>
        <row r="166">
          <cell r="A166" t="str">
            <v>028</v>
          </cell>
          <cell r="B166" t="str">
            <v>0161</v>
          </cell>
          <cell r="C166" t="str">
            <v>B</v>
          </cell>
          <cell r="D166">
            <v>734</v>
          </cell>
          <cell r="E166">
            <v>139</v>
          </cell>
          <cell r="F166">
            <v>168</v>
          </cell>
          <cell r="G166">
            <v>47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354</v>
          </cell>
          <cell r="N166">
            <v>15</v>
          </cell>
        </row>
        <row r="167">
          <cell r="A167" t="str">
            <v>028</v>
          </cell>
          <cell r="B167" t="str">
            <v>0162</v>
          </cell>
          <cell r="C167" t="str">
            <v>B</v>
          </cell>
          <cell r="D167">
            <v>237</v>
          </cell>
          <cell r="E167">
            <v>5</v>
          </cell>
          <cell r="F167">
            <v>126</v>
          </cell>
          <cell r="G167">
            <v>10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141</v>
          </cell>
          <cell r="N167">
            <v>4</v>
          </cell>
        </row>
        <row r="168">
          <cell r="A168" t="str">
            <v>028</v>
          </cell>
          <cell r="B168" t="str">
            <v>0163</v>
          </cell>
          <cell r="C168" t="str">
            <v>B</v>
          </cell>
          <cell r="D168">
            <v>213</v>
          </cell>
          <cell r="E168">
            <v>11</v>
          </cell>
          <cell r="F168">
            <v>96</v>
          </cell>
          <cell r="G168">
            <v>4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111</v>
          </cell>
          <cell r="N168">
            <v>8</v>
          </cell>
        </row>
        <row r="169">
          <cell r="A169" t="str">
            <v>028</v>
          </cell>
          <cell r="B169" t="str">
            <v>0164</v>
          </cell>
          <cell r="C169" t="str">
            <v>B</v>
          </cell>
          <cell r="D169">
            <v>332</v>
          </cell>
          <cell r="E169">
            <v>41</v>
          </cell>
          <cell r="F169">
            <v>115</v>
          </cell>
          <cell r="G169">
            <v>26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182</v>
          </cell>
          <cell r="N169">
            <v>5</v>
          </cell>
        </row>
        <row r="170">
          <cell r="A170" t="str">
            <v>028</v>
          </cell>
          <cell r="B170" t="str">
            <v>0165</v>
          </cell>
          <cell r="C170" t="str">
            <v>B</v>
          </cell>
          <cell r="D170">
            <v>65</v>
          </cell>
          <cell r="E170">
            <v>2</v>
          </cell>
          <cell r="F170">
            <v>38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40</v>
          </cell>
          <cell r="N170">
            <v>4</v>
          </cell>
        </row>
        <row r="171">
          <cell r="A171" t="str">
            <v>028</v>
          </cell>
          <cell r="B171" t="str">
            <v>0166</v>
          </cell>
          <cell r="C171" t="str">
            <v>B</v>
          </cell>
          <cell r="D171">
            <v>437</v>
          </cell>
          <cell r="E171">
            <v>9</v>
          </cell>
          <cell r="F171">
            <v>112</v>
          </cell>
          <cell r="G171">
            <v>71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192</v>
          </cell>
          <cell r="N171">
            <v>7</v>
          </cell>
        </row>
        <row r="172">
          <cell r="A172" t="str">
            <v>028</v>
          </cell>
          <cell r="B172" t="str">
            <v>0166</v>
          </cell>
          <cell r="C172" t="str">
            <v>C1</v>
          </cell>
          <cell r="D172">
            <v>438</v>
          </cell>
          <cell r="E172">
            <v>5</v>
          </cell>
          <cell r="F172">
            <v>113</v>
          </cell>
          <cell r="G172">
            <v>73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191</v>
          </cell>
          <cell r="N172">
            <v>16</v>
          </cell>
        </row>
        <row r="173">
          <cell r="A173" t="str">
            <v>028</v>
          </cell>
          <cell r="B173" t="str">
            <v>0167</v>
          </cell>
          <cell r="C173" t="str">
            <v>B</v>
          </cell>
          <cell r="D173">
            <v>497</v>
          </cell>
          <cell r="E173">
            <v>35</v>
          </cell>
          <cell r="F173">
            <v>136</v>
          </cell>
          <cell r="G173">
            <v>4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175</v>
          </cell>
          <cell r="N173">
            <v>12</v>
          </cell>
        </row>
        <row r="174">
          <cell r="A174" t="str">
            <v>028</v>
          </cell>
          <cell r="B174" t="str">
            <v>0168</v>
          </cell>
          <cell r="C174" t="str">
            <v>B</v>
          </cell>
          <cell r="D174">
            <v>463</v>
          </cell>
          <cell r="E174">
            <v>5</v>
          </cell>
          <cell r="F174">
            <v>174</v>
          </cell>
          <cell r="G174">
            <v>71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250</v>
          </cell>
          <cell r="N174">
            <v>9</v>
          </cell>
        </row>
        <row r="175">
          <cell r="A175" t="str">
            <v>028</v>
          </cell>
          <cell r="B175" t="str">
            <v>0169</v>
          </cell>
          <cell r="C175" t="str">
            <v>B</v>
          </cell>
          <cell r="D175">
            <v>571</v>
          </cell>
          <cell r="E175">
            <v>85</v>
          </cell>
          <cell r="F175">
            <v>184</v>
          </cell>
          <cell r="G175">
            <v>11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280</v>
          </cell>
          <cell r="N175">
            <v>16</v>
          </cell>
        </row>
        <row r="176">
          <cell r="A176" t="str">
            <v>028</v>
          </cell>
          <cell r="B176" t="str">
            <v>0170</v>
          </cell>
          <cell r="C176" t="str">
            <v>B</v>
          </cell>
          <cell r="D176">
            <v>451</v>
          </cell>
          <cell r="E176">
            <v>130</v>
          </cell>
          <cell r="F176">
            <v>80</v>
          </cell>
          <cell r="G176">
            <v>8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218</v>
          </cell>
          <cell r="N176">
            <v>9</v>
          </cell>
        </row>
        <row r="177">
          <cell r="A177" t="str">
            <v>028</v>
          </cell>
          <cell r="B177" t="str">
            <v>0171</v>
          </cell>
          <cell r="C177" t="str">
            <v>B</v>
          </cell>
          <cell r="D177">
            <v>157</v>
          </cell>
          <cell r="E177">
            <v>24</v>
          </cell>
          <cell r="F177">
            <v>16</v>
          </cell>
          <cell r="G177">
            <v>3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43</v>
          </cell>
          <cell r="N177">
            <v>1</v>
          </cell>
        </row>
        <row r="178">
          <cell r="A178" t="str">
            <v>028</v>
          </cell>
          <cell r="B178" t="str">
            <v>0172</v>
          </cell>
          <cell r="C178" t="str">
            <v>B</v>
          </cell>
          <cell r="D178">
            <v>212</v>
          </cell>
          <cell r="E178">
            <v>39</v>
          </cell>
          <cell r="F178">
            <v>64</v>
          </cell>
          <cell r="G178">
            <v>9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112</v>
          </cell>
          <cell r="N178">
            <v>9</v>
          </cell>
        </row>
        <row r="179">
          <cell r="A179" t="str">
            <v>028</v>
          </cell>
          <cell r="B179" t="str">
            <v>0173</v>
          </cell>
          <cell r="C179" t="str">
            <v>B</v>
          </cell>
          <cell r="D179">
            <v>407</v>
          </cell>
          <cell r="E179">
            <v>70</v>
          </cell>
          <cell r="F179">
            <v>98</v>
          </cell>
          <cell r="G179">
            <v>8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176</v>
          </cell>
          <cell r="N179">
            <v>14</v>
          </cell>
        </row>
        <row r="180">
          <cell r="A180" t="str">
            <v>028</v>
          </cell>
          <cell r="B180" t="str">
            <v>0173</v>
          </cell>
          <cell r="C180" t="str">
            <v>C1</v>
          </cell>
          <cell r="D180">
            <v>408</v>
          </cell>
          <cell r="E180">
            <v>64</v>
          </cell>
          <cell r="F180">
            <v>119</v>
          </cell>
          <cell r="G180">
            <v>13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196</v>
          </cell>
          <cell r="N180">
            <v>10</v>
          </cell>
        </row>
        <row r="181">
          <cell r="A181" t="str">
            <v>028</v>
          </cell>
          <cell r="B181" t="str">
            <v>0174</v>
          </cell>
          <cell r="C181" t="str">
            <v>B</v>
          </cell>
          <cell r="D181">
            <v>380</v>
          </cell>
          <cell r="E181">
            <v>110</v>
          </cell>
          <cell r="F181">
            <v>81</v>
          </cell>
          <cell r="G181">
            <v>2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2</v>
          </cell>
          <cell r="M181">
            <v>195</v>
          </cell>
          <cell r="N181">
            <v>3</v>
          </cell>
        </row>
        <row r="182">
          <cell r="A182" t="str">
            <v>028</v>
          </cell>
          <cell r="B182" t="str">
            <v>0175</v>
          </cell>
          <cell r="C182" t="str">
            <v>B</v>
          </cell>
          <cell r="D182">
            <v>381</v>
          </cell>
          <cell r="E182">
            <v>11</v>
          </cell>
          <cell r="F182">
            <v>194</v>
          </cell>
          <cell r="G182">
            <v>3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208</v>
          </cell>
          <cell r="N182">
            <v>9</v>
          </cell>
        </row>
        <row r="183">
          <cell r="A183" t="str">
            <v>030</v>
          </cell>
          <cell r="B183" t="str">
            <v>0180</v>
          </cell>
          <cell r="C183" t="str">
            <v>B</v>
          </cell>
          <cell r="D183">
            <v>381</v>
          </cell>
          <cell r="E183">
            <v>0</v>
          </cell>
          <cell r="F183">
            <v>152</v>
          </cell>
          <cell r="G183">
            <v>141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293</v>
          </cell>
          <cell r="N183">
            <v>4</v>
          </cell>
        </row>
        <row r="184">
          <cell r="A184" t="str">
            <v>030</v>
          </cell>
          <cell r="B184" t="str">
            <v>0180</v>
          </cell>
          <cell r="C184" t="str">
            <v>C1</v>
          </cell>
          <cell r="D184">
            <v>382</v>
          </cell>
          <cell r="E184">
            <v>0</v>
          </cell>
          <cell r="F184">
            <v>143</v>
          </cell>
          <cell r="G184">
            <v>154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297</v>
          </cell>
          <cell r="N184">
            <v>2</v>
          </cell>
        </row>
        <row r="185">
          <cell r="A185" t="str">
            <v>030</v>
          </cell>
          <cell r="B185" t="str">
            <v>0181</v>
          </cell>
          <cell r="C185" t="str">
            <v>B</v>
          </cell>
          <cell r="D185">
            <v>709</v>
          </cell>
          <cell r="E185">
            <v>0</v>
          </cell>
          <cell r="F185">
            <v>369</v>
          </cell>
          <cell r="G185">
            <v>189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558</v>
          </cell>
          <cell r="N185">
            <v>4</v>
          </cell>
        </row>
        <row r="186">
          <cell r="A186" t="str">
            <v>030</v>
          </cell>
          <cell r="B186" t="str">
            <v>0182</v>
          </cell>
          <cell r="C186" t="str">
            <v>B</v>
          </cell>
          <cell r="D186">
            <v>656</v>
          </cell>
          <cell r="E186">
            <v>0</v>
          </cell>
          <cell r="F186">
            <v>298</v>
          </cell>
          <cell r="G186">
            <v>215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513</v>
          </cell>
          <cell r="N186">
            <v>5</v>
          </cell>
        </row>
        <row r="187">
          <cell r="A187" t="str">
            <v>030</v>
          </cell>
          <cell r="B187" t="str">
            <v>0183</v>
          </cell>
          <cell r="C187" t="str">
            <v>B</v>
          </cell>
          <cell r="D187">
            <v>733</v>
          </cell>
          <cell r="E187">
            <v>0</v>
          </cell>
          <cell r="F187">
            <v>318</v>
          </cell>
          <cell r="G187">
            <v>227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545</v>
          </cell>
          <cell r="N187">
            <v>9</v>
          </cell>
        </row>
        <row r="188">
          <cell r="A188" t="str">
            <v>030</v>
          </cell>
          <cell r="B188" t="str">
            <v>0184</v>
          </cell>
          <cell r="C188" t="str">
            <v>B</v>
          </cell>
          <cell r="D188">
            <v>712</v>
          </cell>
          <cell r="E188">
            <v>0</v>
          </cell>
          <cell r="F188">
            <v>321</v>
          </cell>
          <cell r="G188">
            <v>243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564</v>
          </cell>
          <cell r="N188">
            <v>5</v>
          </cell>
        </row>
        <row r="189">
          <cell r="A189" t="str">
            <v>030</v>
          </cell>
          <cell r="B189" t="str">
            <v>0185</v>
          </cell>
          <cell r="C189" t="str">
            <v>B</v>
          </cell>
          <cell r="D189">
            <v>730</v>
          </cell>
          <cell r="E189">
            <v>0</v>
          </cell>
          <cell r="F189">
            <v>372</v>
          </cell>
          <cell r="G189">
            <v>199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571</v>
          </cell>
          <cell r="N189">
            <v>2</v>
          </cell>
        </row>
        <row r="190">
          <cell r="A190" t="str">
            <v>030</v>
          </cell>
          <cell r="B190" t="str">
            <v>0186</v>
          </cell>
          <cell r="C190" t="str">
            <v>B</v>
          </cell>
          <cell r="D190">
            <v>709</v>
          </cell>
          <cell r="E190">
            <v>0</v>
          </cell>
          <cell r="F190">
            <v>336</v>
          </cell>
          <cell r="G190">
            <v>198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534</v>
          </cell>
          <cell r="N190">
            <v>9</v>
          </cell>
        </row>
        <row r="191">
          <cell r="A191" t="str">
            <v>031</v>
          </cell>
          <cell r="B191" t="str">
            <v>0187</v>
          </cell>
          <cell r="C191" t="str">
            <v>B</v>
          </cell>
          <cell r="D191">
            <v>259</v>
          </cell>
          <cell r="E191">
            <v>0</v>
          </cell>
          <cell r="F191">
            <v>105</v>
          </cell>
          <cell r="G191">
            <v>47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152</v>
          </cell>
          <cell r="N191">
            <v>6</v>
          </cell>
        </row>
        <row r="192">
          <cell r="A192" t="str">
            <v>031</v>
          </cell>
          <cell r="B192" t="str">
            <v>0188</v>
          </cell>
          <cell r="C192" t="str">
            <v>B</v>
          </cell>
          <cell r="D192">
            <v>297</v>
          </cell>
          <cell r="E192">
            <v>0</v>
          </cell>
          <cell r="F192">
            <v>75</v>
          </cell>
          <cell r="G192">
            <v>44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119</v>
          </cell>
          <cell r="N192">
            <v>5</v>
          </cell>
        </row>
        <row r="193">
          <cell r="A193" t="str">
            <v>032</v>
          </cell>
          <cell r="B193" t="str">
            <v>0189</v>
          </cell>
          <cell r="C193" t="str">
            <v>B</v>
          </cell>
          <cell r="D193">
            <v>331</v>
          </cell>
          <cell r="E193">
            <v>0</v>
          </cell>
          <cell r="F193">
            <v>132</v>
          </cell>
          <cell r="G193">
            <v>99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231</v>
          </cell>
          <cell r="N193">
            <v>3</v>
          </cell>
        </row>
        <row r="194">
          <cell r="A194" t="str">
            <v>032</v>
          </cell>
          <cell r="B194" t="str">
            <v>0190</v>
          </cell>
          <cell r="C194" t="str">
            <v>B</v>
          </cell>
          <cell r="D194">
            <v>240</v>
          </cell>
          <cell r="E194">
            <v>0</v>
          </cell>
          <cell r="F194">
            <v>59</v>
          </cell>
          <cell r="G194">
            <v>93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152</v>
          </cell>
          <cell r="N194">
            <v>6</v>
          </cell>
        </row>
        <row r="195">
          <cell r="A195" t="str">
            <v>032</v>
          </cell>
          <cell r="B195" t="str">
            <v>0191</v>
          </cell>
          <cell r="C195" t="str">
            <v>B</v>
          </cell>
          <cell r="D195">
            <v>258</v>
          </cell>
          <cell r="E195">
            <v>0</v>
          </cell>
          <cell r="F195">
            <v>83</v>
          </cell>
          <cell r="G195">
            <v>85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168</v>
          </cell>
          <cell r="N195">
            <v>4</v>
          </cell>
        </row>
        <row r="196">
          <cell r="A196" t="str">
            <v>037</v>
          </cell>
          <cell r="B196" t="str">
            <v>0201</v>
          </cell>
          <cell r="C196" t="str">
            <v>B</v>
          </cell>
          <cell r="D196">
            <v>386</v>
          </cell>
          <cell r="E196">
            <v>49</v>
          </cell>
          <cell r="F196">
            <v>62</v>
          </cell>
          <cell r="G196">
            <v>35</v>
          </cell>
          <cell r="H196">
            <v>0</v>
          </cell>
          <cell r="I196">
            <v>3</v>
          </cell>
          <cell r="J196">
            <v>0</v>
          </cell>
          <cell r="K196">
            <v>2</v>
          </cell>
          <cell r="L196">
            <v>0</v>
          </cell>
          <cell r="M196">
            <v>151</v>
          </cell>
          <cell r="N196">
            <v>4</v>
          </cell>
        </row>
        <row r="197">
          <cell r="A197" t="str">
            <v>037</v>
          </cell>
          <cell r="B197" t="str">
            <v>0201</v>
          </cell>
          <cell r="C197" t="str">
            <v>C1</v>
          </cell>
          <cell r="D197">
            <v>386</v>
          </cell>
          <cell r="E197">
            <v>57</v>
          </cell>
          <cell r="F197">
            <v>58</v>
          </cell>
          <cell r="G197">
            <v>18</v>
          </cell>
          <cell r="H197">
            <v>0</v>
          </cell>
          <cell r="I197">
            <v>1</v>
          </cell>
          <cell r="J197">
            <v>0</v>
          </cell>
          <cell r="K197">
            <v>1</v>
          </cell>
          <cell r="L197">
            <v>0</v>
          </cell>
          <cell r="M197">
            <v>135</v>
          </cell>
          <cell r="N197">
            <v>4</v>
          </cell>
        </row>
        <row r="198">
          <cell r="A198" t="str">
            <v>037</v>
          </cell>
          <cell r="B198" t="str">
            <v>0202</v>
          </cell>
          <cell r="C198" t="str">
            <v>B</v>
          </cell>
          <cell r="D198">
            <v>658</v>
          </cell>
          <cell r="E198">
            <v>121</v>
          </cell>
          <cell r="F198">
            <v>70</v>
          </cell>
          <cell r="G198">
            <v>50</v>
          </cell>
          <cell r="H198">
            <v>0</v>
          </cell>
          <cell r="I198">
            <v>3</v>
          </cell>
          <cell r="J198">
            <v>0</v>
          </cell>
          <cell r="K198">
            <v>8</v>
          </cell>
          <cell r="L198">
            <v>0</v>
          </cell>
          <cell r="M198">
            <v>252</v>
          </cell>
          <cell r="N198">
            <v>8</v>
          </cell>
        </row>
        <row r="199">
          <cell r="A199" t="str">
            <v>037</v>
          </cell>
          <cell r="B199" t="str">
            <v>0202</v>
          </cell>
          <cell r="C199" t="str">
            <v>C1</v>
          </cell>
          <cell r="D199">
            <v>659</v>
          </cell>
          <cell r="E199">
            <v>102</v>
          </cell>
          <cell r="F199">
            <v>82</v>
          </cell>
          <cell r="G199">
            <v>34</v>
          </cell>
          <cell r="H199">
            <v>0</v>
          </cell>
          <cell r="I199">
            <v>7</v>
          </cell>
          <cell r="J199">
            <v>0</v>
          </cell>
          <cell r="K199">
            <v>7</v>
          </cell>
          <cell r="L199">
            <v>0</v>
          </cell>
          <cell r="M199">
            <v>232</v>
          </cell>
          <cell r="N199">
            <v>7</v>
          </cell>
        </row>
        <row r="200">
          <cell r="A200" t="str">
            <v>037</v>
          </cell>
          <cell r="B200" t="str">
            <v>0203</v>
          </cell>
          <cell r="C200" t="str">
            <v>B</v>
          </cell>
          <cell r="D200">
            <v>432</v>
          </cell>
          <cell r="E200">
            <v>52</v>
          </cell>
          <cell r="F200">
            <v>73</v>
          </cell>
          <cell r="G200">
            <v>35</v>
          </cell>
          <cell r="H200">
            <v>0</v>
          </cell>
          <cell r="I200">
            <v>6</v>
          </cell>
          <cell r="J200">
            <v>0</v>
          </cell>
          <cell r="K200">
            <v>1</v>
          </cell>
          <cell r="L200">
            <v>0</v>
          </cell>
          <cell r="M200">
            <v>167</v>
          </cell>
          <cell r="N200">
            <v>1</v>
          </cell>
        </row>
        <row r="201">
          <cell r="A201" t="str">
            <v>037</v>
          </cell>
          <cell r="B201" t="str">
            <v>0203</v>
          </cell>
          <cell r="C201" t="str">
            <v>C1</v>
          </cell>
          <cell r="D201">
            <v>433</v>
          </cell>
          <cell r="E201">
            <v>55</v>
          </cell>
          <cell r="F201">
            <v>71</v>
          </cell>
          <cell r="G201">
            <v>30</v>
          </cell>
          <cell r="H201">
            <v>0</v>
          </cell>
          <cell r="I201">
            <v>3</v>
          </cell>
          <cell r="J201">
            <v>0</v>
          </cell>
          <cell r="K201">
            <v>2</v>
          </cell>
          <cell r="L201">
            <v>0</v>
          </cell>
          <cell r="M201">
            <v>161</v>
          </cell>
          <cell r="N201">
            <v>2</v>
          </cell>
        </row>
        <row r="202">
          <cell r="A202" t="str">
            <v>037</v>
          </cell>
          <cell r="B202" t="str">
            <v>0204</v>
          </cell>
          <cell r="C202" t="str">
            <v>B</v>
          </cell>
          <cell r="D202">
            <v>628</v>
          </cell>
          <cell r="E202">
            <v>109</v>
          </cell>
          <cell r="F202">
            <v>121</v>
          </cell>
          <cell r="G202">
            <v>37</v>
          </cell>
          <cell r="H202">
            <v>0</v>
          </cell>
          <cell r="I202">
            <v>5</v>
          </cell>
          <cell r="J202">
            <v>0</v>
          </cell>
          <cell r="K202">
            <v>0</v>
          </cell>
          <cell r="L202">
            <v>0</v>
          </cell>
          <cell r="M202">
            <v>272</v>
          </cell>
          <cell r="N202">
            <v>4</v>
          </cell>
        </row>
        <row r="203">
          <cell r="A203" t="str">
            <v>037</v>
          </cell>
          <cell r="B203" t="str">
            <v>0204</v>
          </cell>
          <cell r="C203" t="str">
            <v>C1</v>
          </cell>
          <cell r="D203">
            <v>628</v>
          </cell>
          <cell r="E203">
            <v>112</v>
          </cell>
          <cell r="F203">
            <v>137</v>
          </cell>
          <cell r="G203">
            <v>44</v>
          </cell>
          <cell r="H203">
            <v>0</v>
          </cell>
          <cell r="I203">
            <v>3</v>
          </cell>
          <cell r="J203">
            <v>0</v>
          </cell>
          <cell r="K203">
            <v>3</v>
          </cell>
          <cell r="L203">
            <v>0</v>
          </cell>
          <cell r="M203">
            <v>299</v>
          </cell>
          <cell r="N203">
            <v>3</v>
          </cell>
        </row>
        <row r="204">
          <cell r="A204" t="str">
            <v>037</v>
          </cell>
          <cell r="B204" t="str">
            <v>0205</v>
          </cell>
          <cell r="C204" t="str">
            <v>B</v>
          </cell>
          <cell r="D204">
            <v>677</v>
          </cell>
          <cell r="E204">
            <v>150</v>
          </cell>
          <cell r="F204">
            <v>88</v>
          </cell>
          <cell r="G204">
            <v>52</v>
          </cell>
          <cell r="H204">
            <v>0</v>
          </cell>
          <cell r="I204">
            <v>4</v>
          </cell>
          <cell r="J204">
            <v>0</v>
          </cell>
          <cell r="K204">
            <v>0</v>
          </cell>
          <cell r="L204">
            <v>0</v>
          </cell>
          <cell r="M204">
            <v>294</v>
          </cell>
          <cell r="N204">
            <v>6</v>
          </cell>
        </row>
        <row r="205">
          <cell r="A205" t="str">
            <v>037</v>
          </cell>
          <cell r="B205" t="str">
            <v>0205</v>
          </cell>
          <cell r="C205" t="str">
            <v>C1</v>
          </cell>
          <cell r="D205">
            <v>678</v>
          </cell>
          <cell r="E205">
            <v>138</v>
          </cell>
          <cell r="F205">
            <v>77</v>
          </cell>
          <cell r="G205">
            <v>55</v>
          </cell>
          <cell r="H205">
            <v>0</v>
          </cell>
          <cell r="I205">
            <v>2</v>
          </cell>
          <cell r="J205">
            <v>0</v>
          </cell>
          <cell r="K205">
            <v>2</v>
          </cell>
          <cell r="L205">
            <v>0</v>
          </cell>
          <cell r="M205">
            <v>274</v>
          </cell>
          <cell r="N205">
            <v>9</v>
          </cell>
        </row>
        <row r="206">
          <cell r="A206" t="str">
            <v>037</v>
          </cell>
          <cell r="B206" t="str">
            <v>0206</v>
          </cell>
          <cell r="C206" t="str">
            <v>B</v>
          </cell>
          <cell r="D206">
            <v>505</v>
          </cell>
          <cell r="E206">
            <v>64</v>
          </cell>
          <cell r="F206">
            <v>88</v>
          </cell>
          <cell r="G206">
            <v>26</v>
          </cell>
          <cell r="H206">
            <v>0</v>
          </cell>
          <cell r="I206">
            <v>6</v>
          </cell>
          <cell r="J206">
            <v>0</v>
          </cell>
          <cell r="K206">
            <v>0</v>
          </cell>
          <cell r="L206">
            <v>0</v>
          </cell>
          <cell r="M206">
            <v>184</v>
          </cell>
          <cell r="N206">
            <v>5</v>
          </cell>
        </row>
        <row r="207">
          <cell r="A207" t="str">
            <v>037</v>
          </cell>
          <cell r="B207" t="str">
            <v>0206</v>
          </cell>
          <cell r="C207" t="str">
            <v>C1</v>
          </cell>
          <cell r="D207">
            <v>505</v>
          </cell>
          <cell r="E207">
            <v>101</v>
          </cell>
          <cell r="F207">
            <v>65</v>
          </cell>
          <cell r="G207">
            <v>35</v>
          </cell>
          <cell r="H207">
            <v>0</v>
          </cell>
          <cell r="I207">
            <v>5</v>
          </cell>
          <cell r="J207">
            <v>0</v>
          </cell>
          <cell r="K207">
            <v>2</v>
          </cell>
          <cell r="L207">
            <v>0</v>
          </cell>
          <cell r="M207">
            <v>208</v>
          </cell>
          <cell r="N207">
            <v>4</v>
          </cell>
        </row>
        <row r="208">
          <cell r="A208" t="str">
            <v>037</v>
          </cell>
          <cell r="B208" t="str">
            <v>0206</v>
          </cell>
          <cell r="C208" t="str">
            <v>C2</v>
          </cell>
          <cell r="D208">
            <v>506</v>
          </cell>
          <cell r="E208">
            <v>107</v>
          </cell>
          <cell r="F208">
            <v>61</v>
          </cell>
          <cell r="G208">
            <v>35</v>
          </cell>
          <cell r="H208">
            <v>0</v>
          </cell>
          <cell r="I208">
            <v>6</v>
          </cell>
          <cell r="J208">
            <v>0</v>
          </cell>
          <cell r="K208">
            <v>1</v>
          </cell>
          <cell r="L208">
            <v>0</v>
          </cell>
          <cell r="M208">
            <v>210</v>
          </cell>
          <cell r="N208">
            <v>4</v>
          </cell>
        </row>
        <row r="209">
          <cell r="A209" t="str">
            <v>037</v>
          </cell>
          <cell r="B209" t="str">
            <v>0207</v>
          </cell>
          <cell r="C209" t="str">
            <v>B</v>
          </cell>
          <cell r="D209">
            <v>555</v>
          </cell>
          <cell r="E209">
            <v>121</v>
          </cell>
          <cell r="F209">
            <v>84</v>
          </cell>
          <cell r="G209">
            <v>23</v>
          </cell>
          <cell r="H209">
            <v>0</v>
          </cell>
          <cell r="I209">
            <v>9</v>
          </cell>
          <cell r="J209">
            <v>0</v>
          </cell>
          <cell r="K209">
            <v>5</v>
          </cell>
          <cell r="L209">
            <v>0</v>
          </cell>
          <cell r="M209">
            <v>242</v>
          </cell>
          <cell r="N209">
            <v>1</v>
          </cell>
        </row>
        <row r="210">
          <cell r="A210" t="str">
            <v>037</v>
          </cell>
          <cell r="B210" t="str">
            <v>0207</v>
          </cell>
          <cell r="C210" t="str">
            <v>C1</v>
          </cell>
          <cell r="D210">
            <v>555</v>
          </cell>
          <cell r="E210">
            <v>126</v>
          </cell>
          <cell r="F210">
            <v>66</v>
          </cell>
          <cell r="G210">
            <v>22</v>
          </cell>
          <cell r="H210">
            <v>0</v>
          </cell>
          <cell r="I210">
            <v>3</v>
          </cell>
          <cell r="J210">
            <v>0</v>
          </cell>
          <cell r="K210">
            <v>4</v>
          </cell>
          <cell r="L210">
            <v>0</v>
          </cell>
          <cell r="M210">
            <v>221</v>
          </cell>
          <cell r="N210">
            <v>6</v>
          </cell>
        </row>
        <row r="211">
          <cell r="A211" t="str">
            <v>037</v>
          </cell>
          <cell r="B211" t="str">
            <v>0207</v>
          </cell>
          <cell r="C211" t="str">
            <v>C2</v>
          </cell>
          <cell r="D211">
            <v>555</v>
          </cell>
          <cell r="E211">
            <v>115</v>
          </cell>
          <cell r="F211">
            <v>77</v>
          </cell>
          <cell r="G211">
            <v>30</v>
          </cell>
          <cell r="H211">
            <v>0</v>
          </cell>
          <cell r="I211">
            <v>6</v>
          </cell>
          <cell r="J211">
            <v>0</v>
          </cell>
          <cell r="K211">
            <v>0</v>
          </cell>
          <cell r="L211">
            <v>0</v>
          </cell>
          <cell r="M211">
            <v>228</v>
          </cell>
          <cell r="N211">
            <v>7</v>
          </cell>
        </row>
        <row r="212">
          <cell r="A212" t="str">
            <v>037</v>
          </cell>
          <cell r="B212" t="str">
            <v>0208</v>
          </cell>
          <cell r="C212" t="str">
            <v>B</v>
          </cell>
          <cell r="D212">
            <v>712</v>
          </cell>
          <cell r="E212">
            <v>122</v>
          </cell>
          <cell r="F212">
            <v>77</v>
          </cell>
          <cell r="G212">
            <v>62</v>
          </cell>
          <cell r="H212">
            <v>0</v>
          </cell>
          <cell r="I212">
            <v>3</v>
          </cell>
          <cell r="J212">
            <v>0</v>
          </cell>
          <cell r="K212">
            <v>13</v>
          </cell>
          <cell r="L212">
            <v>0</v>
          </cell>
          <cell r="M212">
            <v>277</v>
          </cell>
          <cell r="N212">
            <v>6</v>
          </cell>
        </row>
        <row r="213">
          <cell r="A213" t="str">
            <v>037</v>
          </cell>
          <cell r="B213" t="str">
            <v>0209</v>
          </cell>
          <cell r="C213" t="str">
            <v>B</v>
          </cell>
          <cell r="D213">
            <v>584</v>
          </cell>
          <cell r="E213">
            <v>169</v>
          </cell>
          <cell r="F213">
            <v>76</v>
          </cell>
          <cell r="G213">
            <v>19</v>
          </cell>
          <cell r="H213">
            <v>0</v>
          </cell>
          <cell r="I213">
            <v>0</v>
          </cell>
          <cell r="J213">
            <v>0</v>
          </cell>
          <cell r="K213">
            <v>3</v>
          </cell>
          <cell r="L213">
            <v>0</v>
          </cell>
          <cell r="M213">
            <v>267</v>
          </cell>
          <cell r="N213">
            <v>4</v>
          </cell>
        </row>
        <row r="214">
          <cell r="A214" t="str">
            <v>037</v>
          </cell>
          <cell r="B214" t="str">
            <v>0209</v>
          </cell>
          <cell r="C214" t="str">
            <v>C1</v>
          </cell>
          <cell r="D214">
            <v>584</v>
          </cell>
          <cell r="E214">
            <v>154</v>
          </cell>
          <cell r="F214">
            <v>52</v>
          </cell>
          <cell r="G214">
            <v>25</v>
          </cell>
          <cell r="H214">
            <v>0</v>
          </cell>
          <cell r="I214">
            <v>4</v>
          </cell>
          <cell r="J214">
            <v>0</v>
          </cell>
          <cell r="K214">
            <v>1</v>
          </cell>
          <cell r="L214">
            <v>0</v>
          </cell>
          <cell r="M214">
            <v>236</v>
          </cell>
          <cell r="N214">
            <v>8</v>
          </cell>
        </row>
        <row r="215">
          <cell r="A215" t="str">
            <v>037</v>
          </cell>
          <cell r="B215" t="str">
            <v>0210</v>
          </cell>
          <cell r="C215" t="str">
            <v>B</v>
          </cell>
          <cell r="D215">
            <v>549</v>
          </cell>
          <cell r="E215">
            <v>132</v>
          </cell>
          <cell r="F215">
            <v>95</v>
          </cell>
          <cell r="G215">
            <v>31</v>
          </cell>
          <cell r="H215">
            <v>0</v>
          </cell>
          <cell r="I215">
            <v>6</v>
          </cell>
          <cell r="J215">
            <v>0</v>
          </cell>
          <cell r="K215">
            <v>3</v>
          </cell>
          <cell r="L215">
            <v>0</v>
          </cell>
          <cell r="M215">
            <v>267</v>
          </cell>
          <cell r="N215">
            <v>4</v>
          </cell>
        </row>
        <row r="216">
          <cell r="A216" t="str">
            <v>037</v>
          </cell>
          <cell r="B216" t="str">
            <v>0210</v>
          </cell>
          <cell r="C216" t="str">
            <v>C1</v>
          </cell>
          <cell r="D216">
            <v>549</v>
          </cell>
          <cell r="E216">
            <v>126</v>
          </cell>
          <cell r="F216">
            <v>106</v>
          </cell>
          <cell r="G216">
            <v>28</v>
          </cell>
          <cell r="H216">
            <v>0</v>
          </cell>
          <cell r="I216">
            <v>6</v>
          </cell>
          <cell r="J216">
            <v>0</v>
          </cell>
          <cell r="K216">
            <v>1</v>
          </cell>
          <cell r="L216">
            <v>0</v>
          </cell>
          <cell r="M216">
            <v>267</v>
          </cell>
          <cell r="N216">
            <v>4</v>
          </cell>
        </row>
        <row r="217">
          <cell r="A217" t="str">
            <v>037</v>
          </cell>
          <cell r="B217" t="str">
            <v>0211</v>
          </cell>
          <cell r="C217" t="str">
            <v>B</v>
          </cell>
          <cell r="D217">
            <v>668</v>
          </cell>
          <cell r="E217">
            <v>181</v>
          </cell>
          <cell r="F217">
            <v>170</v>
          </cell>
          <cell r="G217">
            <v>26</v>
          </cell>
          <cell r="H217">
            <v>0</v>
          </cell>
          <cell r="I217">
            <v>8</v>
          </cell>
          <cell r="J217">
            <v>0</v>
          </cell>
          <cell r="K217">
            <v>3</v>
          </cell>
          <cell r="L217">
            <v>0</v>
          </cell>
          <cell r="M217">
            <v>388</v>
          </cell>
          <cell r="N217">
            <v>9</v>
          </cell>
        </row>
        <row r="218">
          <cell r="A218" t="str">
            <v>037</v>
          </cell>
          <cell r="B218" t="str">
            <v>0212</v>
          </cell>
          <cell r="C218" t="str">
            <v>B</v>
          </cell>
          <cell r="D218">
            <v>514</v>
          </cell>
          <cell r="E218">
            <v>128</v>
          </cell>
          <cell r="F218">
            <v>74</v>
          </cell>
          <cell r="G218">
            <v>23</v>
          </cell>
          <cell r="H218">
            <v>0</v>
          </cell>
          <cell r="I218">
            <v>6</v>
          </cell>
          <cell r="J218">
            <v>0</v>
          </cell>
          <cell r="K218">
            <v>2</v>
          </cell>
          <cell r="L218">
            <v>0</v>
          </cell>
          <cell r="M218">
            <v>233</v>
          </cell>
          <cell r="N218">
            <v>0</v>
          </cell>
        </row>
        <row r="219">
          <cell r="A219" t="str">
            <v>037</v>
          </cell>
          <cell r="B219" t="str">
            <v>0212</v>
          </cell>
          <cell r="C219" t="str">
            <v>C1</v>
          </cell>
          <cell r="D219">
            <v>515</v>
          </cell>
          <cell r="E219">
            <v>116</v>
          </cell>
          <cell r="F219">
            <v>65</v>
          </cell>
          <cell r="G219">
            <v>28</v>
          </cell>
          <cell r="H219">
            <v>0</v>
          </cell>
          <cell r="I219">
            <v>8</v>
          </cell>
          <cell r="J219">
            <v>0</v>
          </cell>
          <cell r="K219">
            <v>1</v>
          </cell>
          <cell r="L219">
            <v>0</v>
          </cell>
          <cell r="M219">
            <v>218</v>
          </cell>
          <cell r="N219">
            <v>4</v>
          </cell>
        </row>
        <row r="220">
          <cell r="A220" t="str">
            <v>037</v>
          </cell>
          <cell r="B220" t="str">
            <v>0213</v>
          </cell>
          <cell r="C220" t="str">
            <v>B</v>
          </cell>
          <cell r="D220">
            <v>503</v>
          </cell>
          <cell r="E220">
            <v>118</v>
          </cell>
          <cell r="F220">
            <v>111</v>
          </cell>
          <cell r="G220">
            <v>27</v>
          </cell>
          <cell r="H220">
            <v>0</v>
          </cell>
          <cell r="I220">
            <v>3</v>
          </cell>
          <cell r="J220">
            <v>0</v>
          </cell>
          <cell r="K220">
            <v>1</v>
          </cell>
          <cell r="L220">
            <v>0</v>
          </cell>
          <cell r="M220">
            <v>260</v>
          </cell>
          <cell r="N220">
            <v>7</v>
          </cell>
        </row>
        <row r="221">
          <cell r="A221" t="str">
            <v>037</v>
          </cell>
          <cell r="B221" t="str">
            <v>0213</v>
          </cell>
          <cell r="C221" t="str">
            <v>C1</v>
          </cell>
          <cell r="D221">
            <v>503</v>
          </cell>
          <cell r="E221">
            <v>148</v>
          </cell>
          <cell r="F221">
            <v>78</v>
          </cell>
          <cell r="G221">
            <v>22</v>
          </cell>
          <cell r="H221">
            <v>0</v>
          </cell>
          <cell r="I221">
            <v>7</v>
          </cell>
          <cell r="J221">
            <v>0</v>
          </cell>
          <cell r="K221">
            <v>1</v>
          </cell>
          <cell r="L221">
            <v>0</v>
          </cell>
          <cell r="M221">
            <v>256</v>
          </cell>
          <cell r="N221">
            <v>5</v>
          </cell>
        </row>
        <row r="222">
          <cell r="A222" t="str">
            <v>037</v>
          </cell>
          <cell r="B222" t="str">
            <v>0214</v>
          </cell>
          <cell r="C222" t="str">
            <v>B</v>
          </cell>
          <cell r="D222">
            <v>490</v>
          </cell>
          <cell r="E222">
            <v>82</v>
          </cell>
          <cell r="F222">
            <v>109</v>
          </cell>
          <cell r="G222">
            <v>48</v>
          </cell>
          <cell r="H222">
            <v>0</v>
          </cell>
          <cell r="I222">
            <v>7</v>
          </cell>
          <cell r="J222">
            <v>0</v>
          </cell>
          <cell r="K222">
            <v>0</v>
          </cell>
          <cell r="L222">
            <v>0</v>
          </cell>
          <cell r="M222">
            <v>246</v>
          </cell>
          <cell r="N222">
            <v>8</v>
          </cell>
        </row>
        <row r="223">
          <cell r="A223" t="str">
            <v>037</v>
          </cell>
          <cell r="B223" t="str">
            <v>0214</v>
          </cell>
          <cell r="C223" t="str">
            <v>C1</v>
          </cell>
          <cell r="D223">
            <v>491</v>
          </cell>
          <cell r="E223">
            <v>103</v>
          </cell>
          <cell r="F223">
            <v>95</v>
          </cell>
          <cell r="G223">
            <v>38</v>
          </cell>
          <cell r="H223">
            <v>0</v>
          </cell>
          <cell r="I223">
            <v>6</v>
          </cell>
          <cell r="J223">
            <v>0</v>
          </cell>
          <cell r="K223">
            <v>3</v>
          </cell>
          <cell r="L223">
            <v>0</v>
          </cell>
          <cell r="M223">
            <v>245</v>
          </cell>
          <cell r="N223">
            <v>2</v>
          </cell>
        </row>
        <row r="224">
          <cell r="A224" t="str">
            <v>037</v>
          </cell>
          <cell r="B224" t="str">
            <v>0215</v>
          </cell>
          <cell r="C224" t="str">
            <v>B</v>
          </cell>
          <cell r="D224">
            <v>682</v>
          </cell>
          <cell r="E224">
            <v>183</v>
          </cell>
          <cell r="F224">
            <v>130</v>
          </cell>
          <cell r="G224">
            <v>59</v>
          </cell>
          <cell r="H224">
            <v>0</v>
          </cell>
          <cell r="I224">
            <v>4</v>
          </cell>
          <cell r="J224">
            <v>0</v>
          </cell>
          <cell r="K224">
            <v>2</v>
          </cell>
          <cell r="L224">
            <v>0</v>
          </cell>
          <cell r="M224">
            <v>378</v>
          </cell>
          <cell r="N224">
            <v>5</v>
          </cell>
        </row>
        <row r="225">
          <cell r="A225" t="str">
            <v>037</v>
          </cell>
          <cell r="B225" t="str">
            <v>0216</v>
          </cell>
          <cell r="C225" t="str">
            <v>B</v>
          </cell>
          <cell r="D225">
            <v>660</v>
          </cell>
          <cell r="E225">
            <v>154</v>
          </cell>
          <cell r="F225">
            <v>75</v>
          </cell>
          <cell r="G225">
            <v>38</v>
          </cell>
          <cell r="H225">
            <v>0</v>
          </cell>
          <cell r="I225">
            <v>4</v>
          </cell>
          <cell r="J225">
            <v>0</v>
          </cell>
          <cell r="K225">
            <v>3</v>
          </cell>
          <cell r="L225">
            <v>0</v>
          </cell>
          <cell r="M225">
            <v>274</v>
          </cell>
          <cell r="N225">
            <v>7</v>
          </cell>
        </row>
        <row r="226">
          <cell r="A226" t="str">
            <v>037</v>
          </cell>
          <cell r="B226" t="str">
            <v>0216</v>
          </cell>
          <cell r="C226" t="str">
            <v>C1</v>
          </cell>
          <cell r="D226">
            <v>661</v>
          </cell>
          <cell r="E226">
            <v>156</v>
          </cell>
          <cell r="F226">
            <v>102</v>
          </cell>
          <cell r="G226">
            <v>38</v>
          </cell>
          <cell r="H226">
            <v>0</v>
          </cell>
          <cell r="I226">
            <v>4</v>
          </cell>
          <cell r="J226">
            <v>0</v>
          </cell>
          <cell r="K226">
            <v>3</v>
          </cell>
          <cell r="L226">
            <v>0</v>
          </cell>
          <cell r="M226">
            <v>303</v>
          </cell>
          <cell r="N226">
            <v>5</v>
          </cell>
        </row>
        <row r="227">
          <cell r="A227" t="str">
            <v>037</v>
          </cell>
          <cell r="B227" t="str">
            <v>0217</v>
          </cell>
          <cell r="C227" t="str">
            <v>B</v>
          </cell>
          <cell r="D227">
            <v>606</v>
          </cell>
          <cell r="E227">
            <v>117</v>
          </cell>
          <cell r="F227">
            <v>70</v>
          </cell>
          <cell r="G227">
            <v>35</v>
          </cell>
          <cell r="H227">
            <v>0</v>
          </cell>
          <cell r="I227">
            <v>1</v>
          </cell>
          <cell r="J227">
            <v>0</v>
          </cell>
          <cell r="K227">
            <v>4</v>
          </cell>
          <cell r="L227">
            <v>0</v>
          </cell>
          <cell r="M227">
            <v>227</v>
          </cell>
          <cell r="N227">
            <v>6</v>
          </cell>
        </row>
        <row r="228">
          <cell r="A228" t="str">
            <v>037</v>
          </cell>
          <cell r="B228" t="str">
            <v>0217</v>
          </cell>
          <cell r="C228" t="str">
            <v>C1</v>
          </cell>
          <cell r="D228">
            <v>606</v>
          </cell>
          <cell r="E228">
            <v>129</v>
          </cell>
          <cell r="F228">
            <v>48</v>
          </cell>
          <cell r="G228">
            <v>51</v>
          </cell>
          <cell r="H228">
            <v>0</v>
          </cell>
          <cell r="I228">
            <v>1</v>
          </cell>
          <cell r="J228">
            <v>0</v>
          </cell>
          <cell r="K228">
            <v>4</v>
          </cell>
          <cell r="L228">
            <v>0</v>
          </cell>
          <cell r="M228">
            <v>233</v>
          </cell>
          <cell r="N228">
            <v>5</v>
          </cell>
        </row>
        <row r="229">
          <cell r="A229" t="str">
            <v>037</v>
          </cell>
          <cell r="B229" t="str">
            <v>0218</v>
          </cell>
          <cell r="C229" t="str">
            <v>B</v>
          </cell>
          <cell r="D229">
            <v>644</v>
          </cell>
          <cell r="E229">
            <v>131</v>
          </cell>
          <cell r="F229">
            <v>100</v>
          </cell>
          <cell r="G229">
            <v>30</v>
          </cell>
          <cell r="H229">
            <v>0</v>
          </cell>
          <cell r="I229">
            <v>6</v>
          </cell>
          <cell r="J229">
            <v>0</v>
          </cell>
          <cell r="K229">
            <v>0</v>
          </cell>
          <cell r="L229">
            <v>0</v>
          </cell>
          <cell r="M229">
            <v>267</v>
          </cell>
          <cell r="N229">
            <v>4</v>
          </cell>
        </row>
        <row r="230">
          <cell r="A230" t="str">
            <v>037</v>
          </cell>
          <cell r="B230" t="str">
            <v>0218</v>
          </cell>
          <cell r="C230" t="str">
            <v>C1</v>
          </cell>
          <cell r="D230">
            <v>644</v>
          </cell>
          <cell r="E230">
            <v>130</v>
          </cell>
          <cell r="F230">
            <v>65</v>
          </cell>
          <cell r="G230">
            <v>45</v>
          </cell>
          <cell r="H230">
            <v>0</v>
          </cell>
          <cell r="I230">
            <v>1</v>
          </cell>
          <cell r="J230">
            <v>0</v>
          </cell>
          <cell r="K230">
            <v>1</v>
          </cell>
          <cell r="L230">
            <v>0</v>
          </cell>
          <cell r="M230">
            <v>242</v>
          </cell>
          <cell r="N230">
            <v>6</v>
          </cell>
        </row>
        <row r="231">
          <cell r="A231" t="str">
            <v>037</v>
          </cell>
          <cell r="B231" t="str">
            <v>0219</v>
          </cell>
          <cell r="C231" t="str">
            <v>B</v>
          </cell>
          <cell r="D231">
            <v>520</v>
          </cell>
          <cell r="E231">
            <v>121</v>
          </cell>
          <cell r="F231">
            <v>68</v>
          </cell>
          <cell r="G231">
            <v>46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235</v>
          </cell>
          <cell r="N231">
            <v>0</v>
          </cell>
        </row>
        <row r="232">
          <cell r="A232" t="str">
            <v>037</v>
          </cell>
          <cell r="B232" t="str">
            <v>0219</v>
          </cell>
          <cell r="C232" t="str">
            <v>C1</v>
          </cell>
          <cell r="D232">
            <v>520</v>
          </cell>
          <cell r="E232">
            <v>103</v>
          </cell>
          <cell r="F232">
            <v>87</v>
          </cell>
          <cell r="G232">
            <v>34</v>
          </cell>
          <cell r="H232">
            <v>0</v>
          </cell>
          <cell r="I232">
            <v>6</v>
          </cell>
          <cell r="J232">
            <v>0</v>
          </cell>
          <cell r="K232">
            <v>0</v>
          </cell>
          <cell r="L232">
            <v>0</v>
          </cell>
          <cell r="M232">
            <v>230</v>
          </cell>
          <cell r="N232">
            <v>4</v>
          </cell>
        </row>
        <row r="233">
          <cell r="A233" t="str">
            <v>037</v>
          </cell>
          <cell r="B233" t="str">
            <v>0219</v>
          </cell>
          <cell r="C233" t="str">
            <v>C2</v>
          </cell>
          <cell r="D233">
            <v>520</v>
          </cell>
          <cell r="E233">
            <v>91</v>
          </cell>
          <cell r="F233">
            <v>85</v>
          </cell>
          <cell r="G233">
            <v>45</v>
          </cell>
          <cell r="H233">
            <v>0</v>
          </cell>
          <cell r="I233">
            <v>3</v>
          </cell>
          <cell r="J233">
            <v>0</v>
          </cell>
          <cell r="K233">
            <v>0</v>
          </cell>
          <cell r="L233">
            <v>0</v>
          </cell>
          <cell r="M233">
            <v>224</v>
          </cell>
          <cell r="N233">
            <v>3</v>
          </cell>
        </row>
        <row r="234">
          <cell r="A234" t="str">
            <v>037</v>
          </cell>
          <cell r="B234" t="str">
            <v>0220</v>
          </cell>
          <cell r="C234" t="str">
            <v>B</v>
          </cell>
          <cell r="D234">
            <v>582</v>
          </cell>
          <cell r="E234">
            <v>146</v>
          </cell>
          <cell r="F234">
            <v>90</v>
          </cell>
          <cell r="G234">
            <v>33</v>
          </cell>
          <cell r="H234">
            <v>0</v>
          </cell>
          <cell r="I234">
            <v>3</v>
          </cell>
          <cell r="J234">
            <v>0</v>
          </cell>
          <cell r="K234">
            <v>0</v>
          </cell>
          <cell r="L234">
            <v>0</v>
          </cell>
          <cell r="M234">
            <v>272</v>
          </cell>
          <cell r="N234">
            <v>11</v>
          </cell>
        </row>
        <row r="235">
          <cell r="A235" t="str">
            <v>037</v>
          </cell>
          <cell r="B235" t="str">
            <v>0220</v>
          </cell>
          <cell r="C235" t="str">
            <v>C1</v>
          </cell>
          <cell r="D235">
            <v>582</v>
          </cell>
          <cell r="E235">
            <v>144</v>
          </cell>
          <cell r="F235">
            <v>96</v>
          </cell>
          <cell r="G235">
            <v>42</v>
          </cell>
          <cell r="H235">
            <v>0</v>
          </cell>
          <cell r="I235">
            <v>2</v>
          </cell>
          <cell r="J235">
            <v>0</v>
          </cell>
          <cell r="K235">
            <v>3</v>
          </cell>
          <cell r="L235">
            <v>0</v>
          </cell>
          <cell r="M235">
            <v>287</v>
          </cell>
          <cell r="N235">
            <v>6</v>
          </cell>
        </row>
        <row r="236">
          <cell r="A236" t="str">
            <v>037</v>
          </cell>
          <cell r="B236" t="str">
            <v>0221</v>
          </cell>
          <cell r="C236" t="str">
            <v>B</v>
          </cell>
          <cell r="D236">
            <v>629</v>
          </cell>
          <cell r="E236">
            <v>156</v>
          </cell>
          <cell r="F236">
            <v>92</v>
          </cell>
          <cell r="G236">
            <v>49</v>
          </cell>
          <cell r="H236">
            <v>0</v>
          </cell>
          <cell r="I236">
            <v>4</v>
          </cell>
          <cell r="J236">
            <v>0</v>
          </cell>
          <cell r="K236">
            <v>6</v>
          </cell>
          <cell r="L236">
            <v>0</v>
          </cell>
          <cell r="M236">
            <v>307</v>
          </cell>
          <cell r="N236">
            <v>8</v>
          </cell>
        </row>
        <row r="237">
          <cell r="A237" t="str">
            <v>037</v>
          </cell>
          <cell r="B237" t="str">
            <v>0222</v>
          </cell>
          <cell r="C237" t="str">
            <v>B</v>
          </cell>
          <cell r="D237">
            <v>586</v>
          </cell>
          <cell r="E237">
            <v>129</v>
          </cell>
          <cell r="F237">
            <v>139</v>
          </cell>
          <cell r="G237">
            <v>69</v>
          </cell>
          <cell r="H237">
            <v>0</v>
          </cell>
          <cell r="I237">
            <v>1</v>
          </cell>
          <cell r="J237">
            <v>0</v>
          </cell>
          <cell r="K237">
            <v>0</v>
          </cell>
          <cell r="L237">
            <v>0</v>
          </cell>
          <cell r="M237">
            <v>338</v>
          </cell>
          <cell r="N237">
            <v>9</v>
          </cell>
        </row>
        <row r="238">
          <cell r="A238" t="str">
            <v>037</v>
          </cell>
          <cell r="B238" t="str">
            <v>0223</v>
          </cell>
          <cell r="C238" t="str">
            <v>B</v>
          </cell>
          <cell r="D238">
            <v>274</v>
          </cell>
          <cell r="E238">
            <v>31</v>
          </cell>
          <cell r="F238">
            <v>95</v>
          </cell>
          <cell r="G238">
            <v>3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129</v>
          </cell>
          <cell r="N238">
            <v>2</v>
          </cell>
        </row>
        <row r="239">
          <cell r="A239" t="str">
            <v>037</v>
          </cell>
          <cell r="B239" t="str">
            <v>0224</v>
          </cell>
          <cell r="C239" t="str">
            <v>B</v>
          </cell>
          <cell r="D239">
            <v>148</v>
          </cell>
          <cell r="E239">
            <v>54</v>
          </cell>
          <cell r="F239">
            <v>38</v>
          </cell>
          <cell r="G239">
            <v>3</v>
          </cell>
          <cell r="H239">
            <v>0</v>
          </cell>
          <cell r="I239">
            <v>1</v>
          </cell>
          <cell r="J239">
            <v>0</v>
          </cell>
          <cell r="K239">
            <v>1</v>
          </cell>
          <cell r="L239">
            <v>0</v>
          </cell>
          <cell r="M239">
            <v>97</v>
          </cell>
          <cell r="N239">
            <v>1</v>
          </cell>
        </row>
        <row r="240">
          <cell r="A240" t="str">
            <v>037</v>
          </cell>
          <cell r="B240" t="str">
            <v>0225</v>
          </cell>
          <cell r="C240" t="str">
            <v>B</v>
          </cell>
          <cell r="D240">
            <v>207</v>
          </cell>
          <cell r="E240">
            <v>12</v>
          </cell>
          <cell r="F240">
            <v>88</v>
          </cell>
          <cell r="G240">
            <v>1</v>
          </cell>
          <cell r="H240">
            <v>0</v>
          </cell>
          <cell r="I240">
            <v>2</v>
          </cell>
          <cell r="J240">
            <v>0</v>
          </cell>
          <cell r="K240">
            <v>0</v>
          </cell>
          <cell r="L240">
            <v>0</v>
          </cell>
          <cell r="M240">
            <v>103</v>
          </cell>
          <cell r="N240">
            <v>1</v>
          </cell>
        </row>
        <row r="241">
          <cell r="A241" t="str">
            <v>037</v>
          </cell>
          <cell r="B241" t="str">
            <v>0226</v>
          </cell>
          <cell r="C241" t="str">
            <v>B</v>
          </cell>
          <cell r="D241">
            <v>350</v>
          </cell>
          <cell r="E241">
            <v>36</v>
          </cell>
          <cell r="F241">
            <v>91</v>
          </cell>
          <cell r="G241">
            <v>13</v>
          </cell>
          <cell r="H241">
            <v>0</v>
          </cell>
          <cell r="I241">
            <v>1</v>
          </cell>
          <cell r="J241">
            <v>0</v>
          </cell>
          <cell r="K241">
            <v>0</v>
          </cell>
          <cell r="L241">
            <v>0</v>
          </cell>
          <cell r="M241">
            <v>141</v>
          </cell>
          <cell r="N241">
            <v>0</v>
          </cell>
        </row>
        <row r="242">
          <cell r="A242" t="str">
            <v>037</v>
          </cell>
          <cell r="B242" t="str">
            <v>0227</v>
          </cell>
          <cell r="C242" t="str">
            <v>B</v>
          </cell>
          <cell r="D242">
            <v>696</v>
          </cell>
          <cell r="E242">
            <v>253</v>
          </cell>
          <cell r="F242">
            <v>88</v>
          </cell>
          <cell r="G242">
            <v>25</v>
          </cell>
          <cell r="H242">
            <v>0</v>
          </cell>
          <cell r="I242">
            <v>1</v>
          </cell>
          <cell r="J242">
            <v>0</v>
          </cell>
          <cell r="K242">
            <v>1</v>
          </cell>
          <cell r="L242">
            <v>0</v>
          </cell>
          <cell r="M242">
            <v>368</v>
          </cell>
          <cell r="N242">
            <v>11</v>
          </cell>
        </row>
        <row r="243">
          <cell r="A243" t="str">
            <v>037</v>
          </cell>
          <cell r="B243" t="str">
            <v>0228</v>
          </cell>
          <cell r="C243" t="str">
            <v>B</v>
          </cell>
          <cell r="D243">
            <v>671</v>
          </cell>
          <cell r="E243">
            <v>221</v>
          </cell>
          <cell r="F243">
            <v>56</v>
          </cell>
          <cell r="G243">
            <v>6</v>
          </cell>
          <cell r="H243">
            <v>0</v>
          </cell>
          <cell r="I243">
            <v>1</v>
          </cell>
          <cell r="J243">
            <v>0</v>
          </cell>
          <cell r="K243">
            <v>1</v>
          </cell>
          <cell r="L243">
            <v>0</v>
          </cell>
          <cell r="M243">
            <v>285</v>
          </cell>
          <cell r="N243">
            <v>5</v>
          </cell>
        </row>
        <row r="244">
          <cell r="A244" t="str">
            <v>037</v>
          </cell>
          <cell r="B244" t="str">
            <v>0228</v>
          </cell>
          <cell r="C244" t="str">
            <v>C1</v>
          </cell>
          <cell r="D244">
            <v>671</v>
          </cell>
          <cell r="E244">
            <v>199</v>
          </cell>
          <cell r="F244">
            <v>31</v>
          </cell>
          <cell r="G244">
            <v>5</v>
          </cell>
          <cell r="H244">
            <v>0</v>
          </cell>
          <cell r="I244">
            <v>3</v>
          </cell>
          <cell r="J244">
            <v>0</v>
          </cell>
          <cell r="K244">
            <v>0</v>
          </cell>
          <cell r="L244">
            <v>0</v>
          </cell>
          <cell r="M244">
            <v>238</v>
          </cell>
          <cell r="N244">
            <v>3</v>
          </cell>
        </row>
        <row r="245">
          <cell r="A245" t="str">
            <v>037</v>
          </cell>
          <cell r="B245" t="str">
            <v>0229</v>
          </cell>
          <cell r="C245" t="str">
            <v>B</v>
          </cell>
          <cell r="D245">
            <v>110</v>
          </cell>
          <cell r="E245">
            <v>16</v>
          </cell>
          <cell r="F245">
            <v>47</v>
          </cell>
          <cell r="G245">
            <v>4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67</v>
          </cell>
          <cell r="N245">
            <v>3</v>
          </cell>
        </row>
        <row r="246">
          <cell r="A246" t="str">
            <v>037</v>
          </cell>
          <cell r="B246" t="str">
            <v>0230</v>
          </cell>
          <cell r="C246" t="str">
            <v>B</v>
          </cell>
          <cell r="D246">
            <v>192</v>
          </cell>
          <cell r="E246">
            <v>36</v>
          </cell>
          <cell r="F246">
            <v>48</v>
          </cell>
          <cell r="G246">
            <v>6</v>
          </cell>
          <cell r="H246">
            <v>0</v>
          </cell>
          <cell r="I246">
            <v>0</v>
          </cell>
          <cell r="J246">
            <v>0</v>
          </cell>
          <cell r="K246">
            <v>1</v>
          </cell>
          <cell r="L246">
            <v>0</v>
          </cell>
          <cell r="M246">
            <v>91</v>
          </cell>
          <cell r="N246">
            <v>1</v>
          </cell>
        </row>
        <row r="247">
          <cell r="A247" t="str">
            <v>037</v>
          </cell>
          <cell r="B247" t="str">
            <v>0231</v>
          </cell>
          <cell r="C247" t="str">
            <v>B</v>
          </cell>
          <cell r="D247">
            <v>411</v>
          </cell>
          <cell r="E247">
            <v>83</v>
          </cell>
          <cell r="F247">
            <v>40</v>
          </cell>
          <cell r="G247">
            <v>26</v>
          </cell>
          <cell r="H247">
            <v>0</v>
          </cell>
          <cell r="I247">
            <v>3</v>
          </cell>
          <cell r="J247">
            <v>0</v>
          </cell>
          <cell r="K247">
            <v>7</v>
          </cell>
          <cell r="L247">
            <v>0</v>
          </cell>
          <cell r="M247">
            <v>159</v>
          </cell>
          <cell r="N247">
            <v>5</v>
          </cell>
        </row>
        <row r="248">
          <cell r="A248" t="str">
            <v>037</v>
          </cell>
          <cell r="B248" t="str">
            <v>0231</v>
          </cell>
          <cell r="C248" t="str">
            <v>C1</v>
          </cell>
          <cell r="D248">
            <v>412</v>
          </cell>
          <cell r="E248">
            <v>86</v>
          </cell>
          <cell r="F248">
            <v>41</v>
          </cell>
          <cell r="G248">
            <v>19</v>
          </cell>
          <cell r="H248">
            <v>0</v>
          </cell>
          <cell r="I248">
            <v>1</v>
          </cell>
          <cell r="J248">
            <v>0</v>
          </cell>
          <cell r="K248">
            <v>1</v>
          </cell>
          <cell r="L248">
            <v>0</v>
          </cell>
          <cell r="M248">
            <v>148</v>
          </cell>
          <cell r="N248">
            <v>4</v>
          </cell>
        </row>
        <row r="249">
          <cell r="A249" t="str">
            <v>038</v>
          </cell>
          <cell r="B249" t="str">
            <v>0232</v>
          </cell>
          <cell r="C249" t="str">
            <v>B</v>
          </cell>
          <cell r="D249">
            <v>473</v>
          </cell>
          <cell r="E249">
            <v>0</v>
          </cell>
          <cell r="F249">
            <v>222</v>
          </cell>
          <cell r="G249">
            <v>115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337</v>
          </cell>
          <cell r="N249">
            <v>13</v>
          </cell>
        </row>
        <row r="250">
          <cell r="A250" t="str">
            <v>038</v>
          </cell>
          <cell r="B250" t="str">
            <v>0232</v>
          </cell>
          <cell r="C250" t="str">
            <v>C1</v>
          </cell>
          <cell r="D250">
            <v>473</v>
          </cell>
          <cell r="E250">
            <v>0</v>
          </cell>
          <cell r="F250">
            <v>225</v>
          </cell>
          <cell r="G250">
            <v>94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319</v>
          </cell>
          <cell r="N250">
            <v>0</v>
          </cell>
        </row>
        <row r="251">
          <cell r="A251" t="str">
            <v>038</v>
          </cell>
          <cell r="B251" t="str">
            <v>0233</v>
          </cell>
          <cell r="C251" t="str">
            <v>B</v>
          </cell>
          <cell r="D251">
            <v>263</v>
          </cell>
          <cell r="E251">
            <v>0</v>
          </cell>
          <cell r="F251">
            <v>170</v>
          </cell>
          <cell r="G251">
            <v>31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201</v>
          </cell>
          <cell r="N251">
            <v>0</v>
          </cell>
        </row>
        <row r="252">
          <cell r="A252" t="str">
            <v>038</v>
          </cell>
          <cell r="B252" t="str">
            <v>0234</v>
          </cell>
          <cell r="C252" t="str">
            <v>B</v>
          </cell>
          <cell r="D252">
            <v>557</v>
          </cell>
          <cell r="E252">
            <v>0</v>
          </cell>
          <cell r="F252">
            <v>89</v>
          </cell>
          <cell r="G252">
            <v>307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396</v>
          </cell>
          <cell r="N252">
            <v>25</v>
          </cell>
        </row>
        <row r="253">
          <cell r="A253" t="str">
            <v>038</v>
          </cell>
          <cell r="B253" t="str">
            <v>0235</v>
          </cell>
          <cell r="C253" t="str">
            <v>B</v>
          </cell>
          <cell r="D253">
            <v>441</v>
          </cell>
          <cell r="E253">
            <v>0</v>
          </cell>
          <cell r="F253">
            <v>197</v>
          </cell>
          <cell r="G253">
            <v>110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307</v>
          </cell>
          <cell r="N253">
            <v>0</v>
          </cell>
        </row>
        <row r="254">
          <cell r="A254" t="str">
            <v>038</v>
          </cell>
          <cell r="B254" t="str">
            <v>0235</v>
          </cell>
          <cell r="C254" t="str">
            <v>C1</v>
          </cell>
          <cell r="D254">
            <v>441</v>
          </cell>
          <cell r="E254">
            <v>0</v>
          </cell>
          <cell r="F254">
            <v>214</v>
          </cell>
          <cell r="G254">
            <v>88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302</v>
          </cell>
          <cell r="N254">
            <v>19</v>
          </cell>
        </row>
        <row r="255">
          <cell r="A255" t="str">
            <v>039</v>
          </cell>
          <cell r="B255" t="str">
            <v>0236</v>
          </cell>
          <cell r="C255" t="str">
            <v>B</v>
          </cell>
          <cell r="D255">
            <v>563</v>
          </cell>
          <cell r="E255">
            <v>97</v>
          </cell>
          <cell r="F255">
            <v>131</v>
          </cell>
          <cell r="G255">
            <v>53</v>
          </cell>
          <cell r="H255">
            <v>0</v>
          </cell>
          <cell r="I255">
            <v>0</v>
          </cell>
          <cell r="J255">
            <v>22</v>
          </cell>
          <cell r="K255">
            <v>0</v>
          </cell>
          <cell r="L255">
            <v>0</v>
          </cell>
          <cell r="M255">
            <v>303</v>
          </cell>
          <cell r="N255">
            <v>39</v>
          </cell>
        </row>
        <row r="256">
          <cell r="A256" t="str">
            <v>039</v>
          </cell>
          <cell r="B256" t="str">
            <v>0236</v>
          </cell>
          <cell r="C256" t="str">
            <v>C1</v>
          </cell>
          <cell r="D256">
            <v>564</v>
          </cell>
          <cell r="E256">
            <v>112</v>
          </cell>
          <cell r="F256">
            <v>113</v>
          </cell>
          <cell r="G256">
            <v>53</v>
          </cell>
          <cell r="H256">
            <v>0</v>
          </cell>
          <cell r="I256">
            <v>0</v>
          </cell>
          <cell r="J256">
            <v>12</v>
          </cell>
          <cell r="K256">
            <v>0</v>
          </cell>
          <cell r="L256">
            <v>3</v>
          </cell>
          <cell r="M256">
            <v>293</v>
          </cell>
          <cell r="N256">
            <v>36</v>
          </cell>
        </row>
        <row r="257">
          <cell r="A257" t="str">
            <v>039</v>
          </cell>
          <cell r="B257" t="str">
            <v>0237</v>
          </cell>
          <cell r="C257" t="str">
            <v>B</v>
          </cell>
          <cell r="D257">
            <v>416</v>
          </cell>
          <cell r="E257">
            <v>119</v>
          </cell>
          <cell r="F257">
            <v>63</v>
          </cell>
          <cell r="G257">
            <v>22</v>
          </cell>
          <cell r="H257">
            <v>0</v>
          </cell>
          <cell r="I257">
            <v>0</v>
          </cell>
          <cell r="J257">
            <v>3</v>
          </cell>
          <cell r="K257">
            <v>0</v>
          </cell>
          <cell r="L257">
            <v>1</v>
          </cell>
          <cell r="M257">
            <v>208</v>
          </cell>
          <cell r="N257">
            <v>25</v>
          </cell>
        </row>
        <row r="258">
          <cell r="A258" t="str">
            <v>039</v>
          </cell>
          <cell r="B258" t="str">
            <v>0237</v>
          </cell>
          <cell r="C258" t="str">
            <v>C1</v>
          </cell>
          <cell r="D258">
            <v>417</v>
          </cell>
          <cell r="E258">
            <v>119</v>
          </cell>
          <cell r="F258">
            <v>70</v>
          </cell>
          <cell r="G258">
            <v>20</v>
          </cell>
          <cell r="H258">
            <v>0</v>
          </cell>
          <cell r="I258">
            <v>0</v>
          </cell>
          <cell r="J258">
            <v>2</v>
          </cell>
          <cell r="K258">
            <v>0</v>
          </cell>
          <cell r="L258">
            <v>6</v>
          </cell>
          <cell r="M258">
            <v>217</v>
          </cell>
          <cell r="N258">
            <v>15</v>
          </cell>
        </row>
        <row r="259">
          <cell r="A259" t="str">
            <v>039</v>
          </cell>
          <cell r="B259" t="str">
            <v>0238</v>
          </cell>
          <cell r="C259" t="str">
            <v>B</v>
          </cell>
          <cell r="D259">
            <v>390</v>
          </cell>
          <cell r="E259">
            <v>81</v>
          </cell>
          <cell r="F259">
            <v>63</v>
          </cell>
          <cell r="G259">
            <v>37</v>
          </cell>
          <cell r="H259">
            <v>0</v>
          </cell>
          <cell r="I259">
            <v>0</v>
          </cell>
          <cell r="J259">
            <v>6</v>
          </cell>
          <cell r="K259">
            <v>0</v>
          </cell>
          <cell r="L259">
            <v>15</v>
          </cell>
          <cell r="M259">
            <v>202</v>
          </cell>
          <cell r="N259">
            <v>7</v>
          </cell>
        </row>
        <row r="260">
          <cell r="A260" t="str">
            <v>039</v>
          </cell>
          <cell r="B260" t="str">
            <v>0238</v>
          </cell>
          <cell r="C260" t="str">
            <v>C1</v>
          </cell>
          <cell r="D260">
            <v>390</v>
          </cell>
          <cell r="E260">
            <v>83</v>
          </cell>
          <cell r="F260">
            <v>55</v>
          </cell>
          <cell r="G260">
            <v>39</v>
          </cell>
          <cell r="H260">
            <v>0</v>
          </cell>
          <cell r="I260">
            <v>0</v>
          </cell>
          <cell r="J260">
            <v>7</v>
          </cell>
          <cell r="K260">
            <v>0</v>
          </cell>
          <cell r="L260">
            <v>7</v>
          </cell>
          <cell r="M260">
            <v>191</v>
          </cell>
          <cell r="N260">
            <v>19</v>
          </cell>
        </row>
        <row r="261">
          <cell r="A261" t="str">
            <v>039</v>
          </cell>
          <cell r="B261" t="str">
            <v>0239</v>
          </cell>
          <cell r="C261" t="str">
            <v>B</v>
          </cell>
          <cell r="D261">
            <v>495</v>
          </cell>
          <cell r="E261">
            <v>138</v>
          </cell>
          <cell r="F261">
            <v>58</v>
          </cell>
          <cell r="G261">
            <v>36</v>
          </cell>
          <cell r="H261">
            <v>0</v>
          </cell>
          <cell r="I261">
            <v>0</v>
          </cell>
          <cell r="J261">
            <v>7</v>
          </cell>
          <cell r="K261">
            <v>0</v>
          </cell>
          <cell r="L261">
            <v>40</v>
          </cell>
          <cell r="M261">
            <v>279</v>
          </cell>
          <cell r="N261">
            <v>10</v>
          </cell>
        </row>
        <row r="262">
          <cell r="A262" t="str">
            <v>039</v>
          </cell>
          <cell r="B262" t="str">
            <v>0239</v>
          </cell>
          <cell r="C262" t="str">
            <v>C1</v>
          </cell>
          <cell r="D262">
            <v>496</v>
          </cell>
          <cell r="E262">
            <v>140</v>
          </cell>
          <cell r="F262">
            <v>58</v>
          </cell>
          <cell r="G262">
            <v>28</v>
          </cell>
          <cell r="H262">
            <v>0</v>
          </cell>
          <cell r="I262">
            <v>0</v>
          </cell>
          <cell r="J262">
            <v>12</v>
          </cell>
          <cell r="K262">
            <v>0</v>
          </cell>
          <cell r="L262">
            <v>41</v>
          </cell>
          <cell r="M262">
            <v>279</v>
          </cell>
          <cell r="N262">
            <v>10</v>
          </cell>
        </row>
        <row r="263">
          <cell r="A263" t="str">
            <v>039</v>
          </cell>
          <cell r="B263" t="str">
            <v>0240</v>
          </cell>
          <cell r="C263" t="str">
            <v>B</v>
          </cell>
          <cell r="D263">
            <v>710</v>
          </cell>
          <cell r="E263">
            <v>130</v>
          </cell>
          <cell r="F263">
            <v>90</v>
          </cell>
          <cell r="G263">
            <v>91</v>
          </cell>
          <cell r="H263">
            <v>0</v>
          </cell>
          <cell r="I263">
            <v>0</v>
          </cell>
          <cell r="J263">
            <v>51</v>
          </cell>
          <cell r="K263">
            <v>0</v>
          </cell>
          <cell r="L263">
            <v>35</v>
          </cell>
          <cell r="M263">
            <v>397</v>
          </cell>
          <cell r="N263">
            <v>21</v>
          </cell>
        </row>
        <row r="264">
          <cell r="A264" t="str">
            <v>039</v>
          </cell>
          <cell r="B264" t="str">
            <v>0241</v>
          </cell>
          <cell r="C264" t="str">
            <v>B</v>
          </cell>
          <cell r="D264">
            <v>662</v>
          </cell>
          <cell r="E264">
            <v>174</v>
          </cell>
          <cell r="F264">
            <v>109</v>
          </cell>
          <cell r="G264">
            <v>39</v>
          </cell>
          <cell r="H264">
            <v>0</v>
          </cell>
          <cell r="I264">
            <v>0</v>
          </cell>
          <cell r="J264">
            <v>13</v>
          </cell>
          <cell r="K264">
            <v>0</v>
          </cell>
          <cell r="L264">
            <v>25</v>
          </cell>
          <cell r="M264">
            <v>360</v>
          </cell>
          <cell r="N264">
            <v>18</v>
          </cell>
        </row>
        <row r="265">
          <cell r="A265" t="str">
            <v>039</v>
          </cell>
          <cell r="B265" t="str">
            <v>0242</v>
          </cell>
          <cell r="C265" t="str">
            <v>B</v>
          </cell>
          <cell r="D265">
            <v>333</v>
          </cell>
          <cell r="E265">
            <v>21</v>
          </cell>
          <cell r="F265">
            <v>142</v>
          </cell>
          <cell r="G265">
            <v>5</v>
          </cell>
          <cell r="H265">
            <v>0</v>
          </cell>
          <cell r="I265">
            <v>0</v>
          </cell>
          <cell r="J265">
            <v>1</v>
          </cell>
          <cell r="K265">
            <v>0</v>
          </cell>
          <cell r="L265">
            <v>0</v>
          </cell>
          <cell r="M265">
            <v>169</v>
          </cell>
          <cell r="N265">
            <v>23</v>
          </cell>
        </row>
        <row r="266">
          <cell r="A266" t="str">
            <v>039</v>
          </cell>
          <cell r="B266" t="str">
            <v>0243</v>
          </cell>
          <cell r="C266" t="str">
            <v>B</v>
          </cell>
          <cell r="D266">
            <v>550</v>
          </cell>
          <cell r="E266">
            <v>52</v>
          </cell>
          <cell r="F266">
            <v>184</v>
          </cell>
          <cell r="G266">
            <v>13</v>
          </cell>
          <cell r="H266">
            <v>0</v>
          </cell>
          <cell r="I266">
            <v>0</v>
          </cell>
          <cell r="J266">
            <v>4</v>
          </cell>
          <cell r="K266">
            <v>0</v>
          </cell>
          <cell r="L266">
            <v>37</v>
          </cell>
          <cell r="M266">
            <v>290</v>
          </cell>
          <cell r="N266">
            <v>20</v>
          </cell>
        </row>
        <row r="267">
          <cell r="A267" t="str">
            <v>039</v>
          </cell>
          <cell r="B267" t="str">
            <v>0244</v>
          </cell>
          <cell r="C267" t="str">
            <v>B</v>
          </cell>
          <cell r="D267">
            <v>694</v>
          </cell>
          <cell r="E267">
            <v>54</v>
          </cell>
          <cell r="F267">
            <v>172</v>
          </cell>
          <cell r="G267">
            <v>12</v>
          </cell>
          <cell r="H267">
            <v>0</v>
          </cell>
          <cell r="I267">
            <v>0</v>
          </cell>
          <cell r="J267">
            <v>5</v>
          </cell>
          <cell r="K267">
            <v>0</v>
          </cell>
          <cell r="L267">
            <v>87</v>
          </cell>
          <cell r="M267">
            <v>330</v>
          </cell>
          <cell r="N267">
            <v>56</v>
          </cell>
        </row>
        <row r="268">
          <cell r="A268" t="str">
            <v>039</v>
          </cell>
          <cell r="B268" t="str">
            <v>0244</v>
          </cell>
          <cell r="C268" t="str">
            <v>X1</v>
          </cell>
          <cell r="D268">
            <v>158</v>
          </cell>
          <cell r="E268">
            <v>26</v>
          </cell>
          <cell r="F268">
            <v>9</v>
          </cell>
          <cell r="G268">
            <v>20</v>
          </cell>
          <cell r="H268">
            <v>0</v>
          </cell>
          <cell r="I268">
            <v>0</v>
          </cell>
          <cell r="J268">
            <v>20</v>
          </cell>
          <cell r="K268">
            <v>0</v>
          </cell>
          <cell r="L268">
            <v>4</v>
          </cell>
          <cell r="M268">
            <v>79</v>
          </cell>
          <cell r="N268">
            <v>15</v>
          </cell>
        </row>
        <row r="269">
          <cell r="A269" t="str">
            <v>039</v>
          </cell>
          <cell r="B269" t="str">
            <v>0245</v>
          </cell>
          <cell r="C269" t="str">
            <v>B</v>
          </cell>
          <cell r="D269">
            <v>325</v>
          </cell>
          <cell r="E269">
            <v>8</v>
          </cell>
          <cell r="F269">
            <v>98</v>
          </cell>
          <cell r="G269">
            <v>59</v>
          </cell>
          <cell r="H269">
            <v>0</v>
          </cell>
          <cell r="I269">
            <v>0</v>
          </cell>
          <cell r="J269">
            <v>1</v>
          </cell>
          <cell r="K269">
            <v>0</v>
          </cell>
          <cell r="L269">
            <v>0</v>
          </cell>
          <cell r="M269">
            <v>166</v>
          </cell>
          <cell r="N269">
            <v>13</v>
          </cell>
        </row>
        <row r="270">
          <cell r="A270" t="str">
            <v>039</v>
          </cell>
          <cell r="B270" t="str">
            <v>0246</v>
          </cell>
          <cell r="C270" t="str">
            <v>B</v>
          </cell>
          <cell r="D270">
            <v>558</v>
          </cell>
          <cell r="E270">
            <v>121</v>
          </cell>
          <cell r="F270">
            <v>89</v>
          </cell>
          <cell r="G270">
            <v>7</v>
          </cell>
          <cell r="H270">
            <v>0</v>
          </cell>
          <cell r="I270">
            <v>0</v>
          </cell>
          <cell r="J270">
            <v>49</v>
          </cell>
          <cell r="K270">
            <v>0</v>
          </cell>
          <cell r="L270">
            <v>2</v>
          </cell>
          <cell r="M270">
            <v>268</v>
          </cell>
          <cell r="N270">
            <v>32</v>
          </cell>
        </row>
        <row r="271">
          <cell r="A271" t="str">
            <v>039</v>
          </cell>
          <cell r="B271" t="str">
            <v>0246</v>
          </cell>
          <cell r="C271" t="str">
            <v>X1</v>
          </cell>
          <cell r="D271">
            <v>200</v>
          </cell>
          <cell r="E271">
            <v>16</v>
          </cell>
          <cell r="F271">
            <v>96</v>
          </cell>
          <cell r="G271">
            <v>2</v>
          </cell>
          <cell r="H271">
            <v>0</v>
          </cell>
          <cell r="I271">
            <v>0</v>
          </cell>
          <cell r="J271">
            <v>4</v>
          </cell>
          <cell r="K271">
            <v>0</v>
          </cell>
          <cell r="L271">
            <v>0</v>
          </cell>
          <cell r="M271">
            <v>118</v>
          </cell>
          <cell r="N271">
            <v>8</v>
          </cell>
        </row>
        <row r="272">
          <cell r="A272" t="str">
            <v>039</v>
          </cell>
          <cell r="B272" t="str">
            <v>0247</v>
          </cell>
          <cell r="C272" t="str">
            <v>B</v>
          </cell>
          <cell r="D272">
            <v>573</v>
          </cell>
          <cell r="E272">
            <v>165</v>
          </cell>
          <cell r="F272">
            <v>182</v>
          </cell>
          <cell r="G272">
            <v>7</v>
          </cell>
          <cell r="H272">
            <v>0</v>
          </cell>
          <cell r="I272">
            <v>0</v>
          </cell>
          <cell r="J272">
            <v>7</v>
          </cell>
          <cell r="K272">
            <v>0</v>
          </cell>
          <cell r="L272">
            <v>2</v>
          </cell>
          <cell r="M272">
            <v>363</v>
          </cell>
          <cell r="N272">
            <v>31</v>
          </cell>
        </row>
        <row r="273">
          <cell r="A273" t="str">
            <v>039</v>
          </cell>
          <cell r="B273" t="str">
            <v>0247</v>
          </cell>
          <cell r="C273" t="str">
            <v>X1</v>
          </cell>
          <cell r="D273">
            <v>548</v>
          </cell>
          <cell r="E273">
            <v>98</v>
          </cell>
          <cell r="F273">
            <v>82</v>
          </cell>
          <cell r="G273">
            <v>37</v>
          </cell>
          <cell r="H273">
            <v>0</v>
          </cell>
          <cell r="I273">
            <v>0</v>
          </cell>
          <cell r="J273">
            <v>15</v>
          </cell>
          <cell r="K273">
            <v>0</v>
          </cell>
          <cell r="L273">
            <v>0</v>
          </cell>
          <cell r="M273">
            <v>232</v>
          </cell>
          <cell r="N273">
            <v>11</v>
          </cell>
        </row>
        <row r="274">
          <cell r="A274" t="str">
            <v>039</v>
          </cell>
          <cell r="B274" t="str">
            <v>0247</v>
          </cell>
          <cell r="C274" t="str">
            <v>X2</v>
          </cell>
          <cell r="D274">
            <v>415</v>
          </cell>
          <cell r="E274">
            <v>75</v>
          </cell>
          <cell r="F274">
            <v>23</v>
          </cell>
          <cell r="G274">
            <v>51</v>
          </cell>
          <cell r="H274">
            <v>0</v>
          </cell>
          <cell r="I274">
            <v>0</v>
          </cell>
          <cell r="J274">
            <v>23</v>
          </cell>
          <cell r="K274">
            <v>0</v>
          </cell>
          <cell r="L274">
            <v>18</v>
          </cell>
          <cell r="M274">
            <v>190</v>
          </cell>
          <cell r="N274">
            <v>33</v>
          </cell>
        </row>
        <row r="275">
          <cell r="A275" t="str">
            <v>039</v>
          </cell>
          <cell r="B275" t="str">
            <v>0248</v>
          </cell>
          <cell r="C275" t="str">
            <v>B</v>
          </cell>
          <cell r="D275">
            <v>559</v>
          </cell>
          <cell r="E275">
            <v>23</v>
          </cell>
          <cell r="F275">
            <v>106</v>
          </cell>
          <cell r="G275">
            <v>22</v>
          </cell>
          <cell r="H275">
            <v>0</v>
          </cell>
          <cell r="I275">
            <v>0</v>
          </cell>
          <cell r="J275">
            <v>59</v>
          </cell>
          <cell r="K275">
            <v>0</v>
          </cell>
          <cell r="L275">
            <v>0</v>
          </cell>
          <cell r="M275">
            <v>210</v>
          </cell>
          <cell r="N275">
            <v>16</v>
          </cell>
        </row>
        <row r="276">
          <cell r="A276" t="str">
            <v>039</v>
          </cell>
          <cell r="B276" t="str">
            <v>0248</v>
          </cell>
          <cell r="C276" t="str">
            <v>C1</v>
          </cell>
          <cell r="D276">
            <v>559</v>
          </cell>
          <cell r="E276">
            <v>11</v>
          </cell>
          <cell r="F276">
            <v>72</v>
          </cell>
          <cell r="G276">
            <v>24</v>
          </cell>
          <cell r="H276">
            <v>0</v>
          </cell>
          <cell r="I276">
            <v>0</v>
          </cell>
          <cell r="J276">
            <v>49</v>
          </cell>
          <cell r="K276">
            <v>0</v>
          </cell>
          <cell r="L276">
            <v>5</v>
          </cell>
          <cell r="M276">
            <v>161</v>
          </cell>
          <cell r="N276">
            <v>6</v>
          </cell>
        </row>
        <row r="277">
          <cell r="A277" t="str">
            <v>039</v>
          </cell>
          <cell r="B277" t="str">
            <v>0249</v>
          </cell>
          <cell r="C277" t="str">
            <v>B</v>
          </cell>
          <cell r="D277">
            <v>487</v>
          </cell>
          <cell r="E277" t="str">
            <v>CASILLA DESTRUIDA</v>
          </cell>
        </row>
        <row r="278">
          <cell r="A278" t="str">
            <v>039</v>
          </cell>
          <cell r="B278" t="str">
            <v>0250</v>
          </cell>
          <cell r="C278" t="str">
            <v>B</v>
          </cell>
          <cell r="D278">
            <v>621</v>
          </cell>
          <cell r="E278">
            <v>61</v>
          </cell>
          <cell r="F278">
            <v>195</v>
          </cell>
          <cell r="G278">
            <v>37</v>
          </cell>
          <cell r="H278">
            <v>0</v>
          </cell>
          <cell r="I278">
            <v>0</v>
          </cell>
          <cell r="J278">
            <v>1</v>
          </cell>
          <cell r="K278">
            <v>0</v>
          </cell>
          <cell r="L278">
            <v>0</v>
          </cell>
          <cell r="M278">
            <v>294</v>
          </cell>
          <cell r="N278">
            <v>0</v>
          </cell>
        </row>
        <row r="279">
          <cell r="A279" t="str">
            <v>039</v>
          </cell>
          <cell r="B279" t="str">
            <v>0250</v>
          </cell>
          <cell r="C279" t="str">
            <v>X1</v>
          </cell>
          <cell r="D279">
            <v>429</v>
          </cell>
          <cell r="E279">
            <v>74</v>
          </cell>
          <cell r="F279">
            <v>48</v>
          </cell>
          <cell r="G279">
            <v>39</v>
          </cell>
          <cell r="H279">
            <v>0</v>
          </cell>
          <cell r="I279">
            <v>0</v>
          </cell>
          <cell r="J279">
            <v>13</v>
          </cell>
          <cell r="K279">
            <v>0</v>
          </cell>
          <cell r="L279">
            <v>0</v>
          </cell>
          <cell r="M279">
            <v>174</v>
          </cell>
          <cell r="N279">
            <v>78</v>
          </cell>
        </row>
        <row r="280">
          <cell r="A280" t="str">
            <v>039</v>
          </cell>
          <cell r="B280" t="str">
            <v>0250</v>
          </cell>
          <cell r="C280" t="str">
            <v>X2</v>
          </cell>
          <cell r="D280">
            <v>428</v>
          </cell>
          <cell r="E280">
            <v>74</v>
          </cell>
          <cell r="F280">
            <v>31</v>
          </cell>
          <cell r="G280">
            <v>39</v>
          </cell>
          <cell r="H280">
            <v>0</v>
          </cell>
          <cell r="I280">
            <v>0</v>
          </cell>
          <cell r="J280">
            <v>13</v>
          </cell>
          <cell r="K280">
            <v>0</v>
          </cell>
          <cell r="L280">
            <v>0</v>
          </cell>
          <cell r="M280">
            <v>157</v>
          </cell>
          <cell r="N280">
            <v>97</v>
          </cell>
        </row>
        <row r="281">
          <cell r="A281" t="str">
            <v>039</v>
          </cell>
          <cell r="B281" t="str">
            <v>0251</v>
          </cell>
          <cell r="C281" t="str">
            <v>B</v>
          </cell>
          <cell r="D281">
            <v>741</v>
          </cell>
          <cell r="E281">
            <v>64</v>
          </cell>
          <cell r="F281">
            <v>83</v>
          </cell>
          <cell r="G281">
            <v>49</v>
          </cell>
          <cell r="H281">
            <v>0</v>
          </cell>
          <cell r="I281">
            <v>0</v>
          </cell>
          <cell r="J281">
            <v>67</v>
          </cell>
          <cell r="K281">
            <v>0</v>
          </cell>
          <cell r="L281">
            <v>68</v>
          </cell>
          <cell r="M281">
            <v>331</v>
          </cell>
          <cell r="N281">
            <v>76</v>
          </cell>
        </row>
        <row r="282">
          <cell r="A282" t="str">
            <v>039</v>
          </cell>
          <cell r="B282" t="str">
            <v>0252</v>
          </cell>
          <cell r="C282" t="str">
            <v>B</v>
          </cell>
          <cell r="D282">
            <v>733</v>
          </cell>
          <cell r="E282">
            <v>137</v>
          </cell>
          <cell r="F282">
            <v>209</v>
          </cell>
          <cell r="G282">
            <v>27</v>
          </cell>
          <cell r="H282">
            <v>0</v>
          </cell>
          <cell r="I282">
            <v>0</v>
          </cell>
          <cell r="J282">
            <v>34</v>
          </cell>
          <cell r="K282">
            <v>0</v>
          </cell>
          <cell r="L282">
            <v>0</v>
          </cell>
          <cell r="M282">
            <v>407</v>
          </cell>
          <cell r="N282">
            <v>37</v>
          </cell>
        </row>
        <row r="283">
          <cell r="A283" t="str">
            <v>039</v>
          </cell>
          <cell r="B283" t="str">
            <v>0253</v>
          </cell>
          <cell r="C283" t="str">
            <v>B</v>
          </cell>
          <cell r="D283">
            <v>378</v>
          </cell>
          <cell r="E283">
            <v>23</v>
          </cell>
          <cell r="F283">
            <v>72</v>
          </cell>
          <cell r="G283">
            <v>77</v>
          </cell>
          <cell r="H283">
            <v>0</v>
          </cell>
          <cell r="I283">
            <v>0</v>
          </cell>
          <cell r="J283">
            <v>41</v>
          </cell>
          <cell r="K283">
            <v>0</v>
          </cell>
          <cell r="L283">
            <v>0</v>
          </cell>
          <cell r="M283">
            <v>213</v>
          </cell>
          <cell r="N283">
            <v>2</v>
          </cell>
        </row>
        <row r="284">
          <cell r="A284" t="str">
            <v>039</v>
          </cell>
          <cell r="B284" t="str">
            <v>0253</v>
          </cell>
          <cell r="C284" t="str">
            <v>C1</v>
          </cell>
          <cell r="D284">
            <v>378</v>
          </cell>
          <cell r="E284">
            <v>32</v>
          </cell>
          <cell r="F284">
            <v>65</v>
          </cell>
          <cell r="G284">
            <v>59</v>
          </cell>
          <cell r="H284">
            <v>0</v>
          </cell>
          <cell r="I284">
            <v>0</v>
          </cell>
          <cell r="J284">
            <v>35</v>
          </cell>
          <cell r="K284">
            <v>0</v>
          </cell>
          <cell r="L284">
            <v>1</v>
          </cell>
          <cell r="M284">
            <v>192</v>
          </cell>
          <cell r="N284">
            <v>22</v>
          </cell>
        </row>
        <row r="285">
          <cell r="A285" t="str">
            <v>039</v>
          </cell>
          <cell r="B285" t="str">
            <v>0254</v>
          </cell>
          <cell r="C285" t="str">
            <v>B</v>
          </cell>
          <cell r="D285">
            <v>502</v>
          </cell>
          <cell r="E285">
            <v>70</v>
          </cell>
          <cell r="F285">
            <v>163</v>
          </cell>
          <cell r="G285">
            <v>58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291</v>
          </cell>
          <cell r="N285">
            <v>7</v>
          </cell>
        </row>
        <row r="286">
          <cell r="A286" t="str">
            <v>041</v>
          </cell>
          <cell r="B286" t="str">
            <v>0258</v>
          </cell>
          <cell r="C286" t="str">
            <v>B</v>
          </cell>
          <cell r="D286">
            <v>610</v>
          </cell>
          <cell r="E286">
            <v>4</v>
          </cell>
          <cell r="F286">
            <v>206</v>
          </cell>
          <cell r="G286">
            <v>195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405</v>
          </cell>
          <cell r="N286">
            <v>5</v>
          </cell>
        </row>
        <row r="287">
          <cell r="A287" t="str">
            <v>041</v>
          </cell>
          <cell r="B287" t="str">
            <v>0258</v>
          </cell>
          <cell r="C287" t="str">
            <v>C1</v>
          </cell>
          <cell r="D287">
            <v>611</v>
          </cell>
          <cell r="E287">
            <v>3</v>
          </cell>
          <cell r="F287">
            <v>216</v>
          </cell>
          <cell r="G287">
            <v>182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401</v>
          </cell>
          <cell r="N287">
            <v>0</v>
          </cell>
        </row>
        <row r="288">
          <cell r="A288" t="str">
            <v>041</v>
          </cell>
          <cell r="B288" t="str">
            <v>0259</v>
          </cell>
          <cell r="C288" t="str">
            <v>B</v>
          </cell>
          <cell r="D288">
            <v>473</v>
          </cell>
          <cell r="E288">
            <v>1</v>
          </cell>
          <cell r="F288">
            <v>165</v>
          </cell>
          <cell r="G288">
            <v>159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325</v>
          </cell>
          <cell r="N288">
            <v>5</v>
          </cell>
        </row>
        <row r="289">
          <cell r="A289" t="str">
            <v>041</v>
          </cell>
          <cell r="B289" t="str">
            <v>0259</v>
          </cell>
          <cell r="C289" t="str">
            <v>C1</v>
          </cell>
          <cell r="D289">
            <v>473</v>
          </cell>
          <cell r="E289">
            <v>5</v>
          </cell>
          <cell r="F289">
            <v>147</v>
          </cell>
          <cell r="G289">
            <v>152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304</v>
          </cell>
          <cell r="N289">
            <v>0</v>
          </cell>
        </row>
        <row r="290">
          <cell r="A290" t="str">
            <v>041</v>
          </cell>
          <cell r="B290" t="str">
            <v>0260</v>
          </cell>
          <cell r="C290" t="str">
            <v>B</v>
          </cell>
          <cell r="D290">
            <v>379</v>
          </cell>
          <cell r="E290">
            <v>1</v>
          </cell>
          <cell r="F290">
            <v>87</v>
          </cell>
          <cell r="G290">
            <v>133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221</v>
          </cell>
          <cell r="N290">
            <v>2</v>
          </cell>
        </row>
        <row r="291">
          <cell r="A291" t="str">
            <v>041</v>
          </cell>
          <cell r="B291" t="str">
            <v>0260</v>
          </cell>
          <cell r="C291" t="str">
            <v>C1</v>
          </cell>
          <cell r="D291">
            <v>380</v>
          </cell>
          <cell r="E291">
            <v>2</v>
          </cell>
          <cell r="F291">
            <v>76</v>
          </cell>
          <cell r="G291">
            <v>166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244</v>
          </cell>
          <cell r="N291">
            <v>3</v>
          </cell>
        </row>
        <row r="292">
          <cell r="A292" t="str">
            <v>041</v>
          </cell>
          <cell r="B292" t="str">
            <v>0261</v>
          </cell>
          <cell r="C292" t="str">
            <v>B</v>
          </cell>
          <cell r="D292">
            <v>456</v>
          </cell>
          <cell r="E292">
            <v>28</v>
          </cell>
          <cell r="F292">
            <v>149</v>
          </cell>
          <cell r="G292">
            <v>114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291</v>
          </cell>
          <cell r="N292">
            <v>1</v>
          </cell>
        </row>
        <row r="293">
          <cell r="A293" t="str">
            <v>041</v>
          </cell>
          <cell r="B293" t="str">
            <v>0261</v>
          </cell>
          <cell r="C293" t="str">
            <v>C1</v>
          </cell>
          <cell r="D293">
            <v>456</v>
          </cell>
          <cell r="E293">
            <v>18</v>
          </cell>
          <cell r="F293">
            <v>156</v>
          </cell>
          <cell r="G293">
            <v>134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308</v>
          </cell>
          <cell r="N293">
            <v>4</v>
          </cell>
        </row>
        <row r="294">
          <cell r="A294" t="str">
            <v>041</v>
          </cell>
          <cell r="B294" t="str">
            <v>0262</v>
          </cell>
          <cell r="C294" t="str">
            <v>B</v>
          </cell>
          <cell r="D294">
            <v>414</v>
          </cell>
          <cell r="E294">
            <v>4</v>
          </cell>
          <cell r="F294">
            <v>137</v>
          </cell>
          <cell r="G294">
            <v>132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273</v>
          </cell>
          <cell r="N294">
            <v>4</v>
          </cell>
        </row>
        <row r="295">
          <cell r="A295" t="str">
            <v>041</v>
          </cell>
          <cell r="B295" t="str">
            <v>0262</v>
          </cell>
          <cell r="C295" t="str">
            <v>C1</v>
          </cell>
          <cell r="D295">
            <v>414</v>
          </cell>
          <cell r="E295">
            <v>8</v>
          </cell>
          <cell r="F295">
            <v>163</v>
          </cell>
          <cell r="G295">
            <v>110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281</v>
          </cell>
          <cell r="N295">
            <v>7</v>
          </cell>
        </row>
        <row r="296">
          <cell r="A296" t="str">
            <v>041</v>
          </cell>
          <cell r="B296" t="str">
            <v>0263</v>
          </cell>
          <cell r="C296" t="str">
            <v>B</v>
          </cell>
          <cell r="D296">
            <v>391</v>
          </cell>
          <cell r="E296">
            <v>5</v>
          </cell>
          <cell r="F296">
            <v>144</v>
          </cell>
          <cell r="G296">
            <v>83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232</v>
          </cell>
          <cell r="N296">
            <v>5</v>
          </cell>
        </row>
        <row r="297">
          <cell r="A297" t="str">
            <v>041</v>
          </cell>
          <cell r="B297" t="str">
            <v>0263</v>
          </cell>
          <cell r="C297" t="str">
            <v>C1</v>
          </cell>
          <cell r="D297">
            <v>391</v>
          </cell>
          <cell r="E297">
            <v>5</v>
          </cell>
          <cell r="F297">
            <v>135</v>
          </cell>
          <cell r="G297">
            <v>92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232</v>
          </cell>
          <cell r="N297">
            <v>8</v>
          </cell>
        </row>
        <row r="298">
          <cell r="A298" t="str">
            <v>041</v>
          </cell>
          <cell r="B298" t="str">
            <v>0264</v>
          </cell>
          <cell r="C298" t="str">
            <v>B</v>
          </cell>
          <cell r="D298">
            <v>437</v>
          </cell>
          <cell r="E298">
            <v>4</v>
          </cell>
          <cell r="F298">
            <v>191</v>
          </cell>
          <cell r="G298">
            <v>95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290</v>
          </cell>
          <cell r="N298">
            <v>1</v>
          </cell>
        </row>
        <row r="299">
          <cell r="A299" t="str">
            <v>041</v>
          </cell>
          <cell r="B299" t="str">
            <v>0264</v>
          </cell>
          <cell r="C299" t="str">
            <v>C1</v>
          </cell>
          <cell r="D299">
            <v>437</v>
          </cell>
          <cell r="E299">
            <v>3</v>
          </cell>
          <cell r="F299">
            <v>178</v>
          </cell>
          <cell r="G299">
            <v>96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277</v>
          </cell>
          <cell r="N299">
            <v>2</v>
          </cell>
        </row>
        <row r="300">
          <cell r="A300" t="str">
            <v>041</v>
          </cell>
          <cell r="B300" t="str">
            <v>0265</v>
          </cell>
          <cell r="C300" t="str">
            <v>B</v>
          </cell>
          <cell r="D300">
            <v>738</v>
          </cell>
          <cell r="E300">
            <v>2</v>
          </cell>
          <cell r="F300">
            <v>248</v>
          </cell>
          <cell r="G300">
            <v>237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487</v>
          </cell>
          <cell r="N300">
            <v>9</v>
          </cell>
        </row>
        <row r="301">
          <cell r="A301" t="str">
            <v>041</v>
          </cell>
          <cell r="B301" t="str">
            <v>0266</v>
          </cell>
          <cell r="C301" t="str">
            <v>B</v>
          </cell>
          <cell r="D301">
            <v>658</v>
          </cell>
          <cell r="E301">
            <v>5</v>
          </cell>
          <cell r="F301">
            <v>253</v>
          </cell>
          <cell r="G301">
            <v>95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353</v>
          </cell>
          <cell r="N301">
            <v>3</v>
          </cell>
        </row>
        <row r="302">
          <cell r="A302" t="str">
            <v>041</v>
          </cell>
          <cell r="B302" t="str">
            <v>0267</v>
          </cell>
          <cell r="C302" t="str">
            <v>B</v>
          </cell>
          <cell r="D302">
            <v>726</v>
          </cell>
          <cell r="E302">
            <v>11</v>
          </cell>
          <cell r="F302">
            <v>251</v>
          </cell>
          <cell r="G302">
            <v>115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377</v>
          </cell>
          <cell r="N302">
            <v>8</v>
          </cell>
        </row>
        <row r="303">
          <cell r="A303" t="str">
            <v>041</v>
          </cell>
          <cell r="B303" t="str">
            <v>0268</v>
          </cell>
          <cell r="C303" t="str">
            <v>B</v>
          </cell>
          <cell r="D303">
            <v>733</v>
          </cell>
          <cell r="E303">
            <v>11</v>
          </cell>
          <cell r="F303">
            <v>263</v>
          </cell>
          <cell r="G303">
            <v>134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408</v>
          </cell>
          <cell r="N303">
            <v>5</v>
          </cell>
        </row>
        <row r="304">
          <cell r="A304" t="str">
            <v>041</v>
          </cell>
          <cell r="B304" t="str">
            <v>0269</v>
          </cell>
          <cell r="C304" t="str">
            <v>B</v>
          </cell>
          <cell r="D304">
            <v>441</v>
          </cell>
          <cell r="E304">
            <v>4</v>
          </cell>
          <cell r="F304">
            <v>121</v>
          </cell>
          <cell r="G304">
            <v>119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244</v>
          </cell>
          <cell r="N304">
            <v>1</v>
          </cell>
        </row>
        <row r="305">
          <cell r="A305" t="str">
            <v>041</v>
          </cell>
          <cell r="B305" t="str">
            <v>0269</v>
          </cell>
          <cell r="C305" t="str">
            <v>C1</v>
          </cell>
          <cell r="D305">
            <v>441</v>
          </cell>
          <cell r="E305">
            <v>1</v>
          </cell>
          <cell r="F305">
            <v>132</v>
          </cell>
          <cell r="G305">
            <v>132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265</v>
          </cell>
          <cell r="N305">
            <v>4</v>
          </cell>
        </row>
        <row r="306">
          <cell r="A306" t="str">
            <v>041</v>
          </cell>
          <cell r="B306" t="str">
            <v>0270</v>
          </cell>
          <cell r="C306" t="str">
            <v>B</v>
          </cell>
          <cell r="D306">
            <v>725</v>
          </cell>
          <cell r="E306">
            <v>9</v>
          </cell>
          <cell r="F306">
            <v>177</v>
          </cell>
          <cell r="G306">
            <v>138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324</v>
          </cell>
          <cell r="N306">
            <v>8</v>
          </cell>
        </row>
        <row r="307">
          <cell r="A307" t="str">
            <v>041</v>
          </cell>
          <cell r="B307" t="str">
            <v>0271</v>
          </cell>
          <cell r="C307" t="str">
            <v>B</v>
          </cell>
          <cell r="D307">
            <v>654</v>
          </cell>
          <cell r="E307">
            <v>8</v>
          </cell>
          <cell r="F307">
            <v>177</v>
          </cell>
          <cell r="G307">
            <v>102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287</v>
          </cell>
          <cell r="N307">
            <v>3</v>
          </cell>
        </row>
        <row r="308">
          <cell r="A308" t="str">
            <v>041</v>
          </cell>
          <cell r="B308" t="str">
            <v>0272</v>
          </cell>
          <cell r="C308" t="str">
            <v>B</v>
          </cell>
          <cell r="D308">
            <v>406</v>
          </cell>
          <cell r="E308">
            <v>1</v>
          </cell>
          <cell r="F308">
            <v>121</v>
          </cell>
          <cell r="G308">
            <v>89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211</v>
          </cell>
          <cell r="N308">
            <v>4</v>
          </cell>
        </row>
        <row r="309">
          <cell r="A309" t="str">
            <v>041</v>
          </cell>
          <cell r="B309" t="str">
            <v>0272</v>
          </cell>
          <cell r="C309" t="str">
            <v>C1</v>
          </cell>
          <cell r="D309">
            <v>406</v>
          </cell>
          <cell r="E309">
            <v>1</v>
          </cell>
          <cell r="F309">
            <v>157</v>
          </cell>
          <cell r="G309">
            <v>74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232</v>
          </cell>
          <cell r="N309">
            <v>0</v>
          </cell>
        </row>
        <row r="310">
          <cell r="A310" t="str">
            <v>041</v>
          </cell>
          <cell r="B310" t="str">
            <v>0273</v>
          </cell>
          <cell r="C310" t="str">
            <v>B</v>
          </cell>
          <cell r="D310">
            <v>409</v>
          </cell>
          <cell r="E310">
            <v>2</v>
          </cell>
          <cell r="F310">
            <v>133</v>
          </cell>
          <cell r="G310">
            <v>68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203</v>
          </cell>
          <cell r="N310">
            <v>10</v>
          </cell>
        </row>
        <row r="311">
          <cell r="A311" t="str">
            <v>041</v>
          </cell>
          <cell r="B311" t="str">
            <v>0273</v>
          </cell>
          <cell r="C311" t="str">
            <v>C1</v>
          </cell>
          <cell r="D311">
            <v>410</v>
          </cell>
          <cell r="E311">
            <v>2</v>
          </cell>
          <cell r="F311">
            <v>134</v>
          </cell>
          <cell r="G311">
            <v>73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209</v>
          </cell>
          <cell r="N311">
            <v>4</v>
          </cell>
        </row>
        <row r="312">
          <cell r="A312" t="str">
            <v>041</v>
          </cell>
          <cell r="B312" t="str">
            <v>0274</v>
          </cell>
          <cell r="C312" t="str">
            <v>B</v>
          </cell>
          <cell r="D312">
            <v>407</v>
          </cell>
          <cell r="E312">
            <v>3</v>
          </cell>
          <cell r="F312">
            <v>89</v>
          </cell>
          <cell r="G312">
            <v>101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193</v>
          </cell>
          <cell r="N312">
            <v>6</v>
          </cell>
        </row>
        <row r="313">
          <cell r="A313" t="str">
            <v>041</v>
          </cell>
          <cell r="B313" t="str">
            <v>0274</v>
          </cell>
          <cell r="C313" t="str">
            <v>C1</v>
          </cell>
          <cell r="D313">
            <v>408</v>
          </cell>
          <cell r="E313">
            <v>1</v>
          </cell>
          <cell r="F313">
            <v>103</v>
          </cell>
          <cell r="G313">
            <v>85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189</v>
          </cell>
          <cell r="N313">
            <v>7</v>
          </cell>
        </row>
        <row r="314">
          <cell r="A314" t="str">
            <v>041</v>
          </cell>
          <cell r="B314" t="str">
            <v>0275</v>
          </cell>
          <cell r="C314" t="str">
            <v>B</v>
          </cell>
          <cell r="D314">
            <v>84</v>
          </cell>
          <cell r="E314">
            <v>0</v>
          </cell>
          <cell r="F314">
            <v>19</v>
          </cell>
          <cell r="G314">
            <v>19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38</v>
          </cell>
          <cell r="N314">
            <v>1</v>
          </cell>
        </row>
        <row r="315">
          <cell r="A315" t="str">
            <v>043</v>
          </cell>
          <cell r="B315" t="str">
            <v>0283</v>
          </cell>
          <cell r="C315" t="str">
            <v>B</v>
          </cell>
          <cell r="D315">
            <v>375</v>
          </cell>
          <cell r="E315">
            <v>2</v>
          </cell>
          <cell r="F315">
            <v>102</v>
          </cell>
          <cell r="G315">
            <v>84</v>
          </cell>
          <cell r="H315">
            <v>0</v>
          </cell>
          <cell r="I315">
            <v>0</v>
          </cell>
          <cell r="J315">
            <v>1</v>
          </cell>
          <cell r="K315">
            <v>0</v>
          </cell>
          <cell r="L315">
            <v>0</v>
          </cell>
          <cell r="M315">
            <v>189</v>
          </cell>
          <cell r="N315">
            <v>2</v>
          </cell>
        </row>
        <row r="316">
          <cell r="A316" t="str">
            <v>043</v>
          </cell>
          <cell r="B316" t="str">
            <v>0283</v>
          </cell>
          <cell r="C316" t="str">
            <v>C1</v>
          </cell>
          <cell r="D316">
            <v>376</v>
          </cell>
          <cell r="E316">
            <v>1</v>
          </cell>
          <cell r="F316">
            <v>112</v>
          </cell>
          <cell r="G316">
            <v>72</v>
          </cell>
          <cell r="H316">
            <v>0</v>
          </cell>
          <cell r="I316">
            <v>0</v>
          </cell>
          <cell r="J316">
            <v>1</v>
          </cell>
          <cell r="K316">
            <v>0</v>
          </cell>
          <cell r="L316">
            <v>0</v>
          </cell>
          <cell r="M316">
            <v>186</v>
          </cell>
          <cell r="N316">
            <v>1</v>
          </cell>
        </row>
        <row r="317">
          <cell r="A317" t="str">
            <v>043</v>
          </cell>
          <cell r="B317" t="str">
            <v>0284</v>
          </cell>
          <cell r="C317" t="str">
            <v>B</v>
          </cell>
          <cell r="D317">
            <v>678</v>
          </cell>
          <cell r="E317">
            <v>0</v>
          </cell>
          <cell r="F317">
            <v>5</v>
          </cell>
          <cell r="G317">
            <v>559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564</v>
          </cell>
          <cell r="N317">
            <v>3</v>
          </cell>
        </row>
        <row r="318">
          <cell r="A318" t="str">
            <v>043</v>
          </cell>
          <cell r="B318" t="str">
            <v>0284</v>
          </cell>
          <cell r="C318" t="str">
            <v>C1</v>
          </cell>
          <cell r="D318">
            <v>678</v>
          </cell>
          <cell r="E318">
            <v>0</v>
          </cell>
          <cell r="F318">
            <v>5</v>
          </cell>
          <cell r="G318">
            <v>564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569</v>
          </cell>
          <cell r="N318">
            <v>0</v>
          </cell>
        </row>
        <row r="319">
          <cell r="A319" t="str">
            <v>043</v>
          </cell>
          <cell r="B319" t="str">
            <v>0285</v>
          </cell>
          <cell r="C319" t="str">
            <v>B</v>
          </cell>
          <cell r="D319">
            <v>549</v>
          </cell>
          <cell r="E319">
            <v>0</v>
          </cell>
          <cell r="F319">
            <v>379</v>
          </cell>
          <cell r="G319">
            <v>4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383</v>
          </cell>
          <cell r="N319">
            <v>0</v>
          </cell>
        </row>
        <row r="320">
          <cell r="A320" t="str">
            <v>043</v>
          </cell>
          <cell r="B320" t="str">
            <v>0285</v>
          </cell>
          <cell r="C320" t="str">
            <v>C1</v>
          </cell>
          <cell r="D320">
            <v>549</v>
          </cell>
          <cell r="E320">
            <v>0</v>
          </cell>
          <cell r="F320">
            <v>386</v>
          </cell>
          <cell r="G320">
            <v>9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395</v>
          </cell>
          <cell r="N320">
            <v>0</v>
          </cell>
        </row>
        <row r="321">
          <cell r="A321" t="str">
            <v>043</v>
          </cell>
          <cell r="B321" t="str">
            <v>0286</v>
          </cell>
          <cell r="C321" t="str">
            <v>B</v>
          </cell>
          <cell r="D321">
            <v>468</v>
          </cell>
          <cell r="E321">
            <v>0</v>
          </cell>
          <cell r="F321">
            <v>172</v>
          </cell>
          <cell r="G321">
            <v>119</v>
          </cell>
          <cell r="H321">
            <v>0</v>
          </cell>
          <cell r="I321">
            <v>0</v>
          </cell>
          <cell r="J321">
            <v>2</v>
          </cell>
          <cell r="K321">
            <v>0</v>
          </cell>
          <cell r="L321">
            <v>0</v>
          </cell>
          <cell r="M321">
            <v>293</v>
          </cell>
          <cell r="N321">
            <v>0</v>
          </cell>
        </row>
        <row r="322">
          <cell r="A322" t="str">
            <v>043</v>
          </cell>
          <cell r="B322" t="str">
            <v>0286</v>
          </cell>
          <cell r="C322" t="str">
            <v>C1</v>
          </cell>
          <cell r="D322">
            <v>469</v>
          </cell>
          <cell r="E322">
            <v>1</v>
          </cell>
          <cell r="F322">
            <v>169</v>
          </cell>
          <cell r="G322">
            <v>120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290</v>
          </cell>
          <cell r="N322">
            <v>8</v>
          </cell>
        </row>
        <row r="323">
          <cell r="A323" t="str">
            <v>043</v>
          </cell>
          <cell r="B323" t="str">
            <v>0287</v>
          </cell>
          <cell r="C323" t="str">
            <v>B</v>
          </cell>
          <cell r="D323">
            <v>447</v>
          </cell>
          <cell r="E323">
            <v>1</v>
          </cell>
          <cell r="F323">
            <v>141</v>
          </cell>
          <cell r="G323">
            <v>142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284</v>
          </cell>
          <cell r="N323">
            <v>3</v>
          </cell>
        </row>
        <row r="324">
          <cell r="A324" t="str">
            <v>043</v>
          </cell>
          <cell r="B324" t="str">
            <v>0287</v>
          </cell>
          <cell r="C324" t="str">
            <v>C1</v>
          </cell>
          <cell r="D324">
            <v>447</v>
          </cell>
          <cell r="E324">
            <v>2</v>
          </cell>
          <cell r="F324">
            <v>137</v>
          </cell>
          <cell r="G324">
            <v>159</v>
          </cell>
          <cell r="H324">
            <v>0</v>
          </cell>
          <cell r="I324">
            <v>0</v>
          </cell>
          <cell r="J324">
            <v>1</v>
          </cell>
          <cell r="K324">
            <v>0</v>
          </cell>
          <cell r="L324">
            <v>0</v>
          </cell>
          <cell r="M324">
            <v>299</v>
          </cell>
          <cell r="N324">
            <v>4</v>
          </cell>
        </row>
        <row r="325">
          <cell r="A325" t="str">
            <v>043</v>
          </cell>
          <cell r="B325" t="str">
            <v>0288</v>
          </cell>
          <cell r="C325" t="str">
            <v>B</v>
          </cell>
          <cell r="D325">
            <v>507</v>
          </cell>
          <cell r="E325">
            <v>6</v>
          </cell>
          <cell r="F325">
            <v>189</v>
          </cell>
          <cell r="G325">
            <v>160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355</v>
          </cell>
          <cell r="N325">
            <v>2</v>
          </cell>
        </row>
        <row r="326">
          <cell r="A326" t="str">
            <v>043</v>
          </cell>
          <cell r="B326" t="str">
            <v>0288</v>
          </cell>
          <cell r="C326" t="str">
            <v>C1</v>
          </cell>
          <cell r="D326">
            <v>507</v>
          </cell>
          <cell r="E326">
            <v>2</v>
          </cell>
          <cell r="F326">
            <v>199</v>
          </cell>
          <cell r="G326">
            <v>152</v>
          </cell>
          <cell r="H326">
            <v>0</v>
          </cell>
          <cell r="I326">
            <v>0</v>
          </cell>
          <cell r="J326">
            <v>1</v>
          </cell>
          <cell r="K326">
            <v>0</v>
          </cell>
          <cell r="L326">
            <v>0</v>
          </cell>
          <cell r="M326">
            <v>354</v>
          </cell>
          <cell r="N326">
            <v>1</v>
          </cell>
        </row>
        <row r="327">
          <cell r="A327" t="str">
            <v>043</v>
          </cell>
          <cell r="B327" t="str">
            <v>0289</v>
          </cell>
          <cell r="C327" t="str">
            <v>B</v>
          </cell>
          <cell r="D327">
            <v>634</v>
          </cell>
          <cell r="E327">
            <v>2</v>
          </cell>
          <cell r="F327">
            <v>177</v>
          </cell>
          <cell r="G327">
            <v>189</v>
          </cell>
          <cell r="H327">
            <v>0</v>
          </cell>
          <cell r="I327">
            <v>0</v>
          </cell>
          <cell r="J327">
            <v>2</v>
          </cell>
          <cell r="K327">
            <v>0</v>
          </cell>
          <cell r="L327">
            <v>0</v>
          </cell>
          <cell r="M327">
            <v>370</v>
          </cell>
          <cell r="N327">
            <v>4</v>
          </cell>
        </row>
        <row r="328">
          <cell r="A328" t="str">
            <v>043</v>
          </cell>
          <cell r="B328" t="str">
            <v>0289</v>
          </cell>
          <cell r="C328" t="str">
            <v>C1</v>
          </cell>
          <cell r="D328">
            <v>635</v>
          </cell>
          <cell r="E328">
            <v>4</v>
          </cell>
          <cell r="F328">
            <v>187</v>
          </cell>
          <cell r="G328">
            <v>183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374</v>
          </cell>
          <cell r="N328">
            <v>2</v>
          </cell>
        </row>
        <row r="329">
          <cell r="A329" t="str">
            <v>043</v>
          </cell>
          <cell r="B329" t="str">
            <v>0290</v>
          </cell>
          <cell r="C329" t="str">
            <v>B</v>
          </cell>
          <cell r="D329">
            <v>552</v>
          </cell>
          <cell r="E329">
            <v>1</v>
          </cell>
          <cell r="F329">
            <v>103</v>
          </cell>
          <cell r="G329">
            <v>325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429</v>
          </cell>
          <cell r="N329">
            <v>1</v>
          </cell>
        </row>
        <row r="330">
          <cell r="A330" t="str">
            <v>043</v>
          </cell>
          <cell r="B330" t="str">
            <v>0290</v>
          </cell>
          <cell r="C330" t="str">
            <v>C1</v>
          </cell>
          <cell r="D330">
            <v>553</v>
          </cell>
          <cell r="E330">
            <v>0</v>
          </cell>
          <cell r="F330">
            <v>71</v>
          </cell>
          <cell r="G330">
            <v>347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418</v>
          </cell>
          <cell r="N330">
            <v>0</v>
          </cell>
        </row>
        <row r="331">
          <cell r="A331" t="str">
            <v>043</v>
          </cell>
          <cell r="B331" t="str">
            <v>0291</v>
          </cell>
          <cell r="C331" t="str">
            <v>B</v>
          </cell>
          <cell r="D331">
            <v>553</v>
          </cell>
          <cell r="E331">
            <v>4</v>
          </cell>
          <cell r="F331">
            <v>176</v>
          </cell>
          <cell r="G331">
            <v>215</v>
          </cell>
          <cell r="H331">
            <v>0</v>
          </cell>
          <cell r="I331">
            <v>0</v>
          </cell>
          <cell r="J331">
            <v>1</v>
          </cell>
          <cell r="K331">
            <v>0</v>
          </cell>
          <cell r="L331">
            <v>0</v>
          </cell>
          <cell r="M331">
            <v>396</v>
          </cell>
          <cell r="N331">
            <v>0</v>
          </cell>
        </row>
        <row r="332">
          <cell r="A332" t="str">
            <v>043</v>
          </cell>
          <cell r="B332" t="str">
            <v>0291</v>
          </cell>
          <cell r="C332" t="str">
            <v>C1</v>
          </cell>
          <cell r="D332">
            <v>554</v>
          </cell>
          <cell r="E332">
            <v>0</v>
          </cell>
          <cell r="F332">
            <v>209</v>
          </cell>
          <cell r="G332">
            <v>186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395</v>
          </cell>
          <cell r="N332">
            <v>0</v>
          </cell>
        </row>
        <row r="333">
          <cell r="A333" t="str">
            <v>043</v>
          </cell>
          <cell r="B333" t="str">
            <v>0292</v>
          </cell>
          <cell r="C333" t="str">
            <v>B</v>
          </cell>
          <cell r="D333">
            <v>545</v>
          </cell>
          <cell r="E333">
            <v>0</v>
          </cell>
          <cell r="F333">
            <v>189</v>
          </cell>
          <cell r="G333">
            <v>164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353</v>
          </cell>
          <cell r="N333">
            <v>2</v>
          </cell>
        </row>
        <row r="334">
          <cell r="A334" t="str">
            <v>043</v>
          </cell>
          <cell r="B334" t="str">
            <v>0292</v>
          </cell>
          <cell r="C334" t="str">
            <v>C1</v>
          </cell>
          <cell r="D334">
            <v>545</v>
          </cell>
          <cell r="E334">
            <v>0</v>
          </cell>
          <cell r="F334">
            <v>190</v>
          </cell>
          <cell r="G334">
            <v>161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351</v>
          </cell>
          <cell r="N334">
            <v>0</v>
          </cell>
        </row>
        <row r="335">
          <cell r="A335" t="str">
            <v>043</v>
          </cell>
          <cell r="B335" t="str">
            <v>0293</v>
          </cell>
          <cell r="C335" t="str">
            <v>B</v>
          </cell>
          <cell r="D335">
            <v>725</v>
          </cell>
          <cell r="E335">
            <v>4</v>
          </cell>
          <cell r="F335">
            <v>205</v>
          </cell>
          <cell r="G335">
            <v>242</v>
          </cell>
          <cell r="H335">
            <v>0</v>
          </cell>
          <cell r="I335">
            <v>0</v>
          </cell>
          <cell r="J335">
            <v>1</v>
          </cell>
          <cell r="K335">
            <v>0</v>
          </cell>
          <cell r="L335">
            <v>0</v>
          </cell>
          <cell r="M335">
            <v>452</v>
          </cell>
          <cell r="N335">
            <v>8</v>
          </cell>
        </row>
        <row r="336">
          <cell r="A336" t="str">
            <v>043</v>
          </cell>
          <cell r="B336" t="str">
            <v>0293</v>
          </cell>
          <cell r="C336" t="str">
            <v>C1</v>
          </cell>
          <cell r="D336">
            <v>726</v>
          </cell>
          <cell r="E336">
            <v>1</v>
          </cell>
          <cell r="F336">
            <v>196</v>
          </cell>
          <cell r="G336">
            <v>259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456</v>
          </cell>
          <cell r="N336">
            <v>5</v>
          </cell>
        </row>
        <row r="337">
          <cell r="A337" t="str">
            <v>043</v>
          </cell>
          <cell r="B337" t="str">
            <v>0294</v>
          </cell>
          <cell r="C337" t="str">
            <v>B</v>
          </cell>
          <cell r="D337">
            <v>626</v>
          </cell>
          <cell r="E337">
            <v>5</v>
          </cell>
          <cell r="F337">
            <v>188</v>
          </cell>
          <cell r="G337">
            <v>158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351</v>
          </cell>
          <cell r="N337">
            <v>6</v>
          </cell>
        </row>
        <row r="338">
          <cell r="A338" t="str">
            <v>043</v>
          </cell>
          <cell r="B338" t="str">
            <v>0294</v>
          </cell>
          <cell r="C338" t="str">
            <v>C1</v>
          </cell>
          <cell r="D338">
            <v>627</v>
          </cell>
          <cell r="E338">
            <v>5</v>
          </cell>
          <cell r="F338">
            <v>177</v>
          </cell>
          <cell r="G338">
            <v>206</v>
          </cell>
          <cell r="H338">
            <v>0</v>
          </cell>
          <cell r="I338">
            <v>0</v>
          </cell>
          <cell r="J338">
            <v>2</v>
          </cell>
          <cell r="K338">
            <v>0</v>
          </cell>
          <cell r="L338">
            <v>0</v>
          </cell>
          <cell r="M338">
            <v>390</v>
          </cell>
          <cell r="N338">
            <v>6</v>
          </cell>
        </row>
        <row r="339">
          <cell r="A339" t="str">
            <v>043</v>
          </cell>
          <cell r="B339" t="str">
            <v>0295</v>
          </cell>
          <cell r="C339" t="str">
            <v>B</v>
          </cell>
          <cell r="D339">
            <v>480</v>
          </cell>
          <cell r="E339">
            <v>8</v>
          </cell>
          <cell r="F339">
            <v>108</v>
          </cell>
          <cell r="G339">
            <v>179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295</v>
          </cell>
          <cell r="N339">
            <v>2</v>
          </cell>
        </row>
        <row r="340">
          <cell r="A340" t="str">
            <v>043</v>
          </cell>
          <cell r="B340" t="str">
            <v>0296</v>
          </cell>
          <cell r="C340" t="str">
            <v>B</v>
          </cell>
          <cell r="D340">
            <v>433</v>
          </cell>
          <cell r="E340">
            <v>0</v>
          </cell>
          <cell r="F340">
            <v>104</v>
          </cell>
          <cell r="G340">
            <v>146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250</v>
          </cell>
          <cell r="N340">
            <v>0</v>
          </cell>
        </row>
        <row r="341">
          <cell r="A341" t="str">
            <v>043</v>
          </cell>
          <cell r="B341" t="str">
            <v>0296</v>
          </cell>
          <cell r="C341" t="str">
            <v>C1</v>
          </cell>
          <cell r="D341">
            <v>434</v>
          </cell>
          <cell r="E341">
            <v>0</v>
          </cell>
          <cell r="F341">
            <v>116</v>
          </cell>
          <cell r="G341">
            <v>151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267</v>
          </cell>
          <cell r="N341">
            <v>4</v>
          </cell>
        </row>
        <row r="342">
          <cell r="A342" t="str">
            <v>043</v>
          </cell>
          <cell r="B342" t="str">
            <v>0297</v>
          </cell>
          <cell r="C342" t="str">
            <v>B</v>
          </cell>
          <cell r="D342">
            <v>386</v>
          </cell>
          <cell r="E342">
            <v>3</v>
          </cell>
          <cell r="F342">
            <v>145</v>
          </cell>
          <cell r="G342">
            <v>102</v>
          </cell>
          <cell r="H342">
            <v>0</v>
          </cell>
          <cell r="I342">
            <v>0</v>
          </cell>
          <cell r="J342">
            <v>1</v>
          </cell>
          <cell r="K342">
            <v>0</v>
          </cell>
          <cell r="L342">
            <v>0</v>
          </cell>
          <cell r="M342">
            <v>251</v>
          </cell>
          <cell r="N342">
            <v>3</v>
          </cell>
        </row>
        <row r="343">
          <cell r="A343" t="str">
            <v>043</v>
          </cell>
          <cell r="B343" t="str">
            <v>0297</v>
          </cell>
          <cell r="C343" t="str">
            <v>C1</v>
          </cell>
          <cell r="D343">
            <v>386</v>
          </cell>
          <cell r="E343">
            <v>5</v>
          </cell>
          <cell r="F343">
            <v>134</v>
          </cell>
          <cell r="G343">
            <v>92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231</v>
          </cell>
          <cell r="N343">
            <v>0</v>
          </cell>
        </row>
        <row r="344">
          <cell r="A344" t="str">
            <v>043</v>
          </cell>
          <cell r="B344" t="str">
            <v>0298</v>
          </cell>
          <cell r="C344" t="str">
            <v>B</v>
          </cell>
          <cell r="D344">
            <v>635</v>
          </cell>
          <cell r="E344">
            <v>5</v>
          </cell>
          <cell r="F344">
            <v>255</v>
          </cell>
          <cell r="G344">
            <v>166</v>
          </cell>
          <cell r="H344">
            <v>0</v>
          </cell>
          <cell r="I344">
            <v>0</v>
          </cell>
          <cell r="J344">
            <v>2</v>
          </cell>
          <cell r="K344">
            <v>0</v>
          </cell>
          <cell r="L344">
            <v>0</v>
          </cell>
          <cell r="M344">
            <v>428</v>
          </cell>
          <cell r="N344">
            <v>1</v>
          </cell>
        </row>
        <row r="345">
          <cell r="A345" t="str">
            <v>043</v>
          </cell>
          <cell r="B345" t="str">
            <v>0299</v>
          </cell>
          <cell r="C345" t="str">
            <v>B</v>
          </cell>
          <cell r="D345">
            <v>491</v>
          </cell>
          <cell r="E345">
            <v>0</v>
          </cell>
          <cell r="F345">
            <v>218</v>
          </cell>
          <cell r="G345">
            <v>133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351</v>
          </cell>
          <cell r="N345">
            <v>0</v>
          </cell>
        </row>
        <row r="346">
          <cell r="A346" t="str">
            <v>043</v>
          </cell>
          <cell r="B346" t="str">
            <v>0299</v>
          </cell>
          <cell r="C346" t="str">
            <v>C1</v>
          </cell>
          <cell r="D346">
            <v>491</v>
          </cell>
          <cell r="E346">
            <v>0</v>
          </cell>
          <cell r="F346">
            <v>181</v>
          </cell>
          <cell r="G346">
            <v>182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363</v>
          </cell>
          <cell r="N346">
            <v>3</v>
          </cell>
        </row>
        <row r="347">
          <cell r="A347" t="str">
            <v>043</v>
          </cell>
          <cell r="B347" t="str">
            <v>0300</v>
          </cell>
          <cell r="C347" t="str">
            <v>B</v>
          </cell>
          <cell r="D347">
            <v>703</v>
          </cell>
          <cell r="E347">
            <v>1</v>
          </cell>
          <cell r="F347">
            <v>221</v>
          </cell>
          <cell r="G347">
            <v>259</v>
          </cell>
          <cell r="H347">
            <v>0</v>
          </cell>
          <cell r="I347">
            <v>0</v>
          </cell>
          <cell r="J347">
            <v>2</v>
          </cell>
          <cell r="K347">
            <v>0</v>
          </cell>
          <cell r="L347">
            <v>0</v>
          </cell>
          <cell r="M347">
            <v>483</v>
          </cell>
          <cell r="N347">
            <v>3</v>
          </cell>
        </row>
        <row r="348">
          <cell r="A348" t="str">
            <v>043</v>
          </cell>
          <cell r="B348" t="str">
            <v>0301</v>
          </cell>
          <cell r="C348" t="str">
            <v>B</v>
          </cell>
          <cell r="D348">
            <v>452</v>
          </cell>
          <cell r="E348">
            <v>0</v>
          </cell>
          <cell r="F348">
            <v>142</v>
          </cell>
          <cell r="G348">
            <v>164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306</v>
          </cell>
          <cell r="N348">
            <v>3</v>
          </cell>
        </row>
        <row r="349">
          <cell r="A349" t="str">
            <v>043</v>
          </cell>
          <cell r="B349" t="str">
            <v>0301</v>
          </cell>
          <cell r="C349" t="str">
            <v>C1</v>
          </cell>
          <cell r="D349">
            <v>452</v>
          </cell>
          <cell r="E349">
            <v>1</v>
          </cell>
          <cell r="F349">
            <v>129</v>
          </cell>
          <cell r="G349">
            <v>191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321</v>
          </cell>
          <cell r="N349">
            <v>2</v>
          </cell>
        </row>
        <row r="350">
          <cell r="A350" t="str">
            <v>043</v>
          </cell>
          <cell r="B350" t="str">
            <v>0302</v>
          </cell>
          <cell r="C350" t="str">
            <v>B</v>
          </cell>
          <cell r="D350">
            <v>553</v>
          </cell>
          <cell r="E350">
            <v>1</v>
          </cell>
          <cell r="F350">
            <v>185</v>
          </cell>
          <cell r="G350">
            <v>152</v>
          </cell>
          <cell r="H350">
            <v>0</v>
          </cell>
          <cell r="I350">
            <v>0</v>
          </cell>
          <cell r="J350">
            <v>1</v>
          </cell>
          <cell r="K350">
            <v>0</v>
          </cell>
          <cell r="L350">
            <v>0</v>
          </cell>
          <cell r="M350">
            <v>339</v>
          </cell>
          <cell r="N350">
            <v>10</v>
          </cell>
        </row>
        <row r="351">
          <cell r="A351" t="str">
            <v>043</v>
          </cell>
          <cell r="B351" t="str">
            <v>0302</v>
          </cell>
          <cell r="C351" t="str">
            <v>C1</v>
          </cell>
          <cell r="D351">
            <v>554</v>
          </cell>
          <cell r="E351">
            <v>1</v>
          </cell>
          <cell r="F351">
            <v>186</v>
          </cell>
          <cell r="G351">
            <v>164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351</v>
          </cell>
          <cell r="N351">
            <v>0</v>
          </cell>
        </row>
        <row r="352">
          <cell r="A352" t="str">
            <v>043</v>
          </cell>
          <cell r="B352" t="str">
            <v>0303</v>
          </cell>
          <cell r="C352" t="str">
            <v>B</v>
          </cell>
          <cell r="D352">
            <v>418</v>
          </cell>
          <cell r="E352">
            <v>0</v>
          </cell>
          <cell r="F352">
            <v>136</v>
          </cell>
          <cell r="G352">
            <v>131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267</v>
          </cell>
          <cell r="N352">
            <v>0</v>
          </cell>
        </row>
        <row r="353">
          <cell r="A353" t="str">
            <v>043</v>
          </cell>
          <cell r="B353" t="str">
            <v>0303</v>
          </cell>
          <cell r="C353" t="str">
            <v>C1</v>
          </cell>
          <cell r="D353">
            <v>419</v>
          </cell>
          <cell r="E353">
            <v>1</v>
          </cell>
          <cell r="F353">
            <v>113</v>
          </cell>
          <cell r="G353">
            <v>159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273</v>
          </cell>
          <cell r="N353">
            <v>1</v>
          </cell>
        </row>
        <row r="354">
          <cell r="A354" t="str">
            <v>043</v>
          </cell>
          <cell r="B354" t="str">
            <v>0304</v>
          </cell>
          <cell r="C354" t="str">
            <v>B</v>
          </cell>
          <cell r="D354">
            <v>525</v>
          </cell>
          <cell r="E354">
            <v>4</v>
          </cell>
          <cell r="F354">
            <v>147</v>
          </cell>
          <cell r="G354">
            <v>167</v>
          </cell>
          <cell r="H354">
            <v>0</v>
          </cell>
          <cell r="I354">
            <v>0</v>
          </cell>
          <cell r="J354">
            <v>1</v>
          </cell>
          <cell r="K354">
            <v>0</v>
          </cell>
          <cell r="L354">
            <v>0</v>
          </cell>
          <cell r="M354">
            <v>319</v>
          </cell>
          <cell r="N354">
            <v>1</v>
          </cell>
        </row>
        <row r="355">
          <cell r="A355" t="str">
            <v>043</v>
          </cell>
          <cell r="B355" t="str">
            <v>0304</v>
          </cell>
          <cell r="C355" t="str">
            <v>C1</v>
          </cell>
          <cell r="D355">
            <v>525</v>
          </cell>
          <cell r="E355">
            <v>0</v>
          </cell>
          <cell r="F355">
            <v>135</v>
          </cell>
          <cell r="G355">
            <v>199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334</v>
          </cell>
          <cell r="N355">
            <v>4</v>
          </cell>
        </row>
        <row r="356">
          <cell r="A356" t="str">
            <v>043</v>
          </cell>
          <cell r="B356" t="str">
            <v>0305</v>
          </cell>
          <cell r="C356" t="str">
            <v>B</v>
          </cell>
          <cell r="D356">
            <v>375</v>
          </cell>
          <cell r="E356">
            <v>0</v>
          </cell>
          <cell r="F356">
            <v>142</v>
          </cell>
          <cell r="G356">
            <v>94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236</v>
          </cell>
          <cell r="N356">
            <v>3</v>
          </cell>
        </row>
        <row r="357">
          <cell r="A357" t="str">
            <v>043</v>
          </cell>
          <cell r="B357" t="str">
            <v>0305</v>
          </cell>
          <cell r="C357" t="str">
            <v>C1</v>
          </cell>
          <cell r="D357">
            <v>376</v>
          </cell>
          <cell r="E357">
            <v>1</v>
          </cell>
          <cell r="F357">
            <v>113</v>
          </cell>
          <cell r="G357">
            <v>112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226</v>
          </cell>
          <cell r="N357">
            <v>2</v>
          </cell>
        </row>
        <row r="358">
          <cell r="A358" t="str">
            <v>043</v>
          </cell>
          <cell r="B358" t="str">
            <v>0306</v>
          </cell>
          <cell r="C358" t="str">
            <v>B</v>
          </cell>
          <cell r="D358">
            <v>381</v>
          </cell>
          <cell r="E358">
            <v>2</v>
          </cell>
          <cell r="F358">
            <v>147</v>
          </cell>
          <cell r="G358">
            <v>124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273</v>
          </cell>
          <cell r="N358">
            <v>0</v>
          </cell>
        </row>
        <row r="359">
          <cell r="A359" t="str">
            <v>043</v>
          </cell>
          <cell r="B359" t="str">
            <v>0306</v>
          </cell>
          <cell r="C359" t="str">
            <v>C1</v>
          </cell>
          <cell r="D359">
            <v>382</v>
          </cell>
          <cell r="E359">
            <v>1</v>
          </cell>
          <cell r="F359">
            <v>136</v>
          </cell>
          <cell r="G359">
            <v>119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256</v>
          </cell>
          <cell r="N359">
            <v>6</v>
          </cell>
        </row>
        <row r="360">
          <cell r="A360" t="str">
            <v>043</v>
          </cell>
          <cell r="B360" t="str">
            <v>0307</v>
          </cell>
          <cell r="C360" t="str">
            <v>B</v>
          </cell>
          <cell r="D360">
            <v>471</v>
          </cell>
          <cell r="E360">
            <v>4</v>
          </cell>
          <cell r="F360">
            <v>186</v>
          </cell>
          <cell r="G360">
            <v>149</v>
          </cell>
          <cell r="H360">
            <v>0</v>
          </cell>
          <cell r="I360">
            <v>0</v>
          </cell>
          <cell r="J360">
            <v>6</v>
          </cell>
          <cell r="K360">
            <v>0</v>
          </cell>
          <cell r="L360">
            <v>0</v>
          </cell>
          <cell r="M360">
            <v>345</v>
          </cell>
          <cell r="N360">
            <v>0</v>
          </cell>
        </row>
        <row r="361">
          <cell r="A361" t="str">
            <v>043</v>
          </cell>
          <cell r="B361" t="str">
            <v>0307</v>
          </cell>
          <cell r="C361" t="str">
            <v>C1</v>
          </cell>
          <cell r="D361">
            <v>471</v>
          </cell>
          <cell r="E361">
            <v>1</v>
          </cell>
          <cell r="F361">
            <v>171</v>
          </cell>
          <cell r="G361">
            <v>164</v>
          </cell>
          <cell r="H361">
            <v>0</v>
          </cell>
          <cell r="I361">
            <v>0</v>
          </cell>
          <cell r="J361">
            <v>1</v>
          </cell>
          <cell r="K361">
            <v>0</v>
          </cell>
          <cell r="L361">
            <v>0</v>
          </cell>
          <cell r="M361">
            <v>337</v>
          </cell>
          <cell r="N361">
            <v>0</v>
          </cell>
        </row>
        <row r="362">
          <cell r="A362" t="str">
            <v>043</v>
          </cell>
          <cell r="B362" t="str">
            <v>0308</v>
          </cell>
          <cell r="C362" t="str">
            <v>B</v>
          </cell>
          <cell r="D362">
            <v>432</v>
          </cell>
          <cell r="E362">
            <v>0</v>
          </cell>
          <cell r="F362">
            <v>173</v>
          </cell>
          <cell r="G362">
            <v>115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288</v>
          </cell>
          <cell r="N362">
            <v>0</v>
          </cell>
        </row>
        <row r="363">
          <cell r="A363" t="str">
            <v>043</v>
          </cell>
          <cell r="B363" t="str">
            <v>0308</v>
          </cell>
          <cell r="C363" t="str">
            <v>C1</v>
          </cell>
          <cell r="D363">
            <v>432</v>
          </cell>
          <cell r="E363">
            <v>1</v>
          </cell>
          <cell r="F363">
            <v>178</v>
          </cell>
          <cell r="G363">
            <v>117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296</v>
          </cell>
          <cell r="N363">
            <v>0</v>
          </cell>
        </row>
        <row r="364">
          <cell r="A364" t="str">
            <v>043</v>
          </cell>
          <cell r="B364" t="str">
            <v>0309</v>
          </cell>
          <cell r="C364" t="str">
            <v>B</v>
          </cell>
          <cell r="D364">
            <v>723</v>
          </cell>
          <cell r="E364">
            <v>0</v>
          </cell>
          <cell r="F364">
            <v>194</v>
          </cell>
          <cell r="G364">
            <v>280</v>
          </cell>
          <cell r="H364">
            <v>0</v>
          </cell>
          <cell r="I364">
            <v>0</v>
          </cell>
          <cell r="J364">
            <v>1</v>
          </cell>
          <cell r="K364">
            <v>0</v>
          </cell>
          <cell r="L364">
            <v>0</v>
          </cell>
          <cell r="M364">
            <v>475</v>
          </cell>
          <cell r="N364">
            <v>2</v>
          </cell>
        </row>
        <row r="365">
          <cell r="A365" t="str">
            <v>043</v>
          </cell>
          <cell r="B365" t="str">
            <v>0310</v>
          </cell>
          <cell r="C365" t="str">
            <v>B</v>
          </cell>
          <cell r="D365">
            <v>616</v>
          </cell>
          <cell r="E365">
            <v>1</v>
          </cell>
          <cell r="F365">
            <v>181</v>
          </cell>
          <cell r="G365">
            <v>193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375</v>
          </cell>
          <cell r="N365">
            <v>8</v>
          </cell>
        </row>
        <row r="366">
          <cell r="A366" t="str">
            <v>043</v>
          </cell>
          <cell r="B366" t="str">
            <v>0310</v>
          </cell>
          <cell r="C366" t="str">
            <v>C1</v>
          </cell>
          <cell r="D366">
            <v>617</v>
          </cell>
          <cell r="E366">
            <v>4</v>
          </cell>
          <cell r="F366">
            <v>181</v>
          </cell>
          <cell r="G366">
            <v>238</v>
          </cell>
          <cell r="H366">
            <v>0</v>
          </cell>
          <cell r="I366">
            <v>0</v>
          </cell>
          <cell r="J366">
            <v>1</v>
          </cell>
          <cell r="K366">
            <v>0</v>
          </cell>
          <cell r="L366">
            <v>0</v>
          </cell>
          <cell r="M366">
            <v>424</v>
          </cell>
          <cell r="N366">
            <v>1</v>
          </cell>
        </row>
        <row r="367">
          <cell r="A367" t="str">
            <v>043</v>
          </cell>
          <cell r="B367" t="str">
            <v>0311</v>
          </cell>
          <cell r="C367" t="str">
            <v>B</v>
          </cell>
          <cell r="D367">
            <v>478</v>
          </cell>
          <cell r="E367">
            <v>0</v>
          </cell>
          <cell r="F367">
            <v>111</v>
          </cell>
          <cell r="G367">
            <v>206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317</v>
          </cell>
          <cell r="N367">
            <v>0</v>
          </cell>
        </row>
        <row r="368">
          <cell r="A368" t="str">
            <v>043</v>
          </cell>
          <cell r="B368" t="str">
            <v>0311</v>
          </cell>
          <cell r="C368" t="str">
            <v>C1</v>
          </cell>
          <cell r="D368">
            <v>479</v>
          </cell>
          <cell r="E368">
            <v>0</v>
          </cell>
          <cell r="F368">
            <v>115</v>
          </cell>
          <cell r="G368">
            <v>208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323</v>
          </cell>
          <cell r="N368">
            <v>3</v>
          </cell>
        </row>
        <row r="369">
          <cell r="A369" t="str">
            <v>043</v>
          </cell>
          <cell r="B369" t="str">
            <v>0312</v>
          </cell>
          <cell r="C369" t="str">
            <v>B</v>
          </cell>
          <cell r="D369">
            <v>524</v>
          </cell>
          <cell r="E369">
            <v>2</v>
          </cell>
          <cell r="F369">
            <v>125</v>
          </cell>
          <cell r="G369">
            <v>264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391</v>
          </cell>
          <cell r="N369">
            <v>0</v>
          </cell>
        </row>
        <row r="370">
          <cell r="A370" t="str">
            <v>043</v>
          </cell>
          <cell r="B370" t="str">
            <v>0312</v>
          </cell>
          <cell r="C370" t="str">
            <v>C1</v>
          </cell>
          <cell r="D370">
            <v>524</v>
          </cell>
          <cell r="E370">
            <v>0</v>
          </cell>
          <cell r="F370">
            <v>118</v>
          </cell>
          <cell r="G370">
            <v>269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387</v>
          </cell>
          <cell r="N370">
            <v>0</v>
          </cell>
        </row>
        <row r="371">
          <cell r="A371" t="str">
            <v>043</v>
          </cell>
          <cell r="B371" t="str">
            <v>0313</v>
          </cell>
          <cell r="C371" t="str">
            <v>B</v>
          </cell>
          <cell r="D371">
            <v>551</v>
          </cell>
          <cell r="E371">
            <v>1</v>
          </cell>
          <cell r="F371">
            <v>149</v>
          </cell>
          <cell r="G371">
            <v>238</v>
          </cell>
          <cell r="H371">
            <v>0</v>
          </cell>
          <cell r="I371">
            <v>0</v>
          </cell>
          <cell r="J371">
            <v>1</v>
          </cell>
          <cell r="K371">
            <v>0</v>
          </cell>
          <cell r="L371">
            <v>0</v>
          </cell>
          <cell r="M371">
            <v>389</v>
          </cell>
          <cell r="N371">
            <v>0</v>
          </cell>
        </row>
        <row r="372">
          <cell r="A372" t="str">
            <v>043</v>
          </cell>
          <cell r="B372" t="str">
            <v>0313</v>
          </cell>
          <cell r="C372" t="str">
            <v>C1</v>
          </cell>
          <cell r="D372">
            <v>552</v>
          </cell>
          <cell r="E372">
            <v>0</v>
          </cell>
          <cell r="F372">
            <v>171</v>
          </cell>
          <cell r="G372">
            <v>231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402</v>
          </cell>
          <cell r="N372">
            <v>0</v>
          </cell>
        </row>
        <row r="373">
          <cell r="A373" t="str">
            <v>043</v>
          </cell>
          <cell r="B373" t="str">
            <v>0314</v>
          </cell>
          <cell r="C373" t="str">
            <v>B</v>
          </cell>
          <cell r="D373">
            <v>452</v>
          </cell>
          <cell r="E373">
            <v>0</v>
          </cell>
          <cell r="F373">
            <v>91</v>
          </cell>
          <cell r="G373">
            <v>220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311</v>
          </cell>
          <cell r="N373">
            <v>2</v>
          </cell>
        </row>
        <row r="374">
          <cell r="A374" t="str">
            <v>043</v>
          </cell>
          <cell r="B374" t="str">
            <v>0314</v>
          </cell>
          <cell r="C374" t="str">
            <v>C1</v>
          </cell>
          <cell r="D374">
            <v>453</v>
          </cell>
          <cell r="E374">
            <v>0</v>
          </cell>
          <cell r="F374">
            <v>106</v>
          </cell>
          <cell r="G374">
            <v>212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318</v>
          </cell>
          <cell r="N374">
            <v>0</v>
          </cell>
        </row>
        <row r="375">
          <cell r="A375" t="str">
            <v>043</v>
          </cell>
          <cell r="B375" t="str">
            <v>0315</v>
          </cell>
          <cell r="C375" t="str">
            <v>B</v>
          </cell>
          <cell r="D375">
            <v>434</v>
          </cell>
          <cell r="E375">
            <v>1</v>
          </cell>
          <cell r="F375">
            <v>135</v>
          </cell>
          <cell r="G375">
            <v>157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293</v>
          </cell>
          <cell r="N375">
            <v>0</v>
          </cell>
        </row>
        <row r="376">
          <cell r="A376" t="str">
            <v>043</v>
          </cell>
          <cell r="B376" t="str">
            <v>0315</v>
          </cell>
          <cell r="C376" t="str">
            <v>C1</v>
          </cell>
          <cell r="D376">
            <v>434</v>
          </cell>
          <cell r="E376">
            <v>0</v>
          </cell>
          <cell r="F376">
            <v>108</v>
          </cell>
          <cell r="G376">
            <v>225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333</v>
          </cell>
          <cell r="N376">
            <v>0</v>
          </cell>
        </row>
        <row r="377">
          <cell r="A377" t="str">
            <v>043</v>
          </cell>
          <cell r="B377" t="str">
            <v>0316</v>
          </cell>
          <cell r="C377" t="str">
            <v>B</v>
          </cell>
          <cell r="D377">
            <v>581</v>
          </cell>
          <cell r="E377">
            <v>2</v>
          </cell>
          <cell r="F377">
            <v>188</v>
          </cell>
          <cell r="G377">
            <v>203</v>
          </cell>
          <cell r="H377">
            <v>0</v>
          </cell>
          <cell r="I377">
            <v>0</v>
          </cell>
          <cell r="J377">
            <v>1</v>
          </cell>
          <cell r="K377">
            <v>0</v>
          </cell>
          <cell r="L377">
            <v>0</v>
          </cell>
          <cell r="M377">
            <v>394</v>
          </cell>
          <cell r="N377">
            <v>0</v>
          </cell>
        </row>
        <row r="378">
          <cell r="A378" t="str">
            <v>043</v>
          </cell>
          <cell r="B378" t="str">
            <v>0316</v>
          </cell>
          <cell r="C378" t="str">
            <v>C1</v>
          </cell>
          <cell r="D378">
            <v>581</v>
          </cell>
          <cell r="E378">
            <v>1</v>
          </cell>
          <cell r="F378">
            <v>171</v>
          </cell>
          <cell r="G378">
            <v>256</v>
          </cell>
          <cell r="H378">
            <v>0</v>
          </cell>
          <cell r="I378">
            <v>0</v>
          </cell>
          <cell r="J378">
            <v>1</v>
          </cell>
          <cell r="K378">
            <v>0</v>
          </cell>
          <cell r="L378">
            <v>0</v>
          </cell>
          <cell r="M378">
            <v>429</v>
          </cell>
          <cell r="N378">
            <v>3</v>
          </cell>
        </row>
        <row r="379">
          <cell r="A379" t="str">
            <v>043</v>
          </cell>
          <cell r="B379" t="str">
            <v>0317</v>
          </cell>
          <cell r="C379" t="str">
            <v>B</v>
          </cell>
          <cell r="D379">
            <v>390</v>
          </cell>
          <cell r="E379">
            <v>3</v>
          </cell>
          <cell r="F379">
            <v>109</v>
          </cell>
          <cell r="G379">
            <v>163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275</v>
          </cell>
          <cell r="N379">
            <v>2</v>
          </cell>
        </row>
        <row r="380">
          <cell r="A380" t="str">
            <v>043</v>
          </cell>
          <cell r="B380" t="str">
            <v>0317</v>
          </cell>
          <cell r="C380" t="str">
            <v>C1</v>
          </cell>
          <cell r="D380">
            <v>391</v>
          </cell>
          <cell r="E380">
            <v>0</v>
          </cell>
          <cell r="F380">
            <v>140</v>
          </cell>
          <cell r="G380">
            <v>134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274</v>
          </cell>
          <cell r="N380">
            <v>0</v>
          </cell>
        </row>
        <row r="381">
          <cell r="A381" t="str">
            <v>043</v>
          </cell>
          <cell r="B381" t="str">
            <v>0318</v>
          </cell>
          <cell r="C381" t="str">
            <v>B</v>
          </cell>
          <cell r="D381">
            <v>404</v>
          </cell>
          <cell r="E381">
            <v>0</v>
          </cell>
          <cell r="F381">
            <v>149</v>
          </cell>
          <cell r="G381">
            <v>135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284</v>
          </cell>
          <cell r="N381">
            <v>0</v>
          </cell>
        </row>
        <row r="382">
          <cell r="A382" t="str">
            <v>043</v>
          </cell>
          <cell r="B382" t="str">
            <v>0318</v>
          </cell>
          <cell r="C382" t="str">
            <v>C1</v>
          </cell>
          <cell r="D382">
            <v>405</v>
          </cell>
          <cell r="E382">
            <v>0</v>
          </cell>
          <cell r="F382">
            <v>111</v>
          </cell>
          <cell r="G382">
            <v>185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296</v>
          </cell>
          <cell r="N382">
            <v>0</v>
          </cell>
        </row>
        <row r="383">
          <cell r="A383" t="str">
            <v>043</v>
          </cell>
          <cell r="B383" t="str">
            <v>0319</v>
          </cell>
          <cell r="C383" t="str">
            <v>B</v>
          </cell>
          <cell r="D383">
            <v>628</v>
          </cell>
          <cell r="E383">
            <v>1</v>
          </cell>
          <cell r="F383">
            <v>167</v>
          </cell>
          <cell r="G383">
            <v>303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471</v>
          </cell>
          <cell r="N383">
            <v>2</v>
          </cell>
        </row>
        <row r="384">
          <cell r="A384" t="str">
            <v>043</v>
          </cell>
          <cell r="B384" t="str">
            <v>0320</v>
          </cell>
          <cell r="C384" t="str">
            <v>B</v>
          </cell>
          <cell r="D384">
            <v>407</v>
          </cell>
          <cell r="E384">
            <v>0</v>
          </cell>
          <cell r="F384">
            <v>121</v>
          </cell>
          <cell r="G384">
            <v>189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310</v>
          </cell>
          <cell r="N384">
            <v>0</v>
          </cell>
        </row>
        <row r="385">
          <cell r="A385" t="str">
            <v>043</v>
          </cell>
          <cell r="B385" t="str">
            <v>0320</v>
          </cell>
          <cell r="C385" t="str">
            <v>C1</v>
          </cell>
          <cell r="D385">
            <v>408</v>
          </cell>
          <cell r="E385">
            <v>0</v>
          </cell>
          <cell r="F385">
            <v>117</v>
          </cell>
          <cell r="G385">
            <v>197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314</v>
          </cell>
          <cell r="N385">
            <v>0</v>
          </cell>
        </row>
        <row r="386">
          <cell r="A386" t="str">
            <v>043</v>
          </cell>
          <cell r="B386" t="str">
            <v>0321</v>
          </cell>
          <cell r="C386" t="str">
            <v>B</v>
          </cell>
          <cell r="D386">
            <v>566</v>
          </cell>
          <cell r="E386">
            <v>0</v>
          </cell>
          <cell r="F386">
            <v>151</v>
          </cell>
          <cell r="G386">
            <v>272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423</v>
          </cell>
          <cell r="N386">
            <v>0</v>
          </cell>
        </row>
        <row r="387">
          <cell r="A387" t="str">
            <v>043</v>
          </cell>
          <cell r="B387" t="str">
            <v>0321</v>
          </cell>
          <cell r="C387" t="str">
            <v>C1</v>
          </cell>
          <cell r="D387">
            <v>566</v>
          </cell>
          <cell r="E387">
            <v>0</v>
          </cell>
          <cell r="F387">
            <v>141</v>
          </cell>
          <cell r="G387">
            <v>274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415</v>
          </cell>
          <cell r="N387">
            <v>0</v>
          </cell>
        </row>
        <row r="388">
          <cell r="A388" t="str">
            <v>043</v>
          </cell>
          <cell r="B388" t="str">
            <v>0322</v>
          </cell>
          <cell r="C388" t="str">
            <v>B</v>
          </cell>
          <cell r="D388">
            <v>408</v>
          </cell>
          <cell r="E388">
            <v>0</v>
          </cell>
          <cell r="F388">
            <v>119</v>
          </cell>
          <cell r="G388">
            <v>170</v>
          </cell>
          <cell r="H388">
            <v>0</v>
          </cell>
          <cell r="I388">
            <v>0</v>
          </cell>
          <cell r="J388">
            <v>1</v>
          </cell>
          <cell r="K388">
            <v>0</v>
          </cell>
          <cell r="L388">
            <v>0</v>
          </cell>
          <cell r="M388">
            <v>290</v>
          </cell>
          <cell r="N388">
            <v>0</v>
          </cell>
        </row>
        <row r="389">
          <cell r="A389" t="str">
            <v>043</v>
          </cell>
          <cell r="B389" t="str">
            <v>0322</v>
          </cell>
          <cell r="C389" t="str">
            <v>C1</v>
          </cell>
          <cell r="D389">
            <v>408</v>
          </cell>
          <cell r="E389">
            <v>0</v>
          </cell>
          <cell r="F389">
            <v>101</v>
          </cell>
          <cell r="G389">
            <v>168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269</v>
          </cell>
          <cell r="N389">
            <v>1</v>
          </cell>
        </row>
        <row r="390">
          <cell r="A390" t="str">
            <v>043</v>
          </cell>
          <cell r="B390" t="str">
            <v>0323</v>
          </cell>
          <cell r="C390" t="str">
            <v>B</v>
          </cell>
          <cell r="D390">
            <v>379</v>
          </cell>
          <cell r="E390">
            <v>0</v>
          </cell>
          <cell r="F390">
            <v>131</v>
          </cell>
          <cell r="G390">
            <v>148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279</v>
          </cell>
          <cell r="N390">
            <v>0</v>
          </cell>
        </row>
        <row r="391">
          <cell r="A391" t="str">
            <v>043</v>
          </cell>
          <cell r="B391" t="str">
            <v>0323</v>
          </cell>
          <cell r="C391" t="str">
            <v>C1</v>
          </cell>
          <cell r="D391">
            <v>379</v>
          </cell>
          <cell r="E391">
            <v>0</v>
          </cell>
          <cell r="F391">
            <v>113</v>
          </cell>
          <cell r="G391">
            <v>150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263</v>
          </cell>
          <cell r="N391">
            <v>0</v>
          </cell>
        </row>
        <row r="392">
          <cell r="A392" t="str">
            <v>043</v>
          </cell>
          <cell r="B392" t="str">
            <v>0324</v>
          </cell>
          <cell r="C392" t="str">
            <v>B</v>
          </cell>
          <cell r="D392">
            <v>617</v>
          </cell>
          <cell r="E392">
            <v>0</v>
          </cell>
          <cell r="F392">
            <v>224</v>
          </cell>
          <cell r="G392">
            <v>227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451</v>
          </cell>
          <cell r="N392">
            <v>2</v>
          </cell>
        </row>
        <row r="393">
          <cell r="A393" t="str">
            <v>043</v>
          </cell>
          <cell r="B393" t="str">
            <v>0325</v>
          </cell>
          <cell r="C393" t="str">
            <v>B</v>
          </cell>
          <cell r="D393">
            <v>627</v>
          </cell>
          <cell r="E393">
            <v>1</v>
          </cell>
          <cell r="F393">
            <v>295</v>
          </cell>
          <cell r="G393">
            <v>128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424</v>
          </cell>
          <cell r="N393">
            <v>0</v>
          </cell>
        </row>
        <row r="394">
          <cell r="A394" t="str">
            <v>043</v>
          </cell>
          <cell r="B394" t="str">
            <v>0325</v>
          </cell>
          <cell r="C394" t="str">
            <v>C1</v>
          </cell>
          <cell r="D394">
            <v>628</v>
          </cell>
          <cell r="E394">
            <v>1</v>
          </cell>
          <cell r="F394">
            <v>288</v>
          </cell>
          <cell r="G394">
            <v>154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443</v>
          </cell>
          <cell r="N394">
            <v>0</v>
          </cell>
        </row>
        <row r="395">
          <cell r="A395" t="str">
            <v>043</v>
          </cell>
          <cell r="B395" t="str">
            <v>0326</v>
          </cell>
          <cell r="C395" t="str">
            <v>B</v>
          </cell>
          <cell r="D395">
            <v>548</v>
          </cell>
          <cell r="E395">
            <v>0</v>
          </cell>
          <cell r="F395">
            <v>202</v>
          </cell>
          <cell r="G395">
            <v>180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382</v>
          </cell>
          <cell r="N395">
            <v>0</v>
          </cell>
        </row>
        <row r="396">
          <cell r="A396" t="str">
            <v>043</v>
          </cell>
          <cell r="B396" t="str">
            <v>0326</v>
          </cell>
          <cell r="C396" t="str">
            <v>C1</v>
          </cell>
          <cell r="D396">
            <v>548</v>
          </cell>
          <cell r="E396">
            <v>0</v>
          </cell>
          <cell r="F396">
            <v>184</v>
          </cell>
          <cell r="G396">
            <v>190</v>
          </cell>
          <cell r="H396">
            <v>0</v>
          </cell>
          <cell r="I396">
            <v>0</v>
          </cell>
          <cell r="J396">
            <v>1</v>
          </cell>
          <cell r="K396">
            <v>0</v>
          </cell>
          <cell r="L396">
            <v>0</v>
          </cell>
          <cell r="M396">
            <v>375</v>
          </cell>
          <cell r="N396">
            <v>1</v>
          </cell>
        </row>
        <row r="397">
          <cell r="A397" t="str">
            <v>043</v>
          </cell>
          <cell r="B397" t="str">
            <v>0327</v>
          </cell>
          <cell r="C397" t="str">
            <v>B</v>
          </cell>
          <cell r="D397">
            <v>575</v>
          </cell>
          <cell r="E397">
            <v>0</v>
          </cell>
          <cell r="F397">
            <v>158</v>
          </cell>
          <cell r="G397">
            <v>228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386</v>
          </cell>
          <cell r="N397">
            <v>0</v>
          </cell>
        </row>
        <row r="398">
          <cell r="A398" t="str">
            <v>043</v>
          </cell>
          <cell r="B398" t="str">
            <v>0328</v>
          </cell>
          <cell r="C398" t="str">
            <v>B</v>
          </cell>
          <cell r="D398">
            <v>517</v>
          </cell>
          <cell r="E398">
            <v>0</v>
          </cell>
          <cell r="F398">
            <v>213</v>
          </cell>
          <cell r="G398">
            <v>120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333</v>
          </cell>
          <cell r="N398">
            <v>0</v>
          </cell>
        </row>
        <row r="399">
          <cell r="A399" t="str">
            <v>043</v>
          </cell>
          <cell r="B399" t="str">
            <v>0329</v>
          </cell>
          <cell r="C399" t="str">
            <v>B</v>
          </cell>
          <cell r="D399">
            <v>688</v>
          </cell>
          <cell r="E399">
            <v>0</v>
          </cell>
          <cell r="F399">
            <v>309</v>
          </cell>
          <cell r="G399">
            <v>133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442</v>
          </cell>
          <cell r="N399">
            <v>2</v>
          </cell>
        </row>
        <row r="400">
          <cell r="A400" t="str">
            <v>043</v>
          </cell>
          <cell r="B400" t="str">
            <v>0330</v>
          </cell>
          <cell r="C400" t="str">
            <v>B</v>
          </cell>
          <cell r="D400">
            <v>561</v>
          </cell>
          <cell r="E400">
            <v>0</v>
          </cell>
          <cell r="F400">
            <v>170</v>
          </cell>
          <cell r="G400">
            <v>309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479</v>
          </cell>
          <cell r="N400">
            <v>0</v>
          </cell>
        </row>
        <row r="401">
          <cell r="A401" t="str">
            <v>043</v>
          </cell>
          <cell r="B401" t="str">
            <v>0330</v>
          </cell>
          <cell r="C401" t="str">
            <v>C1</v>
          </cell>
          <cell r="D401">
            <v>561</v>
          </cell>
          <cell r="E401">
            <v>0</v>
          </cell>
          <cell r="F401">
            <v>247</v>
          </cell>
          <cell r="G401">
            <v>223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470</v>
          </cell>
          <cell r="N401">
            <v>0</v>
          </cell>
        </row>
        <row r="402">
          <cell r="A402" t="str">
            <v>043</v>
          </cell>
          <cell r="B402" t="str">
            <v>0331</v>
          </cell>
          <cell r="C402" t="str">
            <v>B</v>
          </cell>
          <cell r="D402">
            <v>464</v>
          </cell>
          <cell r="E402">
            <v>0</v>
          </cell>
          <cell r="F402">
            <v>120</v>
          </cell>
          <cell r="G402">
            <v>259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379</v>
          </cell>
          <cell r="N402">
            <v>0</v>
          </cell>
        </row>
        <row r="403">
          <cell r="A403" t="str">
            <v>043</v>
          </cell>
          <cell r="B403" t="str">
            <v>0331</v>
          </cell>
          <cell r="C403" t="str">
            <v>C1</v>
          </cell>
          <cell r="D403">
            <v>464</v>
          </cell>
          <cell r="E403">
            <v>0</v>
          </cell>
          <cell r="F403">
            <v>122</v>
          </cell>
          <cell r="G403">
            <v>270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392</v>
          </cell>
          <cell r="N403">
            <v>0</v>
          </cell>
        </row>
        <row r="404">
          <cell r="A404" t="str">
            <v>043</v>
          </cell>
          <cell r="B404" t="str">
            <v>0332</v>
          </cell>
          <cell r="C404" t="str">
            <v>B</v>
          </cell>
          <cell r="D404">
            <v>459</v>
          </cell>
          <cell r="E404">
            <v>1</v>
          </cell>
          <cell r="F404">
            <v>252</v>
          </cell>
          <cell r="G404">
            <v>72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325</v>
          </cell>
          <cell r="N404">
            <v>1</v>
          </cell>
        </row>
        <row r="405">
          <cell r="A405" t="str">
            <v>044</v>
          </cell>
          <cell r="B405" t="str">
            <v>0333</v>
          </cell>
          <cell r="C405" t="str">
            <v>B</v>
          </cell>
          <cell r="D405">
            <v>603</v>
          </cell>
          <cell r="E405">
            <v>180</v>
          </cell>
          <cell r="F405">
            <v>151</v>
          </cell>
          <cell r="G405">
            <v>26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357</v>
          </cell>
          <cell r="N405">
            <v>10</v>
          </cell>
        </row>
        <row r="406">
          <cell r="A406" t="str">
            <v>044</v>
          </cell>
          <cell r="B406" t="str">
            <v>0334</v>
          </cell>
          <cell r="C406" t="str">
            <v>B</v>
          </cell>
          <cell r="D406">
            <v>721</v>
          </cell>
          <cell r="E406" t="str">
            <v>VOTACION ANULADA POR RESOLUCION DEL TRIBUNAL ESTATAL ELECTORAL</v>
          </cell>
        </row>
        <row r="407">
          <cell r="A407" t="str">
            <v>044</v>
          </cell>
          <cell r="B407" t="str">
            <v>0335</v>
          </cell>
          <cell r="C407" t="str">
            <v>B</v>
          </cell>
          <cell r="D407">
            <v>575</v>
          </cell>
          <cell r="E407">
            <v>95</v>
          </cell>
          <cell r="F407">
            <v>167</v>
          </cell>
          <cell r="G407">
            <v>37</v>
          </cell>
          <cell r="H407">
            <v>0</v>
          </cell>
          <cell r="I407">
            <v>2</v>
          </cell>
          <cell r="J407">
            <v>0</v>
          </cell>
          <cell r="K407">
            <v>0</v>
          </cell>
          <cell r="L407">
            <v>0</v>
          </cell>
          <cell r="M407">
            <v>301</v>
          </cell>
          <cell r="N407">
            <v>7</v>
          </cell>
        </row>
        <row r="408">
          <cell r="A408" t="str">
            <v>044</v>
          </cell>
          <cell r="B408" t="str">
            <v>0336</v>
          </cell>
          <cell r="C408" t="str">
            <v>B</v>
          </cell>
          <cell r="D408">
            <v>622</v>
          </cell>
          <cell r="E408">
            <v>159</v>
          </cell>
          <cell r="F408">
            <v>159</v>
          </cell>
          <cell r="G408">
            <v>29</v>
          </cell>
          <cell r="H408">
            <v>2</v>
          </cell>
          <cell r="I408">
            <v>3</v>
          </cell>
          <cell r="J408">
            <v>0</v>
          </cell>
          <cell r="K408">
            <v>0</v>
          </cell>
          <cell r="L408">
            <v>0</v>
          </cell>
          <cell r="M408">
            <v>352</v>
          </cell>
          <cell r="N408">
            <v>12</v>
          </cell>
        </row>
        <row r="409">
          <cell r="A409" t="str">
            <v>044</v>
          </cell>
          <cell r="B409" t="str">
            <v>0337</v>
          </cell>
          <cell r="C409" t="str">
            <v>B</v>
          </cell>
          <cell r="D409">
            <v>443</v>
          </cell>
          <cell r="E409">
            <v>110</v>
          </cell>
          <cell r="F409">
            <v>146</v>
          </cell>
          <cell r="G409">
            <v>4</v>
          </cell>
          <cell r="H409">
            <v>0</v>
          </cell>
          <cell r="I409">
            <v>2</v>
          </cell>
          <cell r="J409">
            <v>0</v>
          </cell>
          <cell r="K409">
            <v>0</v>
          </cell>
          <cell r="L409">
            <v>0</v>
          </cell>
          <cell r="M409">
            <v>262</v>
          </cell>
          <cell r="N409">
            <v>5</v>
          </cell>
        </row>
        <row r="410">
          <cell r="A410" t="str">
            <v>044</v>
          </cell>
          <cell r="B410" t="str">
            <v>0337</v>
          </cell>
          <cell r="C410" t="str">
            <v>C1</v>
          </cell>
          <cell r="D410">
            <v>444</v>
          </cell>
          <cell r="E410">
            <v>109</v>
          </cell>
          <cell r="F410">
            <v>138</v>
          </cell>
          <cell r="G410">
            <v>5</v>
          </cell>
          <cell r="H410">
            <v>0</v>
          </cell>
          <cell r="I410">
            <v>1</v>
          </cell>
          <cell r="J410">
            <v>0</v>
          </cell>
          <cell r="K410">
            <v>0</v>
          </cell>
          <cell r="L410">
            <v>0</v>
          </cell>
          <cell r="M410">
            <v>253</v>
          </cell>
          <cell r="N410">
            <v>2</v>
          </cell>
        </row>
        <row r="411">
          <cell r="A411" t="str">
            <v>044</v>
          </cell>
          <cell r="B411" t="str">
            <v>0338</v>
          </cell>
          <cell r="C411" t="str">
            <v>B</v>
          </cell>
          <cell r="D411">
            <v>513</v>
          </cell>
          <cell r="E411">
            <v>136</v>
          </cell>
          <cell r="F411">
            <v>143</v>
          </cell>
          <cell r="G411">
            <v>23</v>
          </cell>
          <cell r="H411">
            <v>3</v>
          </cell>
          <cell r="I411">
            <v>3</v>
          </cell>
          <cell r="J411">
            <v>0</v>
          </cell>
          <cell r="K411">
            <v>0</v>
          </cell>
          <cell r="L411">
            <v>0</v>
          </cell>
          <cell r="M411">
            <v>308</v>
          </cell>
          <cell r="N411">
            <v>2</v>
          </cell>
        </row>
        <row r="412">
          <cell r="A412" t="str">
            <v>044</v>
          </cell>
          <cell r="B412" t="str">
            <v>0338</v>
          </cell>
          <cell r="C412" t="str">
            <v>C1</v>
          </cell>
          <cell r="D412">
            <v>514</v>
          </cell>
          <cell r="E412">
            <v>147</v>
          </cell>
          <cell r="F412">
            <v>128</v>
          </cell>
          <cell r="G412">
            <v>18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293</v>
          </cell>
          <cell r="N412">
            <v>9</v>
          </cell>
        </row>
        <row r="413">
          <cell r="A413" t="str">
            <v>044</v>
          </cell>
          <cell r="B413" t="str">
            <v>0339</v>
          </cell>
          <cell r="C413" t="str">
            <v>B</v>
          </cell>
          <cell r="D413">
            <v>497</v>
          </cell>
          <cell r="E413">
            <v>141</v>
          </cell>
          <cell r="F413">
            <v>131</v>
          </cell>
          <cell r="G413">
            <v>18</v>
          </cell>
          <cell r="H413">
            <v>1</v>
          </cell>
          <cell r="I413">
            <v>1</v>
          </cell>
          <cell r="J413">
            <v>0</v>
          </cell>
          <cell r="K413">
            <v>0</v>
          </cell>
          <cell r="L413">
            <v>0</v>
          </cell>
          <cell r="M413">
            <v>292</v>
          </cell>
          <cell r="N413">
            <v>5</v>
          </cell>
        </row>
        <row r="414">
          <cell r="A414" t="str">
            <v>044</v>
          </cell>
          <cell r="B414" t="str">
            <v>0339</v>
          </cell>
          <cell r="C414" t="str">
            <v>C1</v>
          </cell>
          <cell r="D414">
            <v>497</v>
          </cell>
          <cell r="E414">
            <v>158</v>
          </cell>
          <cell r="F414">
            <v>98</v>
          </cell>
          <cell r="G414">
            <v>18</v>
          </cell>
          <cell r="H414">
            <v>3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277</v>
          </cell>
          <cell r="N414">
            <v>6</v>
          </cell>
        </row>
        <row r="415">
          <cell r="A415" t="str">
            <v>044</v>
          </cell>
          <cell r="B415" t="str">
            <v>0340</v>
          </cell>
          <cell r="C415" t="str">
            <v>B</v>
          </cell>
          <cell r="D415">
            <v>613</v>
          </cell>
          <cell r="E415">
            <v>205</v>
          </cell>
          <cell r="F415">
            <v>130</v>
          </cell>
          <cell r="G415">
            <v>50</v>
          </cell>
          <cell r="H415">
            <v>1</v>
          </cell>
          <cell r="I415">
            <v>2</v>
          </cell>
          <cell r="J415">
            <v>0</v>
          </cell>
          <cell r="K415">
            <v>0</v>
          </cell>
          <cell r="L415">
            <v>0</v>
          </cell>
          <cell r="M415">
            <v>388</v>
          </cell>
          <cell r="N415">
            <v>10</v>
          </cell>
        </row>
        <row r="416">
          <cell r="A416" t="str">
            <v>044</v>
          </cell>
          <cell r="B416" t="str">
            <v>0341</v>
          </cell>
          <cell r="C416" t="str">
            <v>B</v>
          </cell>
          <cell r="D416">
            <v>585</v>
          </cell>
          <cell r="E416">
            <v>161</v>
          </cell>
          <cell r="F416">
            <v>116</v>
          </cell>
          <cell r="G416">
            <v>65</v>
          </cell>
          <cell r="H416">
            <v>5</v>
          </cell>
          <cell r="I416">
            <v>2</v>
          </cell>
          <cell r="J416">
            <v>0</v>
          </cell>
          <cell r="K416">
            <v>0</v>
          </cell>
          <cell r="L416">
            <v>11</v>
          </cell>
          <cell r="M416">
            <v>360</v>
          </cell>
          <cell r="N416">
            <v>0</v>
          </cell>
        </row>
        <row r="417">
          <cell r="A417" t="str">
            <v>044</v>
          </cell>
          <cell r="B417" t="str">
            <v>0342</v>
          </cell>
          <cell r="C417" t="str">
            <v>B</v>
          </cell>
          <cell r="D417">
            <v>513</v>
          </cell>
          <cell r="E417">
            <v>151</v>
          </cell>
          <cell r="F417">
            <v>117</v>
          </cell>
          <cell r="G417">
            <v>9</v>
          </cell>
          <cell r="H417">
            <v>1</v>
          </cell>
          <cell r="I417">
            <v>1</v>
          </cell>
          <cell r="J417">
            <v>0</v>
          </cell>
          <cell r="K417">
            <v>0</v>
          </cell>
          <cell r="L417">
            <v>0</v>
          </cell>
          <cell r="M417">
            <v>279</v>
          </cell>
          <cell r="N417">
            <v>2</v>
          </cell>
        </row>
        <row r="418">
          <cell r="A418" t="str">
            <v>044</v>
          </cell>
          <cell r="B418" t="str">
            <v>0342</v>
          </cell>
          <cell r="C418" t="str">
            <v>C1</v>
          </cell>
          <cell r="D418">
            <v>513</v>
          </cell>
          <cell r="E418">
            <v>146</v>
          </cell>
          <cell r="F418">
            <v>123</v>
          </cell>
          <cell r="G418">
            <v>11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280</v>
          </cell>
          <cell r="N418">
            <v>9</v>
          </cell>
        </row>
        <row r="419">
          <cell r="A419" t="str">
            <v>044</v>
          </cell>
          <cell r="B419" t="str">
            <v>0343</v>
          </cell>
          <cell r="C419" t="str">
            <v>B</v>
          </cell>
          <cell r="D419">
            <v>430</v>
          </cell>
          <cell r="E419">
            <v>146</v>
          </cell>
          <cell r="F419">
            <v>97</v>
          </cell>
          <cell r="G419">
            <v>9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252</v>
          </cell>
          <cell r="N419">
            <v>2</v>
          </cell>
        </row>
        <row r="420">
          <cell r="A420" t="str">
            <v>044</v>
          </cell>
          <cell r="B420" t="str">
            <v>0343</v>
          </cell>
          <cell r="C420" t="str">
            <v>C1</v>
          </cell>
          <cell r="D420">
            <v>431</v>
          </cell>
          <cell r="E420">
            <v>144</v>
          </cell>
          <cell r="F420">
            <v>85</v>
          </cell>
          <cell r="G420">
            <v>12</v>
          </cell>
          <cell r="H420">
            <v>1</v>
          </cell>
          <cell r="I420">
            <v>2</v>
          </cell>
          <cell r="J420">
            <v>0</v>
          </cell>
          <cell r="K420">
            <v>0</v>
          </cell>
          <cell r="L420">
            <v>0</v>
          </cell>
          <cell r="M420">
            <v>244</v>
          </cell>
          <cell r="N420">
            <v>4</v>
          </cell>
        </row>
        <row r="421">
          <cell r="A421" t="str">
            <v>044</v>
          </cell>
          <cell r="B421" t="str">
            <v>0344</v>
          </cell>
          <cell r="C421" t="str">
            <v>B</v>
          </cell>
          <cell r="D421">
            <v>731</v>
          </cell>
          <cell r="E421">
            <v>181</v>
          </cell>
          <cell r="F421">
            <v>200</v>
          </cell>
          <cell r="G421">
            <v>23</v>
          </cell>
          <cell r="H421">
            <v>0</v>
          </cell>
          <cell r="I421">
            <v>1</v>
          </cell>
          <cell r="J421">
            <v>0</v>
          </cell>
          <cell r="K421">
            <v>0</v>
          </cell>
          <cell r="L421">
            <v>0</v>
          </cell>
          <cell r="M421">
            <v>405</v>
          </cell>
          <cell r="N421">
            <v>4</v>
          </cell>
        </row>
        <row r="422">
          <cell r="A422" t="str">
            <v>044</v>
          </cell>
          <cell r="B422" t="str">
            <v>0345</v>
          </cell>
          <cell r="C422" t="str">
            <v>B</v>
          </cell>
          <cell r="D422">
            <v>483</v>
          </cell>
          <cell r="E422">
            <v>131</v>
          </cell>
          <cell r="F422">
            <v>108</v>
          </cell>
          <cell r="G422">
            <v>27</v>
          </cell>
          <cell r="H422">
            <v>0</v>
          </cell>
          <cell r="I422">
            <v>3</v>
          </cell>
          <cell r="J422">
            <v>0</v>
          </cell>
          <cell r="K422">
            <v>0</v>
          </cell>
          <cell r="L422">
            <v>0</v>
          </cell>
          <cell r="M422">
            <v>269</v>
          </cell>
          <cell r="N422">
            <v>4</v>
          </cell>
        </row>
        <row r="423">
          <cell r="A423" t="str">
            <v>044</v>
          </cell>
          <cell r="B423" t="str">
            <v>0345</v>
          </cell>
          <cell r="C423" t="str">
            <v>C1</v>
          </cell>
          <cell r="D423">
            <v>484</v>
          </cell>
          <cell r="E423">
            <v>129</v>
          </cell>
          <cell r="F423">
            <v>102</v>
          </cell>
          <cell r="G423">
            <v>36</v>
          </cell>
          <cell r="H423">
            <v>4</v>
          </cell>
          <cell r="I423">
            <v>1</v>
          </cell>
          <cell r="J423">
            <v>0</v>
          </cell>
          <cell r="K423">
            <v>0</v>
          </cell>
          <cell r="L423">
            <v>0</v>
          </cell>
          <cell r="M423">
            <v>272</v>
          </cell>
          <cell r="N423">
            <v>2</v>
          </cell>
        </row>
        <row r="424">
          <cell r="A424" t="str">
            <v>044</v>
          </cell>
          <cell r="B424" t="str">
            <v>0346</v>
          </cell>
          <cell r="C424" t="str">
            <v>B</v>
          </cell>
          <cell r="D424">
            <v>476</v>
          </cell>
          <cell r="E424">
            <v>132</v>
          </cell>
          <cell r="F424">
            <v>88</v>
          </cell>
          <cell r="G424">
            <v>20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240</v>
          </cell>
          <cell r="N424">
            <v>2</v>
          </cell>
        </row>
        <row r="425">
          <cell r="A425" t="str">
            <v>044</v>
          </cell>
          <cell r="B425" t="str">
            <v>0347</v>
          </cell>
          <cell r="C425" t="str">
            <v>B</v>
          </cell>
          <cell r="D425">
            <v>624</v>
          </cell>
          <cell r="E425">
            <v>197</v>
          </cell>
          <cell r="F425">
            <v>110</v>
          </cell>
          <cell r="G425">
            <v>38</v>
          </cell>
          <cell r="H425">
            <v>3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348</v>
          </cell>
          <cell r="N425">
            <v>12</v>
          </cell>
        </row>
        <row r="426">
          <cell r="A426" t="str">
            <v>044</v>
          </cell>
          <cell r="B426" t="str">
            <v>0348</v>
          </cell>
          <cell r="C426" t="str">
            <v>B</v>
          </cell>
          <cell r="D426">
            <v>505</v>
          </cell>
          <cell r="E426">
            <v>126</v>
          </cell>
          <cell r="F426">
            <v>151</v>
          </cell>
          <cell r="G426">
            <v>19</v>
          </cell>
          <cell r="H426">
            <v>1</v>
          </cell>
          <cell r="I426">
            <v>3</v>
          </cell>
          <cell r="J426">
            <v>0</v>
          </cell>
          <cell r="K426">
            <v>0</v>
          </cell>
          <cell r="L426">
            <v>0</v>
          </cell>
          <cell r="M426">
            <v>300</v>
          </cell>
          <cell r="N426">
            <v>6</v>
          </cell>
        </row>
        <row r="427">
          <cell r="A427" t="str">
            <v>044</v>
          </cell>
          <cell r="B427" t="str">
            <v>0348</v>
          </cell>
          <cell r="C427" t="str">
            <v>C1</v>
          </cell>
          <cell r="D427">
            <v>506</v>
          </cell>
          <cell r="E427">
            <v>118</v>
          </cell>
          <cell r="F427">
            <v>153</v>
          </cell>
          <cell r="G427">
            <v>13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284</v>
          </cell>
          <cell r="N427">
            <v>5</v>
          </cell>
        </row>
        <row r="428">
          <cell r="A428" t="str">
            <v>044</v>
          </cell>
          <cell r="B428" t="str">
            <v>0349</v>
          </cell>
          <cell r="C428" t="str">
            <v>B</v>
          </cell>
          <cell r="D428">
            <v>582</v>
          </cell>
          <cell r="E428">
            <v>156</v>
          </cell>
          <cell r="F428">
            <v>175</v>
          </cell>
          <cell r="G428">
            <v>12</v>
          </cell>
          <cell r="H428">
            <v>1</v>
          </cell>
          <cell r="I428">
            <v>4</v>
          </cell>
          <cell r="J428">
            <v>0</v>
          </cell>
          <cell r="K428">
            <v>0</v>
          </cell>
          <cell r="L428">
            <v>0</v>
          </cell>
          <cell r="M428">
            <v>348</v>
          </cell>
          <cell r="N428">
            <v>3</v>
          </cell>
        </row>
        <row r="429">
          <cell r="A429" t="str">
            <v>044</v>
          </cell>
          <cell r="B429" t="str">
            <v>0350</v>
          </cell>
          <cell r="C429" t="str">
            <v>B</v>
          </cell>
          <cell r="D429">
            <v>450</v>
          </cell>
          <cell r="E429">
            <v>99</v>
          </cell>
          <cell r="F429">
            <v>154</v>
          </cell>
          <cell r="G429">
            <v>16</v>
          </cell>
          <cell r="H429">
            <v>0</v>
          </cell>
          <cell r="I429">
            <v>3</v>
          </cell>
          <cell r="J429">
            <v>0</v>
          </cell>
          <cell r="K429">
            <v>0</v>
          </cell>
          <cell r="L429">
            <v>0</v>
          </cell>
          <cell r="M429">
            <v>272</v>
          </cell>
          <cell r="N429">
            <v>5</v>
          </cell>
        </row>
        <row r="430">
          <cell r="A430" t="str">
            <v>044</v>
          </cell>
          <cell r="B430" t="str">
            <v>0351</v>
          </cell>
          <cell r="C430" t="str">
            <v>B</v>
          </cell>
          <cell r="D430">
            <v>518</v>
          </cell>
          <cell r="E430">
            <v>126</v>
          </cell>
          <cell r="F430">
            <v>123</v>
          </cell>
          <cell r="G430">
            <v>19</v>
          </cell>
          <cell r="H430">
            <v>1</v>
          </cell>
          <cell r="I430">
            <v>4</v>
          </cell>
          <cell r="J430">
            <v>0</v>
          </cell>
          <cell r="K430">
            <v>0</v>
          </cell>
          <cell r="L430">
            <v>0</v>
          </cell>
          <cell r="M430">
            <v>273</v>
          </cell>
          <cell r="N430">
            <v>6</v>
          </cell>
        </row>
        <row r="431">
          <cell r="A431" t="str">
            <v>044</v>
          </cell>
          <cell r="B431" t="str">
            <v>0351</v>
          </cell>
          <cell r="C431" t="str">
            <v>C1</v>
          </cell>
          <cell r="D431">
            <v>518</v>
          </cell>
          <cell r="E431">
            <v>159</v>
          </cell>
          <cell r="F431">
            <v>120</v>
          </cell>
          <cell r="G431">
            <v>24</v>
          </cell>
          <cell r="H431">
            <v>0</v>
          </cell>
          <cell r="I431">
            <v>1</v>
          </cell>
          <cell r="J431">
            <v>0</v>
          </cell>
          <cell r="K431">
            <v>0</v>
          </cell>
          <cell r="L431">
            <v>0</v>
          </cell>
          <cell r="M431">
            <v>304</v>
          </cell>
          <cell r="N431">
            <v>2</v>
          </cell>
        </row>
        <row r="432">
          <cell r="A432" t="str">
            <v>044</v>
          </cell>
          <cell r="B432" t="str">
            <v>0352</v>
          </cell>
          <cell r="C432" t="str">
            <v>B</v>
          </cell>
          <cell r="D432">
            <v>548</v>
          </cell>
          <cell r="E432">
            <v>180</v>
          </cell>
          <cell r="F432">
            <v>117</v>
          </cell>
          <cell r="G432">
            <v>20</v>
          </cell>
          <cell r="H432">
            <v>1</v>
          </cell>
          <cell r="I432">
            <v>1</v>
          </cell>
          <cell r="J432">
            <v>0</v>
          </cell>
          <cell r="K432">
            <v>0</v>
          </cell>
          <cell r="L432">
            <v>0</v>
          </cell>
          <cell r="M432">
            <v>319</v>
          </cell>
          <cell r="N432">
            <v>3</v>
          </cell>
        </row>
        <row r="433">
          <cell r="A433" t="str">
            <v>044</v>
          </cell>
          <cell r="B433" t="str">
            <v>0352</v>
          </cell>
          <cell r="C433" t="str">
            <v>C1</v>
          </cell>
          <cell r="D433">
            <v>548</v>
          </cell>
          <cell r="E433">
            <v>188</v>
          </cell>
          <cell r="F433">
            <v>127</v>
          </cell>
          <cell r="G433">
            <v>20</v>
          </cell>
          <cell r="H433">
            <v>2</v>
          </cell>
          <cell r="I433">
            <v>4</v>
          </cell>
          <cell r="J433">
            <v>0</v>
          </cell>
          <cell r="K433">
            <v>0</v>
          </cell>
          <cell r="L433">
            <v>0</v>
          </cell>
          <cell r="M433">
            <v>341</v>
          </cell>
          <cell r="N433">
            <v>0</v>
          </cell>
        </row>
        <row r="434">
          <cell r="A434" t="str">
            <v>044</v>
          </cell>
          <cell r="B434" t="str">
            <v>0353</v>
          </cell>
          <cell r="C434" t="str">
            <v>B</v>
          </cell>
          <cell r="D434">
            <v>415</v>
          </cell>
          <cell r="E434">
            <v>117</v>
          </cell>
          <cell r="F434">
            <v>93</v>
          </cell>
          <cell r="G434">
            <v>13</v>
          </cell>
          <cell r="H434">
            <v>3</v>
          </cell>
          <cell r="I434">
            <v>1</v>
          </cell>
          <cell r="J434">
            <v>0</v>
          </cell>
          <cell r="K434">
            <v>0</v>
          </cell>
          <cell r="L434">
            <v>0</v>
          </cell>
          <cell r="M434">
            <v>227</v>
          </cell>
          <cell r="N434">
            <v>6</v>
          </cell>
        </row>
        <row r="435">
          <cell r="A435" t="str">
            <v>044</v>
          </cell>
          <cell r="B435" t="str">
            <v>0354</v>
          </cell>
          <cell r="C435" t="str">
            <v>B</v>
          </cell>
          <cell r="D435">
            <v>469</v>
          </cell>
          <cell r="E435">
            <v>131</v>
          </cell>
          <cell r="F435">
            <v>112</v>
          </cell>
          <cell r="G435">
            <v>9</v>
          </cell>
          <cell r="H435">
            <v>1</v>
          </cell>
          <cell r="I435">
            <v>1</v>
          </cell>
          <cell r="J435">
            <v>0</v>
          </cell>
          <cell r="K435">
            <v>0</v>
          </cell>
          <cell r="L435">
            <v>0</v>
          </cell>
          <cell r="M435">
            <v>254</v>
          </cell>
          <cell r="N435">
            <v>6</v>
          </cell>
        </row>
        <row r="436">
          <cell r="A436" t="str">
            <v>044</v>
          </cell>
          <cell r="B436" t="str">
            <v>0354</v>
          </cell>
          <cell r="C436" t="str">
            <v>C1</v>
          </cell>
          <cell r="D436">
            <v>469</v>
          </cell>
          <cell r="E436">
            <v>130</v>
          </cell>
          <cell r="F436">
            <v>130</v>
          </cell>
          <cell r="G436">
            <v>16</v>
          </cell>
          <cell r="H436">
            <v>1</v>
          </cell>
          <cell r="I436">
            <v>3</v>
          </cell>
          <cell r="J436">
            <v>0</v>
          </cell>
          <cell r="K436">
            <v>0</v>
          </cell>
          <cell r="L436">
            <v>0</v>
          </cell>
          <cell r="M436">
            <v>280</v>
          </cell>
          <cell r="N436">
            <v>0</v>
          </cell>
        </row>
        <row r="437">
          <cell r="A437" t="str">
            <v>044</v>
          </cell>
          <cell r="B437" t="str">
            <v>0355</v>
          </cell>
          <cell r="C437" t="str">
            <v>B</v>
          </cell>
          <cell r="D437">
            <v>552</v>
          </cell>
          <cell r="E437">
            <v>114</v>
          </cell>
          <cell r="F437">
            <v>203</v>
          </cell>
          <cell r="G437">
            <v>12</v>
          </cell>
          <cell r="H437">
            <v>0</v>
          </cell>
          <cell r="I437">
            <v>1</v>
          </cell>
          <cell r="J437">
            <v>0</v>
          </cell>
          <cell r="K437">
            <v>0</v>
          </cell>
          <cell r="L437">
            <v>0</v>
          </cell>
          <cell r="M437">
            <v>330</v>
          </cell>
          <cell r="N437">
            <v>0</v>
          </cell>
        </row>
        <row r="438">
          <cell r="A438" t="str">
            <v>044</v>
          </cell>
          <cell r="B438" t="str">
            <v>0356</v>
          </cell>
          <cell r="C438" t="str">
            <v>B</v>
          </cell>
          <cell r="D438">
            <v>302</v>
          </cell>
          <cell r="E438">
            <v>101</v>
          </cell>
          <cell r="F438">
            <v>60</v>
          </cell>
          <cell r="G438">
            <v>6</v>
          </cell>
          <cell r="H438">
            <v>1</v>
          </cell>
          <cell r="I438">
            <v>1</v>
          </cell>
          <cell r="J438">
            <v>0</v>
          </cell>
          <cell r="K438">
            <v>0</v>
          </cell>
          <cell r="L438">
            <v>0</v>
          </cell>
          <cell r="M438">
            <v>169</v>
          </cell>
          <cell r="N438">
            <v>3</v>
          </cell>
        </row>
        <row r="439">
          <cell r="A439" t="str">
            <v>044</v>
          </cell>
          <cell r="B439" t="str">
            <v>0357</v>
          </cell>
          <cell r="C439" t="str">
            <v>B</v>
          </cell>
          <cell r="D439">
            <v>546</v>
          </cell>
          <cell r="E439">
            <v>164</v>
          </cell>
          <cell r="F439">
            <v>152</v>
          </cell>
          <cell r="G439">
            <v>7</v>
          </cell>
          <cell r="H439">
            <v>1</v>
          </cell>
          <cell r="I439">
            <v>3</v>
          </cell>
          <cell r="J439">
            <v>0</v>
          </cell>
          <cell r="K439">
            <v>0</v>
          </cell>
          <cell r="L439">
            <v>0</v>
          </cell>
          <cell r="M439">
            <v>327</v>
          </cell>
          <cell r="N439">
            <v>10</v>
          </cell>
        </row>
        <row r="440">
          <cell r="A440" t="str">
            <v>044</v>
          </cell>
          <cell r="B440" t="str">
            <v>0357</v>
          </cell>
          <cell r="C440" t="str">
            <v>X1</v>
          </cell>
          <cell r="D440">
            <v>352</v>
          </cell>
          <cell r="E440">
            <v>90</v>
          </cell>
          <cell r="F440">
            <v>38</v>
          </cell>
          <cell r="G440">
            <v>15</v>
          </cell>
          <cell r="H440">
            <v>2</v>
          </cell>
          <cell r="I440">
            <v>1</v>
          </cell>
          <cell r="J440">
            <v>0</v>
          </cell>
          <cell r="K440">
            <v>0</v>
          </cell>
          <cell r="L440">
            <v>0</v>
          </cell>
          <cell r="M440">
            <v>146</v>
          </cell>
          <cell r="N440">
            <v>3</v>
          </cell>
        </row>
        <row r="441">
          <cell r="A441" t="str">
            <v>044</v>
          </cell>
          <cell r="B441" t="str">
            <v>0358</v>
          </cell>
          <cell r="C441" t="str">
            <v>B</v>
          </cell>
          <cell r="D441">
            <v>498</v>
          </cell>
          <cell r="E441">
            <v>160</v>
          </cell>
          <cell r="F441">
            <v>105</v>
          </cell>
          <cell r="G441">
            <v>10</v>
          </cell>
          <cell r="H441">
            <v>5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280</v>
          </cell>
          <cell r="N441">
            <v>7</v>
          </cell>
        </row>
        <row r="442">
          <cell r="A442" t="str">
            <v>044</v>
          </cell>
          <cell r="B442" t="str">
            <v>0359</v>
          </cell>
          <cell r="C442" t="str">
            <v>B</v>
          </cell>
          <cell r="D442">
            <v>732</v>
          </cell>
          <cell r="E442">
            <v>171</v>
          </cell>
          <cell r="F442">
            <v>285</v>
          </cell>
          <cell r="G442">
            <v>14</v>
          </cell>
          <cell r="H442">
            <v>6</v>
          </cell>
          <cell r="I442">
            <v>1</v>
          </cell>
          <cell r="J442">
            <v>0</v>
          </cell>
          <cell r="K442">
            <v>0</v>
          </cell>
          <cell r="L442">
            <v>0</v>
          </cell>
          <cell r="M442">
            <v>477</v>
          </cell>
          <cell r="N442">
            <v>3</v>
          </cell>
        </row>
        <row r="443">
          <cell r="A443" t="str">
            <v>044</v>
          </cell>
          <cell r="B443" t="str">
            <v>0360</v>
          </cell>
          <cell r="C443" t="str">
            <v>B</v>
          </cell>
          <cell r="D443">
            <v>445</v>
          </cell>
          <cell r="E443">
            <v>144</v>
          </cell>
          <cell r="F443">
            <v>98</v>
          </cell>
          <cell r="G443">
            <v>15</v>
          </cell>
          <cell r="H443">
            <v>3</v>
          </cell>
          <cell r="I443">
            <v>3</v>
          </cell>
          <cell r="J443">
            <v>0</v>
          </cell>
          <cell r="K443">
            <v>0</v>
          </cell>
          <cell r="L443">
            <v>0</v>
          </cell>
          <cell r="M443">
            <v>263</v>
          </cell>
          <cell r="N443">
            <v>4</v>
          </cell>
        </row>
        <row r="444">
          <cell r="A444" t="str">
            <v>044</v>
          </cell>
          <cell r="B444" t="str">
            <v>0360</v>
          </cell>
          <cell r="C444" t="str">
            <v>C1</v>
          </cell>
          <cell r="D444">
            <v>445</v>
          </cell>
          <cell r="E444">
            <v>155</v>
          </cell>
          <cell r="F444">
            <v>92</v>
          </cell>
          <cell r="G444">
            <v>11</v>
          </cell>
          <cell r="H444">
            <v>3</v>
          </cell>
          <cell r="I444">
            <v>3</v>
          </cell>
          <cell r="J444">
            <v>0</v>
          </cell>
          <cell r="K444">
            <v>0</v>
          </cell>
          <cell r="L444">
            <v>0</v>
          </cell>
          <cell r="M444">
            <v>264</v>
          </cell>
          <cell r="N444">
            <v>8</v>
          </cell>
        </row>
        <row r="445">
          <cell r="A445" t="str">
            <v>044</v>
          </cell>
          <cell r="B445" t="str">
            <v>0361</v>
          </cell>
          <cell r="C445" t="str">
            <v>B</v>
          </cell>
          <cell r="D445">
            <v>442</v>
          </cell>
          <cell r="E445">
            <v>164</v>
          </cell>
          <cell r="F445">
            <v>84</v>
          </cell>
          <cell r="G445">
            <v>3</v>
          </cell>
          <cell r="H445">
            <v>1</v>
          </cell>
          <cell r="I445">
            <v>1</v>
          </cell>
          <cell r="J445">
            <v>0</v>
          </cell>
          <cell r="K445">
            <v>0</v>
          </cell>
          <cell r="L445">
            <v>0</v>
          </cell>
          <cell r="M445">
            <v>253</v>
          </cell>
          <cell r="N445">
            <v>3</v>
          </cell>
        </row>
        <row r="446">
          <cell r="A446" t="str">
            <v>044</v>
          </cell>
          <cell r="B446" t="str">
            <v>0361</v>
          </cell>
          <cell r="C446" t="str">
            <v>X1</v>
          </cell>
          <cell r="D446">
            <v>350</v>
          </cell>
          <cell r="E446">
            <v>88</v>
          </cell>
          <cell r="F446">
            <v>71</v>
          </cell>
          <cell r="G446">
            <v>4</v>
          </cell>
          <cell r="H446">
            <v>2</v>
          </cell>
          <cell r="I446">
            <v>2</v>
          </cell>
          <cell r="J446">
            <v>0</v>
          </cell>
          <cell r="K446">
            <v>0</v>
          </cell>
          <cell r="L446">
            <v>0</v>
          </cell>
          <cell r="M446">
            <v>167</v>
          </cell>
          <cell r="N446">
            <v>9</v>
          </cell>
        </row>
        <row r="447">
          <cell r="A447" t="str">
            <v>044</v>
          </cell>
          <cell r="B447" t="str">
            <v>0362</v>
          </cell>
          <cell r="C447" t="str">
            <v>B</v>
          </cell>
          <cell r="D447">
            <v>447</v>
          </cell>
          <cell r="E447">
            <v>147</v>
          </cell>
          <cell r="F447">
            <v>100</v>
          </cell>
          <cell r="G447">
            <v>4</v>
          </cell>
          <cell r="H447">
            <v>1</v>
          </cell>
          <cell r="I447">
            <v>1</v>
          </cell>
          <cell r="J447">
            <v>0</v>
          </cell>
          <cell r="K447">
            <v>0</v>
          </cell>
          <cell r="L447">
            <v>0</v>
          </cell>
          <cell r="M447">
            <v>253</v>
          </cell>
          <cell r="N447">
            <v>1</v>
          </cell>
        </row>
        <row r="448">
          <cell r="A448" t="str">
            <v>044</v>
          </cell>
          <cell r="B448" t="str">
            <v>0362</v>
          </cell>
          <cell r="C448" t="str">
            <v>C1</v>
          </cell>
          <cell r="D448">
            <v>447</v>
          </cell>
          <cell r="E448">
            <v>114</v>
          </cell>
          <cell r="F448">
            <v>133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247</v>
          </cell>
          <cell r="N448">
            <v>2</v>
          </cell>
        </row>
        <row r="449">
          <cell r="A449" t="str">
            <v>044</v>
          </cell>
          <cell r="B449" t="str">
            <v>0363</v>
          </cell>
          <cell r="C449" t="str">
            <v>B</v>
          </cell>
          <cell r="D449">
            <v>504</v>
          </cell>
          <cell r="E449">
            <v>103</v>
          </cell>
          <cell r="F449">
            <v>173</v>
          </cell>
          <cell r="G449">
            <v>4</v>
          </cell>
          <cell r="H449">
            <v>1</v>
          </cell>
          <cell r="I449">
            <v>1</v>
          </cell>
          <cell r="J449">
            <v>0</v>
          </cell>
          <cell r="K449">
            <v>0</v>
          </cell>
          <cell r="L449">
            <v>0</v>
          </cell>
          <cell r="M449">
            <v>282</v>
          </cell>
          <cell r="N449">
            <v>0</v>
          </cell>
        </row>
        <row r="450">
          <cell r="A450" t="str">
            <v>044</v>
          </cell>
          <cell r="B450" t="str">
            <v>0364</v>
          </cell>
          <cell r="C450" t="str">
            <v>B</v>
          </cell>
          <cell r="D450">
            <v>299</v>
          </cell>
          <cell r="E450">
            <v>76</v>
          </cell>
          <cell r="F450">
            <v>103</v>
          </cell>
          <cell r="G450">
            <v>2</v>
          </cell>
          <cell r="H450">
            <v>4</v>
          </cell>
          <cell r="I450">
            <v>1</v>
          </cell>
          <cell r="J450">
            <v>0</v>
          </cell>
          <cell r="K450">
            <v>0</v>
          </cell>
          <cell r="L450">
            <v>0</v>
          </cell>
          <cell r="M450">
            <v>186</v>
          </cell>
          <cell r="N450">
            <v>7</v>
          </cell>
        </row>
        <row r="451">
          <cell r="A451" t="str">
            <v>048</v>
          </cell>
          <cell r="B451" t="str">
            <v>0374</v>
          </cell>
          <cell r="C451" t="str">
            <v>B</v>
          </cell>
          <cell r="D451">
            <v>562</v>
          </cell>
          <cell r="E451">
            <v>0</v>
          </cell>
          <cell r="F451">
            <v>222</v>
          </cell>
          <cell r="G451">
            <v>169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391</v>
          </cell>
          <cell r="N451">
            <v>9</v>
          </cell>
        </row>
        <row r="452">
          <cell r="A452" t="str">
            <v>051</v>
          </cell>
          <cell r="B452" t="str">
            <v>0380</v>
          </cell>
          <cell r="C452" t="str">
            <v>B</v>
          </cell>
          <cell r="D452">
            <v>506</v>
          </cell>
          <cell r="E452">
            <v>0</v>
          </cell>
          <cell r="F452">
            <v>189</v>
          </cell>
          <cell r="G452">
            <v>199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388</v>
          </cell>
          <cell r="N452">
            <v>6</v>
          </cell>
        </row>
        <row r="453">
          <cell r="A453" t="str">
            <v>051</v>
          </cell>
          <cell r="B453" t="str">
            <v>0380</v>
          </cell>
          <cell r="C453" t="str">
            <v>C1</v>
          </cell>
          <cell r="D453">
            <v>506</v>
          </cell>
          <cell r="E453">
            <v>0</v>
          </cell>
          <cell r="F453">
            <v>228</v>
          </cell>
          <cell r="G453">
            <v>182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410</v>
          </cell>
          <cell r="N453">
            <v>6</v>
          </cell>
        </row>
        <row r="454">
          <cell r="A454" t="str">
            <v>051</v>
          </cell>
          <cell r="B454" t="str">
            <v>0381</v>
          </cell>
          <cell r="C454" t="str">
            <v>B</v>
          </cell>
          <cell r="D454">
            <v>589</v>
          </cell>
          <cell r="E454">
            <v>0</v>
          </cell>
          <cell r="F454">
            <v>210</v>
          </cell>
          <cell r="G454">
            <v>252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462</v>
          </cell>
          <cell r="N454">
            <v>15</v>
          </cell>
        </row>
        <row r="455">
          <cell r="A455" t="str">
            <v>051</v>
          </cell>
          <cell r="B455" t="str">
            <v>0381</v>
          </cell>
          <cell r="C455" t="str">
            <v>C1</v>
          </cell>
          <cell r="D455">
            <v>589</v>
          </cell>
          <cell r="E455">
            <v>0</v>
          </cell>
          <cell r="F455">
            <v>237</v>
          </cell>
          <cell r="G455">
            <v>238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475</v>
          </cell>
          <cell r="N455">
            <v>8</v>
          </cell>
        </row>
        <row r="456">
          <cell r="A456" t="str">
            <v>051</v>
          </cell>
          <cell r="B456" t="str">
            <v>0382</v>
          </cell>
          <cell r="C456" t="str">
            <v>B</v>
          </cell>
          <cell r="D456">
            <v>661</v>
          </cell>
          <cell r="E456">
            <v>0</v>
          </cell>
          <cell r="F456">
            <v>224</v>
          </cell>
          <cell r="G456">
            <v>294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518</v>
          </cell>
          <cell r="N456">
            <v>12</v>
          </cell>
        </row>
        <row r="457">
          <cell r="A457" t="str">
            <v>051</v>
          </cell>
          <cell r="B457" t="str">
            <v>0382</v>
          </cell>
          <cell r="C457" t="str">
            <v>C1</v>
          </cell>
          <cell r="D457">
            <v>661</v>
          </cell>
          <cell r="E457">
            <v>0</v>
          </cell>
          <cell r="F457">
            <v>278</v>
          </cell>
          <cell r="G457">
            <v>269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547</v>
          </cell>
          <cell r="N457">
            <v>1</v>
          </cell>
        </row>
        <row r="458">
          <cell r="A458" t="str">
            <v>051</v>
          </cell>
          <cell r="B458" t="str">
            <v>0383</v>
          </cell>
          <cell r="C458" t="str">
            <v>B</v>
          </cell>
          <cell r="D458">
            <v>63</v>
          </cell>
          <cell r="E458">
            <v>0</v>
          </cell>
          <cell r="F458">
            <v>3</v>
          </cell>
          <cell r="G458">
            <v>51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54</v>
          </cell>
          <cell r="N458">
            <v>0</v>
          </cell>
        </row>
        <row r="459">
          <cell r="A459" t="str">
            <v>051</v>
          </cell>
          <cell r="B459" t="str">
            <v>0383</v>
          </cell>
          <cell r="C459" t="str">
            <v>X1</v>
          </cell>
          <cell r="D459">
            <v>89</v>
          </cell>
          <cell r="E459">
            <v>0</v>
          </cell>
          <cell r="F459">
            <v>68</v>
          </cell>
          <cell r="G459">
            <v>7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75</v>
          </cell>
          <cell r="N459">
            <v>0</v>
          </cell>
        </row>
        <row r="460">
          <cell r="A460" t="str">
            <v>051</v>
          </cell>
          <cell r="B460" t="str">
            <v>0384</v>
          </cell>
          <cell r="C460" t="str">
            <v>B</v>
          </cell>
          <cell r="D460">
            <v>80</v>
          </cell>
          <cell r="E460">
            <v>0</v>
          </cell>
          <cell r="F460">
            <v>40</v>
          </cell>
          <cell r="G460">
            <v>31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71</v>
          </cell>
          <cell r="N460">
            <v>1</v>
          </cell>
        </row>
        <row r="461">
          <cell r="A461" t="str">
            <v>051</v>
          </cell>
          <cell r="B461" t="str">
            <v>0385</v>
          </cell>
          <cell r="C461" t="str">
            <v>B</v>
          </cell>
          <cell r="D461">
            <v>519</v>
          </cell>
          <cell r="E461">
            <v>0</v>
          </cell>
          <cell r="F461">
            <v>267</v>
          </cell>
          <cell r="G461">
            <v>115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382</v>
          </cell>
          <cell r="N461">
            <v>5</v>
          </cell>
        </row>
        <row r="462">
          <cell r="A462" t="str">
            <v>052</v>
          </cell>
          <cell r="B462" t="str">
            <v>0386</v>
          </cell>
          <cell r="C462" t="str">
            <v>B</v>
          </cell>
          <cell r="D462">
            <v>440</v>
          </cell>
          <cell r="E462">
            <v>0</v>
          </cell>
          <cell r="F462">
            <v>200</v>
          </cell>
          <cell r="G462">
            <v>154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354</v>
          </cell>
          <cell r="N462">
            <v>0</v>
          </cell>
        </row>
        <row r="463">
          <cell r="A463" t="str">
            <v>052</v>
          </cell>
          <cell r="B463" t="str">
            <v>0386</v>
          </cell>
          <cell r="C463" t="str">
            <v>C1</v>
          </cell>
          <cell r="D463">
            <v>441</v>
          </cell>
          <cell r="E463">
            <v>0</v>
          </cell>
          <cell r="F463">
            <v>187</v>
          </cell>
          <cell r="G463">
            <v>119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306</v>
          </cell>
          <cell r="N463">
            <v>3</v>
          </cell>
        </row>
        <row r="464">
          <cell r="A464" t="str">
            <v>055</v>
          </cell>
          <cell r="B464" t="str">
            <v>0389</v>
          </cell>
          <cell r="C464" t="str">
            <v>B</v>
          </cell>
          <cell r="D464">
            <v>545</v>
          </cell>
          <cell r="E464">
            <v>0</v>
          </cell>
          <cell r="F464">
            <v>180</v>
          </cell>
          <cell r="G464">
            <v>1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181</v>
          </cell>
          <cell r="N464">
            <v>1</v>
          </cell>
        </row>
        <row r="465">
          <cell r="A465" t="str">
            <v>055</v>
          </cell>
          <cell r="B465" t="str">
            <v>0390</v>
          </cell>
          <cell r="C465" t="str">
            <v>B</v>
          </cell>
          <cell r="D465">
            <v>273</v>
          </cell>
          <cell r="E465">
            <v>0</v>
          </cell>
          <cell r="F465">
            <v>96</v>
          </cell>
          <cell r="G465">
            <v>5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101</v>
          </cell>
          <cell r="N465">
            <v>1</v>
          </cell>
        </row>
        <row r="466">
          <cell r="A466" t="str">
            <v>055</v>
          </cell>
          <cell r="B466" t="str">
            <v>0391</v>
          </cell>
          <cell r="C466" t="str">
            <v>B</v>
          </cell>
          <cell r="D466">
            <v>337</v>
          </cell>
          <cell r="E466">
            <v>0</v>
          </cell>
          <cell r="F466">
            <v>107</v>
          </cell>
          <cell r="G466">
            <v>5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112</v>
          </cell>
          <cell r="N466">
            <v>2</v>
          </cell>
        </row>
        <row r="467">
          <cell r="A467" t="str">
            <v>055</v>
          </cell>
          <cell r="B467" t="str">
            <v>0392</v>
          </cell>
          <cell r="C467" t="str">
            <v>B</v>
          </cell>
          <cell r="D467">
            <v>110</v>
          </cell>
          <cell r="E467">
            <v>0</v>
          </cell>
          <cell r="F467">
            <v>20</v>
          </cell>
          <cell r="G467">
            <v>10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30</v>
          </cell>
          <cell r="N467">
            <v>2</v>
          </cell>
        </row>
        <row r="468">
          <cell r="A468" t="str">
            <v>055</v>
          </cell>
          <cell r="B468" t="str">
            <v>0393</v>
          </cell>
          <cell r="C468" t="str">
            <v>B</v>
          </cell>
          <cell r="D468">
            <v>328</v>
          </cell>
          <cell r="E468">
            <v>0</v>
          </cell>
          <cell r="F468">
            <v>118</v>
          </cell>
          <cell r="G468">
            <v>6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124</v>
          </cell>
          <cell r="N468">
            <v>2</v>
          </cell>
        </row>
        <row r="469">
          <cell r="A469" t="str">
            <v>055</v>
          </cell>
          <cell r="B469" t="str">
            <v>0394</v>
          </cell>
          <cell r="C469" t="str">
            <v>B</v>
          </cell>
          <cell r="D469">
            <v>200</v>
          </cell>
          <cell r="E469">
            <v>0</v>
          </cell>
          <cell r="F469">
            <v>75</v>
          </cell>
          <cell r="G469">
            <v>2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77</v>
          </cell>
          <cell r="N469">
            <v>1</v>
          </cell>
        </row>
        <row r="470">
          <cell r="A470" t="str">
            <v>055</v>
          </cell>
          <cell r="B470" t="str">
            <v>0395</v>
          </cell>
          <cell r="C470" t="str">
            <v>B</v>
          </cell>
          <cell r="D470">
            <v>171</v>
          </cell>
          <cell r="E470">
            <v>0</v>
          </cell>
          <cell r="F470">
            <v>57</v>
          </cell>
          <cell r="G470">
            <v>1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58</v>
          </cell>
          <cell r="N470">
            <v>0</v>
          </cell>
        </row>
        <row r="471">
          <cell r="A471" t="str">
            <v>056</v>
          </cell>
          <cell r="B471" t="str">
            <v>0396</v>
          </cell>
          <cell r="C471" t="str">
            <v>B</v>
          </cell>
          <cell r="D471">
            <v>490</v>
          </cell>
          <cell r="E471">
            <v>0</v>
          </cell>
          <cell r="F471">
            <v>178</v>
          </cell>
          <cell r="G471">
            <v>178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356</v>
          </cell>
          <cell r="N471">
            <v>7</v>
          </cell>
        </row>
        <row r="472">
          <cell r="A472" t="str">
            <v>056</v>
          </cell>
          <cell r="B472" t="str">
            <v>0396</v>
          </cell>
          <cell r="C472" t="str">
            <v>X1</v>
          </cell>
          <cell r="D472">
            <v>223</v>
          </cell>
          <cell r="E472">
            <v>0</v>
          </cell>
          <cell r="F472">
            <v>75</v>
          </cell>
          <cell r="G472">
            <v>76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151</v>
          </cell>
          <cell r="N472">
            <v>0</v>
          </cell>
        </row>
        <row r="473">
          <cell r="A473" t="str">
            <v>057</v>
          </cell>
          <cell r="B473" t="str">
            <v>0397</v>
          </cell>
          <cell r="C473" t="str">
            <v>B</v>
          </cell>
          <cell r="D473">
            <v>677</v>
          </cell>
          <cell r="E473">
            <v>153</v>
          </cell>
          <cell r="F473">
            <v>188</v>
          </cell>
          <cell r="G473">
            <v>38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379</v>
          </cell>
          <cell r="N473">
            <v>8</v>
          </cell>
        </row>
        <row r="474">
          <cell r="A474" t="str">
            <v>057</v>
          </cell>
          <cell r="B474" t="str">
            <v>0397</v>
          </cell>
          <cell r="C474" t="str">
            <v>C1</v>
          </cell>
          <cell r="D474">
            <v>678</v>
          </cell>
          <cell r="E474">
            <v>208</v>
          </cell>
          <cell r="F474">
            <v>159</v>
          </cell>
          <cell r="G474">
            <v>26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393</v>
          </cell>
          <cell r="N474">
            <v>7</v>
          </cell>
        </row>
        <row r="475">
          <cell r="A475" t="str">
            <v>057</v>
          </cell>
          <cell r="B475" t="str">
            <v>0398</v>
          </cell>
          <cell r="C475" t="str">
            <v>B</v>
          </cell>
          <cell r="D475">
            <v>421</v>
          </cell>
          <cell r="E475">
            <v>132</v>
          </cell>
          <cell r="F475">
            <v>96</v>
          </cell>
          <cell r="G475">
            <v>15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243</v>
          </cell>
          <cell r="N475">
            <v>1</v>
          </cell>
        </row>
        <row r="476">
          <cell r="A476" t="str">
            <v>057</v>
          </cell>
          <cell r="B476" t="str">
            <v>0398</v>
          </cell>
          <cell r="C476" t="str">
            <v>C1</v>
          </cell>
          <cell r="D476">
            <v>421</v>
          </cell>
          <cell r="E476">
            <v>127</v>
          </cell>
          <cell r="F476">
            <v>94</v>
          </cell>
          <cell r="G476">
            <v>17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238</v>
          </cell>
          <cell r="N476">
            <v>3</v>
          </cell>
        </row>
        <row r="477">
          <cell r="A477" t="str">
            <v>057</v>
          </cell>
          <cell r="B477" t="str">
            <v>0399</v>
          </cell>
          <cell r="C477" t="str">
            <v>B</v>
          </cell>
          <cell r="D477">
            <v>475</v>
          </cell>
          <cell r="E477">
            <v>167</v>
          </cell>
          <cell r="F477">
            <v>86</v>
          </cell>
          <cell r="G477">
            <v>9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262</v>
          </cell>
          <cell r="N477">
            <v>4</v>
          </cell>
        </row>
        <row r="478">
          <cell r="A478" t="str">
            <v>057</v>
          </cell>
          <cell r="B478" t="str">
            <v>0399</v>
          </cell>
          <cell r="C478" t="str">
            <v>C1</v>
          </cell>
          <cell r="D478">
            <v>476</v>
          </cell>
          <cell r="E478">
            <v>116</v>
          </cell>
          <cell r="F478">
            <v>100</v>
          </cell>
          <cell r="G478">
            <v>17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233</v>
          </cell>
          <cell r="N478">
            <v>7</v>
          </cell>
        </row>
        <row r="479">
          <cell r="A479" t="str">
            <v>057</v>
          </cell>
          <cell r="B479" t="str">
            <v>0400</v>
          </cell>
          <cell r="C479" t="str">
            <v>B</v>
          </cell>
          <cell r="D479">
            <v>589</v>
          </cell>
          <cell r="E479">
            <v>149</v>
          </cell>
          <cell r="F479">
            <v>139</v>
          </cell>
          <cell r="G479">
            <v>14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302</v>
          </cell>
          <cell r="N479">
            <v>0</v>
          </cell>
        </row>
        <row r="480">
          <cell r="A480" t="str">
            <v>057</v>
          </cell>
          <cell r="B480" t="str">
            <v>0400</v>
          </cell>
          <cell r="C480" t="str">
            <v>C1</v>
          </cell>
          <cell r="D480">
            <v>589</v>
          </cell>
          <cell r="E480">
            <v>145</v>
          </cell>
          <cell r="F480">
            <v>136</v>
          </cell>
          <cell r="G480">
            <v>13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294</v>
          </cell>
          <cell r="N480">
            <v>9</v>
          </cell>
        </row>
        <row r="481">
          <cell r="A481" t="str">
            <v>057</v>
          </cell>
          <cell r="B481" t="str">
            <v>0401</v>
          </cell>
          <cell r="C481" t="str">
            <v>B</v>
          </cell>
          <cell r="D481">
            <v>449</v>
          </cell>
          <cell r="E481">
            <v>92</v>
          </cell>
          <cell r="F481">
            <v>128</v>
          </cell>
          <cell r="G481">
            <v>27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247</v>
          </cell>
          <cell r="N481">
            <v>0</v>
          </cell>
        </row>
        <row r="482">
          <cell r="A482" t="str">
            <v>057</v>
          </cell>
          <cell r="B482" t="str">
            <v>0401</v>
          </cell>
          <cell r="C482" t="str">
            <v>C1</v>
          </cell>
          <cell r="D482">
            <v>449</v>
          </cell>
          <cell r="E482">
            <v>110</v>
          </cell>
          <cell r="F482">
            <v>92</v>
          </cell>
          <cell r="G482">
            <v>20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222</v>
          </cell>
          <cell r="N482">
            <v>0</v>
          </cell>
        </row>
        <row r="483">
          <cell r="A483" t="str">
            <v>057</v>
          </cell>
          <cell r="B483" t="str">
            <v>0402</v>
          </cell>
          <cell r="C483" t="str">
            <v>B</v>
          </cell>
          <cell r="D483">
            <v>538</v>
          </cell>
          <cell r="E483">
            <v>136</v>
          </cell>
          <cell r="F483">
            <v>126</v>
          </cell>
          <cell r="G483">
            <v>20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282</v>
          </cell>
          <cell r="N483">
            <v>5</v>
          </cell>
        </row>
        <row r="484">
          <cell r="A484" t="str">
            <v>057</v>
          </cell>
          <cell r="B484" t="str">
            <v>0402</v>
          </cell>
          <cell r="C484" t="str">
            <v>C1</v>
          </cell>
          <cell r="D484">
            <v>539</v>
          </cell>
          <cell r="E484">
            <v>156</v>
          </cell>
          <cell r="F484">
            <v>116</v>
          </cell>
          <cell r="G484">
            <v>16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288</v>
          </cell>
          <cell r="N484">
            <v>2</v>
          </cell>
        </row>
        <row r="485">
          <cell r="A485" t="str">
            <v>057</v>
          </cell>
          <cell r="B485" t="str">
            <v>0403</v>
          </cell>
          <cell r="C485" t="str">
            <v>B</v>
          </cell>
          <cell r="D485">
            <v>528</v>
          </cell>
          <cell r="E485">
            <v>126</v>
          </cell>
          <cell r="F485">
            <v>146</v>
          </cell>
          <cell r="G485">
            <v>32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304</v>
          </cell>
          <cell r="N485">
            <v>12</v>
          </cell>
        </row>
        <row r="486">
          <cell r="A486" t="str">
            <v>057</v>
          </cell>
          <cell r="B486" t="str">
            <v>0403</v>
          </cell>
          <cell r="C486" t="str">
            <v>C1</v>
          </cell>
          <cell r="D486">
            <v>528</v>
          </cell>
          <cell r="E486">
            <v>119</v>
          </cell>
          <cell r="F486">
            <v>129</v>
          </cell>
          <cell r="G486">
            <v>36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284</v>
          </cell>
          <cell r="N486">
            <v>5</v>
          </cell>
        </row>
        <row r="487">
          <cell r="A487" t="str">
            <v>057</v>
          </cell>
          <cell r="B487" t="str">
            <v>0404</v>
          </cell>
          <cell r="C487" t="str">
            <v>B</v>
          </cell>
          <cell r="D487">
            <v>460</v>
          </cell>
          <cell r="E487">
            <v>78</v>
          </cell>
          <cell r="F487">
            <v>128</v>
          </cell>
          <cell r="G487">
            <v>20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226</v>
          </cell>
          <cell r="N487">
            <v>4</v>
          </cell>
        </row>
        <row r="488">
          <cell r="A488" t="str">
            <v>057</v>
          </cell>
          <cell r="B488" t="str">
            <v>0404</v>
          </cell>
          <cell r="C488" t="str">
            <v>C1</v>
          </cell>
          <cell r="D488">
            <v>460</v>
          </cell>
          <cell r="E488">
            <v>81</v>
          </cell>
          <cell r="F488">
            <v>145</v>
          </cell>
          <cell r="G488">
            <v>9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235</v>
          </cell>
          <cell r="N488">
            <v>3</v>
          </cell>
        </row>
        <row r="489">
          <cell r="A489" t="str">
            <v>057</v>
          </cell>
          <cell r="B489" t="str">
            <v>0405</v>
          </cell>
          <cell r="C489" t="str">
            <v>B</v>
          </cell>
          <cell r="D489">
            <v>550</v>
          </cell>
          <cell r="E489">
            <v>125</v>
          </cell>
          <cell r="F489">
            <v>164</v>
          </cell>
          <cell r="G489">
            <v>24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313</v>
          </cell>
          <cell r="N489">
            <v>4</v>
          </cell>
        </row>
        <row r="490">
          <cell r="A490" t="str">
            <v>057</v>
          </cell>
          <cell r="B490" t="str">
            <v>0405</v>
          </cell>
          <cell r="C490" t="str">
            <v>C1</v>
          </cell>
          <cell r="D490">
            <v>551</v>
          </cell>
          <cell r="E490">
            <v>136</v>
          </cell>
          <cell r="F490">
            <v>141</v>
          </cell>
          <cell r="G490">
            <v>27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304</v>
          </cell>
          <cell r="N490">
            <v>0</v>
          </cell>
        </row>
        <row r="491">
          <cell r="A491" t="str">
            <v>057</v>
          </cell>
          <cell r="B491" t="str">
            <v>0406</v>
          </cell>
          <cell r="C491" t="str">
            <v>B</v>
          </cell>
          <cell r="D491">
            <v>508</v>
          </cell>
          <cell r="E491">
            <v>122</v>
          </cell>
          <cell r="F491">
            <v>131</v>
          </cell>
          <cell r="G491">
            <v>28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281</v>
          </cell>
          <cell r="N491">
            <v>5</v>
          </cell>
        </row>
        <row r="492">
          <cell r="A492" t="str">
            <v>057</v>
          </cell>
          <cell r="B492" t="str">
            <v>0406</v>
          </cell>
          <cell r="C492" t="str">
            <v>C1</v>
          </cell>
          <cell r="D492">
            <v>509</v>
          </cell>
          <cell r="E492">
            <v>115</v>
          </cell>
          <cell r="F492">
            <v>139</v>
          </cell>
          <cell r="G492">
            <v>17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271</v>
          </cell>
          <cell r="N492">
            <v>2</v>
          </cell>
        </row>
        <row r="493">
          <cell r="A493" t="str">
            <v>057</v>
          </cell>
          <cell r="B493" t="str">
            <v>0407</v>
          </cell>
          <cell r="C493" t="str">
            <v>B</v>
          </cell>
          <cell r="D493">
            <v>674</v>
          </cell>
          <cell r="E493">
            <v>129</v>
          </cell>
          <cell r="F493">
            <v>217</v>
          </cell>
          <cell r="G493">
            <v>36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382</v>
          </cell>
          <cell r="N493">
            <v>12</v>
          </cell>
        </row>
        <row r="494">
          <cell r="A494" t="str">
            <v>057</v>
          </cell>
          <cell r="B494" t="str">
            <v>0407</v>
          </cell>
          <cell r="C494" t="str">
            <v>C1</v>
          </cell>
          <cell r="D494">
            <v>674</v>
          </cell>
          <cell r="E494">
            <v>108</v>
          </cell>
          <cell r="F494">
            <v>251</v>
          </cell>
          <cell r="G494">
            <v>29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388</v>
          </cell>
          <cell r="N494">
            <v>16</v>
          </cell>
        </row>
        <row r="495">
          <cell r="A495" t="str">
            <v>057</v>
          </cell>
          <cell r="B495" t="str">
            <v>0408</v>
          </cell>
          <cell r="C495" t="str">
            <v>B</v>
          </cell>
          <cell r="D495">
            <v>539</v>
          </cell>
          <cell r="E495">
            <v>124</v>
          </cell>
          <cell r="F495">
            <v>173</v>
          </cell>
          <cell r="G495">
            <v>30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327</v>
          </cell>
          <cell r="N495">
            <v>5</v>
          </cell>
        </row>
        <row r="496">
          <cell r="A496" t="str">
            <v>057</v>
          </cell>
          <cell r="B496" t="str">
            <v>0408</v>
          </cell>
          <cell r="C496" t="str">
            <v>C1</v>
          </cell>
          <cell r="D496">
            <v>540</v>
          </cell>
          <cell r="E496">
            <v>118</v>
          </cell>
          <cell r="F496">
            <v>162</v>
          </cell>
          <cell r="G496">
            <v>19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299</v>
          </cell>
          <cell r="N496">
            <v>11</v>
          </cell>
        </row>
        <row r="497">
          <cell r="A497" t="str">
            <v>057</v>
          </cell>
          <cell r="B497" t="str">
            <v>0409</v>
          </cell>
          <cell r="C497" t="str">
            <v>B</v>
          </cell>
          <cell r="D497">
            <v>403</v>
          </cell>
          <cell r="E497">
            <v>45</v>
          </cell>
          <cell r="F497">
            <v>101</v>
          </cell>
          <cell r="G497">
            <v>12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158</v>
          </cell>
          <cell r="N497">
            <v>7</v>
          </cell>
        </row>
        <row r="498">
          <cell r="A498" t="str">
            <v>057</v>
          </cell>
          <cell r="B498" t="str">
            <v>0409</v>
          </cell>
          <cell r="C498" t="str">
            <v>C1</v>
          </cell>
          <cell r="D498">
            <v>403</v>
          </cell>
          <cell r="E498">
            <v>41</v>
          </cell>
          <cell r="F498">
            <v>124</v>
          </cell>
          <cell r="G498">
            <v>12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177</v>
          </cell>
          <cell r="N498">
            <v>0</v>
          </cell>
        </row>
        <row r="499">
          <cell r="A499" t="str">
            <v>057</v>
          </cell>
          <cell r="B499" t="str">
            <v>0409</v>
          </cell>
          <cell r="C499" t="str">
            <v>X1</v>
          </cell>
          <cell r="D499">
            <v>265</v>
          </cell>
          <cell r="E499">
            <v>23</v>
          </cell>
          <cell r="F499">
            <v>115</v>
          </cell>
          <cell r="G499">
            <v>2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140</v>
          </cell>
          <cell r="N499">
            <v>1</v>
          </cell>
        </row>
        <row r="500">
          <cell r="A500" t="str">
            <v>057</v>
          </cell>
          <cell r="B500" t="str">
            <v>0410</v>
          </cell>
          <cell r="C500" t="str">
            <v>B</v>
          </cell>
          <cell r="D500">
            <v>505</v>
          </cell>
          <cell r="E500">
            <v>19</v>
          </cell>
          <cell r="F500">
            <v>142</v>
          </cell>
          <cell r="G500">
            <v>34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195</v>
          </cell>
          <cell r="N500">
            <v>7</v>
          </cell>
        </row>
        <row r="501">
          <cell r="A501" t="str">
            <v>057</v>
          </cell>
          <cell r="B501" t="str">
            <v>0410</v>
          </cell>
          <cell r="C501" t="str">
            <v>C1</v>
          </cell>
          <cell r="D501">
            <v>505</v>
          </cell>
          <cell r="E501">
            <v>34</v>
          </cell>
          <cell r="F501">
            <v>124</v>
          </cell>
          <cell r="G501">
            <v>29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187</v>
          </cell>
          <cell r="N501">
            <v>9</v>
          </cell>
        </row>
        <row r="502">
          <cell r="A502" t="str">
            <v>057</v>
          </cell>
          <cell r="B502" t="str">
            <v>0411</v>
          </cell>
          <cell r="C502" t="str">
            <v>B</v>
          </cell>
          <cell r="D502">
            <v>627</v>
          </cell>
          <cell r="E502">
            <v>46</v>
          </cell>
          <cell r="F502">
            <v>112</v>
          </cell>
          <cell r="G502">
            <v>86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244</v>
          </cell>
          <cell r="N502">
            <v>16</v>
          </cell>
        </row>
        <row r="503">
          <cell r="A503" t="str">
            <v>057</v>
          </cell>
          <cell r="B503" t="str">
            <v>0412</v>
          </cell>
          <cell r="C503" t="str">
            <v>B</v>
          </cell>
          <cell r="D503">
            <v>455</v>
          </cell>
          <cell r="E503">
            <v>90</v>
          </cell>
          <cell r="F503">
            <v>48</v>
          </cell>
          <cell r="G503">
            <v>20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158</v>
          </cell>
          <cell r="N503">
            <v>4</v>
          </cell>
        </row>
        <row r="504">
          <cell r="A504" t="str">
            <v>057</v>
          </cell>
          <cell r="B504" t="str">
            <v>0412</v>
          </cell>
          <cell r="C504" t="str">
            <v>C1</v>
          </cell>
          <cell r="D504">
            <v>456</v>
          </cell>
          <cell r="E504">
            <v>81</v>
          </cell>
          <cell r="F504">
            <v>41</v>
          </cell>
          <cell r="G504">
            <v>30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152</v>
          </cell>
          <cell r="N504">
            <v>5</v>
          </cell>
        </row>
        <row r="505">
          <cell r="A505" t="str">
            <v>057</v>
          </cell>
          <cell r="B505" t="str">
            <v>0413</v>
          </cell>
          <cell r="C505" t="str">
            <v>B</v>
          </cell>
          <cell r="D505">
            <v>296</v>
          </cell>
          <cell r="E505">
            <v>74</v>
          </cell>
          <cell r="F505">
            <v>46</v>
          </cell>
          <cell r="G505">
            <v>22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142</v>
          </cell>
          <cell r="N505">
            <v>3</v>
          </cell>
        </row>
        <row r="506">
          <cell r="A506" t="str">
            <v>057</v>
          </cell>
          <cell r="B506" t="str">
            <v>0414</v>
          </cell>
          <cell r="C506" t="str">
            <v>B</v>
          </cell>
          <cell r="D506">
            <v>679</v>
          </cell>
          <cell r="E506">
            <v>164</v>
          </cell>
          <cell r="F506">
            <v>124</v>
          </cell>
          <cell r="G506">
            <v>8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296</v>
          </cell>
          <cell r="N506">
            <v>12</v>
          </cell>
        </row>
        <row r="507">
          <cell r="A507" t="str">
            <v>057</v>
          </cell>
          <cell r="B507" t="str">
            <v>0414</v>
          </cell>
          <cell r="C507" t="str">
            <v>X1</v>
          </cell>
          <cell r="D507">
            <v>178</v>
          </cell>
          <cell r="E507">
            <v>11</v>
          </cell>
          <cell r="F507">
            <v>43</v>
          </cell>
          <cell r="G507">
            <v>12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66</v>
          </cell>
          <cell r="N507">
            <v>2</v>
          </cell>
        </row>
        <row r="508">
          <cell r="A508" t="str">
            <v>057</v>
          </cell>
          <cell r="B508" t="str">
            <v>0415</v>
          </cell>
          <cell r="C508" t="str">
            <v>B</v>
          </cell>
          <cell r="D508">
            <v>694</v>
          </cell>
          <cell r="E508">
            <v>148</v>
          </cell>
          <cell r="F508">
            <v>155</v>
          </cell>
          <cell r="G508">
            <v>5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308</v>
          </cell>
          <cell r="N508">
            <v>16</v>
          </cell>
        </row>
        <row r="509">
          <cell r="A509" t="str">
            <v>057</v>
          </cell>
          <cell r="B509" t="str">
            <v>0415</v>
          </cell>
          <cell r="C509" t="str">
            <v>C1</v>
          </cell>
          <cell r="D509">
            <v>695</v>
          </cell>
          <cell r="E509">
            <v>143</v>
          </cell>
          <cell r="F509">
            <v>173</v>
          </cell>
          <cell r="G509">
            <v>5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321</v>
          </cell>
          <cell r="N509">
            <v>0</v>
          </cell>
        </row>
        <row r="510">
          <cell r="A510" t="str">
            <v>057</v>
          </cell>
          <cell r="B510" t="str">
            <v>0416</v>
          </cell>
          <cell r="C510" t="str">
            <v>B</v>
          </cell>
          <cell r="D510">
            <v>589</v>
          </cell>
          <cell r="E510">
            <v>21</v>
          </cell>
          <cell r="F510">
            <v>157</v>
          </cell>
          <cell r="G510">
            <v>61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239</v>
          </cell>
          <cell r="N510">
            <v>12</v>
          </cell>
        </row>
        <row r="511">
          <cell r="A511" t="str">
            <v>057</v>
          </cell>
          <cell r="B511" t="str">
            <v>0416</v>
          </cell>
          <cell r="C511" t="str">
            <v>X1</v>
          </cell>
          <cell r="D511">
            <v>324</v>
          </cell>
          <cell r="E511">
            <v>44</v>
          </cell>
          <cell r="F511">
            <v>158</v>
          </cell>
          <cell r="G511">
            <v>4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206</v>
          </cell>
          <cell r="N511">
            <v>2</v>
          </cell>
        </row>
        <row r="512">
          <cell r="A512" t="str">
            <v>057</v>
          </cell>
          <cell r="B512" t="str">
            <v>0417</v>
          </cell>
          <cell r="C512" t="str">
            <v>B</v>
          </cell>
          <cell r="D512">
            <v>716</v>
          </cell>
          <cell r="E512">
            <v>118</v>
          </cell>
          <cell r="F512">
            <v>226</v>
          </cell>
          <cell r="G512">
            <v>9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353</v>
          </cell>
          <cell r="N512">
            <v>10</v>
          </cell>
        </row>
        <row r="513">
          <cell r="A513" t="str">
            <v>057</v>
          </cell>
          <cell r="B513" t="str">
            <v>0418</v>
          </cell>
          <cell r="C513" t="str">
            <v>B</v>
          </cell>
          <cell r="D513">
            <v>197</v>
          </cell>
          <cell r="E513">
            <v>48</v>
          </cell>
          <cell r="F513">
            <v>52</v>
          </cell>
          <cell r="G513">
            <v>10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110</v>
          </cell>
          <cell r="N513">
            <v>0</v>
          </cell>
        </row>
        <row r="514">
          <cell r="A514" t="str">
            <v>057</v>
          </cell>
          <cell r="B514" t="str">
            <v>0419</v>
          </cell>
          <cell r="C514" t="str">
            <v>B</v>
          </cell>
          <cell r="D514">
            <v>286</v>
          </cell>
          <cell r="E514">
            <v>67</v>
          </cell>
          <cell r="F514">
            <v>89</v>
          </cell>
          <cell r="G514">
            <v>3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159</v>
          </cell>
          <cell r="N514">
            <v>4</v>
          </cell>
        </row>
        <row r="515">
          <cell r="A515" t="str">
            <v>057</v>
          </cell>
          <cell r="B515" t="str">
            <v>0419</v>
          </cell>
          <cell r="C515" t="str">
            <v>X1</v>
          </cell>
          <cell r="D515">
            <v>180</v>
          </cell>
          <cell r="E515">
            <v>64</v>
          </cell>
          <cell r="F515">
            <v>35</v>
          </cell>
          <cell r="G515">
            <v>1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100</v>
          </cell>
          <cell r="N515">
            <v>0</v>
          </cell>
        </row>
        <row r="516">
          <cell r="A516" t="str">
            <v>057</v>
          </cell>
          <cell r="B516" t="str">
            <v>0420</v>
          </cell>
          <cell r="C516" t="str">
            <v>B</v>
          </cell>
          <cell r="D516">
            <v>519</v>
          </cell>
          <cell r="E516">
            <v>143</v>
          </cell>
          <cell r="F516">
            <v>86</v>
          </cell>
          <cell r="G516">
            <v>25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254</v>
          </cell>
          <cell r="N516">
            <v>7</v>
          </cell>
        </row>
        <row r="517">
          <cell r="A517" t="str">
            <v>057</v>
          </cell>
          <cell r="B517" t="str">
            <v>0420</v>
          </cell>
          <cell r="C517" t="str">
            <v>C1</v>
          </cell>
          <cell r="D517">
            <v>519</v>
          </cell>
          <cell r="E517">
            <v>112</v>
          </cell>
          <cell r="F517">
            <v>99</v>
          </cell>
          <cell r="G517">
            <v>29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240</v>
          </cell>
          <cell r="N517">
            <v>5</v>
          </cell>
        </row>
        <row r="518">
          <cell r="A518" t="str">
            <v>057</v>
          </cell>
          <cell r="B518" t="str">
            <v>0420</v>
          </cell>
          <cell r="C518" t="str">
            <v>C2</v>
          </cell>
          <cell r="D518">
            <v>519</v>
          </cell>
          <cell r="E518">
            <v>118</v>
          </cell>
          <cell r="F518">
            <v>98</v>
          </cell>
          <cell r="G518">
            <v>32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248</v>
          </cell>
          <cell r="N518">
            <v>18</v>
          </cell>
        </row>
        <row r="519">
          <cell r="A519" t="str">
            <v>057</v>
          </cell>
          <cell r="B519" t="str">
            <v>0421</v>
          </cell>
          <cell r="C519" t="str">
            <v>B</v>
          </cell>
          <cell r="D519">
            <v>132</v>
          </cell>
          <cell r="E519">
            <v>47</v>
          </cell>
          <cell r="F519">
            <v>21</v>
          </cell>
          <cell r="G519">
            <v>8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76</v>
          </cell>
          <cell r="N519">
            <v>1</v>
          </cell>
        </row>
        <row r="520">
          <cell r="A520" t="str">
            <v>059</v>
          </cell>
          <cell r="B520" t="str">
            <v>0432</v>
          </cell>
          <cell r="C520" t="str">
            <v>B</v>
          </cell>
          <cell r="D520">
            <v>448</v>
          </cell>
          <cell r="E520">
            <v>0</v>
          </cell>
          <cell r="F520">
            <v>77</v>
          </cell>
          <cell r="G520">
            <v>64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141</v>
          </cell>
          <cell r="N520">
            <v>12</v>
          </cell>
        </row>
        <row r="521">
          <cell r="A521" t="str">
            <v>059</v>
          </cell>
          <cell r="B521" t="str">
            <v>0432</v>
          </cell>
          <cell r="C521" t="str">
            <v>C1</v>
          </cell>
          <cell r="D521">
            <v>448</v>
          </cell>
          <cell r="E521">
            <v>0</v>
          </cell>
          <cell r="F521">
            <v>70</v>
          </cell>
          <cell r="G521">
            <v>78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148</v>
          </cell>
          <cell r="N521">
            <v>7</v>
          </cell>
        </row>
        <row r="522">
          <cell r="A522" t="str">
            <v>059</v>
          </cell>
          <cell r="B522" t="str">
            <v>0433</v>
          </cell>
          <cell r="C522" t="str">
            <v>B</v>
          </cell>
          <cell r="D522">
            <v>558</v>
          </cell>
          <cell r="E522">
            <v>0</v>
          </cell>
          <cell r="F522">
            <v>91</v>
          </cell>
          <cell r="G522">
            <v>85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176</v>
          </cell>
          <cell r="N522">
            <v>24</v>
          </cell>
        </row>
        <row r="523">
          <cell r="A523" t="str">
            <v>059</v>
          </cell>
          <cell r="B523" t="str">
            <v>0433</v>
          </cell>
          <cell r="C523" t="str">
            <v>C1</v>
          </cell>
          <cell r="D523">
            <v>559</v>
          </cell>
          <cell r="E523">
            <v>0</v>
          </cell>
          <cell r="F523">
            <v>80</v>
          </cell>
          <cell r="G523">
            <v>96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176</v>
          </cell>
          <cell r="N523">
            <v>14</v>
          </cell>
        </row>
        <row r="524">
          <cell r="A524" t="str">
            <v>059</v>
          </cell>
          <cell r="B524" t="str">
            <v>0434</v>
          </cell>
          <cell r="C524" t="str">
            <v>B</v>
          </cell>
          <cell r="D524">
            <v>569</v>
          </cell>
          <cell r="E524">
            <v>0</v>
          </cell>
          <cell r="F524">
            <v>91</v>
          </cell>
          <cell r="G524">
            <v>128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219</v>
          </cell>
          <cell r="N524">
            <v>15</v>
          </cell>
        </row>
        <row r="525">
          <cell r="A525" t="str">
            <v>059</v>
          </cell>
          <cell r="B525" t="str">
            <v>0434</v>
          </cell>
          <cell r="C525" t="str">
            <v>C1</v>
          </cell>
          <cell r="D525">
            <v>570</v>
          </cell>
          <cell r="E525">
            <v>0</v>
          </cell>
          <cell r="F525">
            <v>93</v>
          </cell>
          <cell r="G525">
            <v>138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231</v>
          </cell>
          <cell r="N525">
            <v>16</v>
          </cell>
        </row>
        <row r="526">
          <cell r="A526" t="str">
            <v>059</v>
          </cell>
          <cell r="B526" t="str">
            <v>0435</v>
          </cell>
          <cell r="C526" t="str">
            <v>B</v>
          </cell>
          <cell r="D526">
            <v>636</v>
          </cell>
          <cell r="E526">
            <v>0</v>
          </cell>
          <cell r="F526">
            <v>82</v>
          </cell>
          <cell r="G526">
            <v>175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257</v>
          </cell>
          <cell r="N526">
            <v>10</v>
          </cell>
        </row>
        <row r="527">
          <cell r="A527" t="str">
            <v>059</v>
          </cell>
          <cell r="B527" t="str">
            <v>0436</v>
          </cell>
          <cell r="C527" t="str">
            <v>B</v>
          </cell>
          <cell r="D527">
            <v>656</v>
          </cell>
          <cell r="E527">
            <v>0</v>
          </cell>
          <cell r="F527">
            <v>75</v>
          </cell>
          <cell r="G527">
            <v>160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235</v>
          </cell>
          <cell r="N527">
            <v>10</v>
          </cell>
        </row>
        <row r="528">
          <cell r="A528" t="str">
            <v>059</v>
          </cell>
          <cell r="B528" t="str">
            <v>0437</v>
          </cell>
          <cell r="C528" t="str">
            <v>B</v>
          </cell>
          <cell r="D528">
            <v>449</v>
          </cell>
          <cell r="E528">
            <v>0</v>
          </cell>
          <cell r="F528">
            <v>74</v>
          </cell>
          <cell r="G528">
            <v>91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165</v>
          </cell>
          <cell r="N528">
            <v>13</v>
          </cell>
        </row>
        <row r="529">
          <cell r="A529" t="str">
            <v>059</v>
          </cell>
          <cell r="B529" t="str">
            <v>0437</v>
          </cell>
          <cell r="C529" t="str">
            <v>C1</v>
          </cell>
          <cell r="D529">
            <v>449</v>
          </cell>
          <cell r="E529">
            <v>0</v>
          </cell>
          <cell r="F529">
            <v>97</v>
          </cell>
          <cell r="G529">
            <v>92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189</v>
          </cell>
          <cell r="N529">
            <v>11</v>
          </cell>
        </row>
        <row r="530">
          <cell r="A530" t="str">
            <v>059</v>
          </cell>
          <cell r="B530" t="str">
            <v>0438</v>
          </cell>
          <cell r="C530" t="str">
            <v>B</v>
          </cell>
          <cell r="D530">
            <v>461</v>
          </cell>
          <cell r="E530">
            <v>0</v>
          </cell>
          <cell r="F530">
            <v>44</v>
          </cell>
          <cell r="G530">
            <v>84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128</v>
          </cell>
          <cell r="N530">
            <v>5</v>
          </cell>
        </row>
        <row r="531">
          <cell r="A531" t="str">
            <v>059</v>
          </cell>
          <cell r="B531" t="str">
            <v>0438</v>
          </cell>
          <cell r="C531" t="str">
            <v>C1</v>
          </cell>
          <cell r="D531">
            <v>461</v>
          </cell>
          <cell r="E531">
            <v>0</v>
          </cell>
          <cell r="F531">
            <v>52</v>
          </cell>
          <cell r="G531">
            <v>83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135</v>
          </cell>
          <cell r="N531">
            <v>7</v>
          </cell>
        </row>
        <row r="532">
          <cell r="A532" t="str">
            <v>059</v>
          </cell>
          <cell r="B532" t="str">
            <v>0439</v>
          </cell>
          <cell r="C532" t="str">
            <v>B</v>
          </cell>
          <cell r="D532">
            <v>510</v>
          </cell>
          <cell r="E532">
            <v>0</v>
          </cell>
          <cell r="F532">
            <v>45</v>
          </cell>
          <cell r="G532">
            <v>149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194</v>
          </cell>
          <cell r="N532">
            <v>11</v>
          </cell>
        </row>
        <row r="533">
          <cell r="A533" t="str">
            <v>059</v>
          </cell>
          <cell r="B533" t="str">
            <v>0439</v>
          </cell>
          <cell r="C533" t="str">
            <v>C1</v>
          </cell>
          <cell r="D533">
            <v>511</v>
          </cell>
          <cell r="E533">
            <v>0</v>
          </cell>
          <cell r="F533">
            <v>45</v>
          </cell>
          <cell r="G533">
            <v>127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172</v>
          </cell>
          <cell r="N533">
            <v>10</v>
          </cell>
        </row>
        <row r="534">
          <cell r="A534" t="str">
            <v>059</v>
          </cell>
          <cell r="B534" t="str">
            <v>0440</v>
          </cell>
          <cell r="C534" t="str">
            <v>B</v>
          </cell>
          <cell r="D534">
            <v>497</v>
          </cell>
          <cell r="E534">
            <v>0</v>
          </cell>
          <cell r="F534">
            <v>73</v>
          </cell>
          <cell r="G534">
            <v>74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147</v>
          </cell>
          <cell r="N534">
            <v>16</v>
          </cell>
        </row>
        <row r="535">
          <cell r="A535" t="str">
            <v>059</v>
          </cell>
          <cell r="B535" t="str">
            <v>0440</v>
          </cell>
          <cell r="C535" t="str">
            <v>C1</v>
          </cell>
          <cell r="D535">
            <v>498</v>
          </cell>
          <cell r="E535">
            <v>0</v>
          </cell>
          <cell r="F535">
            <v>57</v>
          </cell>
          <cell r="G535">
            <v>92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149</v>
          </cell>
          <cell r="N535">
            <v>20</v>
          </cell>
        </row>
        <row r="536">
          <cell r="A536" t="str">
            <v>059</v>
          </cell>
          <cell r="B536" t="str">
            <v>0441</v>
          </cell>
          <cell r="C536" t="str">
            <v>B</v>
          </cell>
          <cell r="D536">
            <v>593</v>
          </cell>
          <cell r="E536">
            <v>0</v>
          </cell>
          <cell r="F536">
            <v>88</v>
          </cell>
          <cell r="G536">
            <v>78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166</v>
          </cell>
          <cell r="N536">
            <v>18</v>
          </cell>
        </row>
        <row r="537">
          <cell r="A537" t="str">
            <v>059</v>
          </cell>
          <cell r="B537" t="str">
            <v>0441</v>
          </cell>
          <cell r="C537" t="str">
            <v>C1</v>
          </cell>
          <cell r="D537">
            <v>593</v>
          </cell>
          <cell r="E537">
            <v>0</v>
          </cell>
          <cell r="F537">
            <v>91</v>
          </cell>
          <cell r="G537">
            <v>123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214</v>
          </cell>
          <cell r="N537">
            <v>17</v>
          </cell>
        </row>
        <row r="538">
          <cell r="A538" t="str">
            <v>059</v>
          </cell>
          <cell r="B538" t="str">
            <v>0442</v>
          </cell>
          <cell r="C538" t="str">
            <v>B</v>
          </cell>
          <cell r="D538">
            <v>712</v>
          </cell>
          <cell r="E538">
            <v>0</v>
          </cell>
          <cell r="F538">
            <v>210</v>
          </cell>
          <cell r="G538">
            <v>33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243</v>
          </cell>
          <cell r="N538">
            <v>22</v>
          </cell>
        </row>
        <row r="539">
          <cell r="A539" t="str">
            <v>059</v>
          </cell>
          <cell r="B539" t="str">
            <v>0442</v>
          </cell>
          <cell r="C539" t="str">
            <v>X1</v>
          </cell>
          <cell r="D539">
            <v>517</v>
          </cell>
          <cell r="E539">
            <v>0</v>
          </cell>
          <cell r="F539">
            <v>149</v>
          </cell>
          <cell r="G539">
            <v>38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1</v>
          </cell>
          <cell r="M539">
            <v>188</v>
          </cell>
          <cell r="N539">
            <v>17</v>
          </cell>
        </row>
        <row r="540">
          <cell r="A540" t="str">
            <v>059</v>
          </cell>
          <cell r="B540" t="str">
            <v>0443</v>
          </cell>
          <cell r="C540" t="str">
            <v>B</v>
          </cell>
          <cell r="D540">
            <v>217</v>
          </cell>
          <cell r="E540">
            <v>0</v>
          </cell>
          <cell r="F540">
            <v>96</v>
          </cell>
          <cell r="G540">
            <v>4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100</v>
          </cell>
          <cell r="N540">
            <v>3</v>
          </cell>
        </row>
        <row r="541">
          <cell r="A541" t="str">
            <v>059</v>
          </cell>
          <cell r="B541" t="str">
            <v>0444</v>
          </cell>
          <cell r="C541" t="str">
            <v>B</v>
          </cell>
          <cell r="D541">
            <v>380</v>
          </cell>
          <cell r="E541">
            <v>0</v>
          </cell>
          <cell r="F541">
            <v>114</v>
          </cell>
          <cell r="G541">
            <v>26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140</v>
          </cell>
          <cell r="N541">
            <v>6</v>
          </cell>
        </row>
        <row r="542">
          <cell r="A542" t="str">
            <v>059</v>
          </cell>
          <cell r="B542" t="str">
            <v>0444</v>
          </cell>
          <cell r="C542" t="str">
            <v>C1</v>
          </cell>
          <cell r="D542">
            <v>381</v>
          </cell>
          <cell r="E542">
            <v>0</v>
          </cell>
          <cell r="F542">
            <v>127</v>
          </cell>
          <cell r="G542">
            <v>17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144</v>
          </cell>
          <cell r="N542">
            <v>12</v>
          </cell>
        </row>
        <row r="543">
          <cell r="A543" t="str">
            <v>059</v>
          </cell>
          <cell r="B543" t="str">
            <v>0445</v>
          </cell>
          <cell r="C543" t="str">
            <v>B</v>
          </cell>
          <cell r="D543">
            <v>492</v>
          </cell>
          <cell r="E543">
            <v>0</v>
          </cell>
          <cell r="F543">
            <v>96</v>
          </cell>
          <cell r="G543">
            <v>7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103</v>
          </cell>
          <cell r="N543">
            <v>5</v>
          </cell>
        </row>
        <row r="544">
          <cell r="A544" t="str">
            <v>059</v>
          </cell>
          <cell r="B544" t="str">
            <v>0445</v>
          </cell>
          <cell r="C544" t="str">
            <v>X1</v>
          </cell>
          <cell r="D544">
            <v>317</v>
          </cell>
          <cell r="E544">
            <v>0</v>
          </cell>
          <cell r="F544">
            <v>79</v>
          </cell>
          <cell r="G544">
            <v>3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82</v>
          </cell>
          <cell r="N544">
            <v>4</v>
          </cell>
        </row>
        <row r="545">
          <cell r="A545" t="str">
            <v>059</v>
          </cell>
          <cell r="B545" t="str">
            <v>0446</v>
          </cell>
          <cell r="C545" t="str">
            <v>B</v>
          </cell>
          <cell r="D545">
            <v>625</v>
          </cell>
          <cell r="E545">
            <v>0</v>
          </cell>
          <cell r="F545">
            <v>120</v>
          </cell>
          <cell r="G545">
            <v>9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129</v>
          </cell>
          <cell r="N545">
            <v>20</v>
          </cell>
        </row>
        <row r="546">
          <cell r="A546" t="str">
            <v>059</v>
          </cell>
          <cell r="B546" t="str">
            <v>0446</v>
          </cell>
          <cell r="C546" t="str">
            <v>C1</v>
          </cell>
          <cell r="D546">
            <v>625</v>
          </cell>
          <cell r="E546">
            <v>0</v>
          </cell>
          <cell r="F546">
            <v>143</v>
          </cell>
          <cell r="G546">
            <v>20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163</v>
          </cell>
          <cell r="N546">
            <v>4</v>
          </cell>
        </row>
        <row r="547">
          <cell r="A547" t="str">
            <v>059</v>
          </cell>
          <cell r="B547" t="str">
            <v>0447</v>
          </cell>
          <cell r="C547" t="str">
            <v>B</v>
          </cell>
          <cell r="D547">
            <v>609</v>
          </cell>
          <cell r="E547">
            <v>0</v>
          </cell>
          <cell r="F547">
            <v>175</v>
          </cell>
          <cell r="G547">
            <v>49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224</v>
          </cell>
          <cell r="N547">
            <v>15</v>
          </cell>
        </row>
        <row r="548">
          <cell r="A548" t="str">
            <v>059</v>
          </cell>
          <cell r="B548" t="str">
            <v>0448</v>
          </cell>
          <cell r="C548" t="str">
            <v>B</v>
          </cell>
          <cell r="D548">
            <v>366</v>
          </cell>
          <cell r="E548">
            <v>0</v>
          </cell>
          <cell r="F548">
            <v>67</v>
          </cell>
          <cell r="G548">
            <v>20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87</v>
          </cell>
          <cell r="N548">
            <v>15</v>
          </cell>
        </row>
        <row r="549">
          <cell r="A549" t="str">
            <v>059</v>
          </cell>
          <cell r="B549" t="str">
            <v>0449</v>
          </cell>
          <cell r="C549" t="str">
            <v>B</v>
          </cell>
          <cell r="D549">
            <v>693</v>
          </cell>
          <cell r="E549">
            <v>0</v>
          </cell>
          <cell r="F549">
            <v>113</v>
          </cell>
          <cell r="G549">
            <v>95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1</v>
          </cell>
          <cell r="M549">
            <v>209</v>
          </cell>
          <cell r="N549">
            <v>20</v>
          </cell>
        </row>
        <row r="550">
          <cell r="A550" t="str">
            <v>059</v>
          </cell>
          <cell r="B550" t="str">
            <v>0450</v>
          </cell>
          <cell r="C550" t="str">
            <v>B</v>
          </cell>
          <cell r="D550">
            <v>348</v>
          </cell>
          <cell r="E550">
            <v>0</v>
          </cell>
          <cell r="F550">
            <v>96</v>
          </cell>
          <cell r="G550">
            <v>21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117</v>
          </cell>
          <cell r="N550">
            <v>10</v>
          </cell>
        </row>
        <row r="551">
          <cell r="A551" t="str">
            <v>059</v>
          </cell>
          <cell r="B551" t="str">
            <v>0451</v>
          </cell>
          <cell r="C551" t="str">
            <v>B</v>
          </cell>
          <cell r="D551">
            <v>382</v>
          </cell>
          <cell r="E551">
            <v>0</v>
          </cell>
          <cell r="F551">
            <v>42</v>
          </cell>
          <cell r="G551">
            <v>59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101</v>
          </cell>
          <cell r="N551">
            <v>4</v>
          </cell>
        </row>
        <row r="552">
          <cell r="A552" t="str">
            <v>059</v>
          </cell>
          <cell r="B552" t="str">
            <v>0452</v>
          </cell>
          <cell r="C552" t="str">
            <v>B</v>
          </cell>
          <cell r="D552">
            <v>475</v>
          </cell>
          <cell r="E552">
            <v>0</v>
          </cell>
          <cell r="F552">
            <v>196</v>
          </cell>
          <cell r="G552">
            <v>6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202</v>
          </cell>
          <cell r="N552">
            <v>10</v>
          </cell>
        </row>
        <row r="553">
          <cell r="A553" t="str">
            <v>059</v>
          </cell>
          <cell r="B553" t="str">
            <v>0453</v>
          </cell>
          <cell r="C553" t="str">
            <v>B</v>
          </cell>
          <cell r="D553">
            <v>137</v>
          </cell>
          <cell r="E553">
            <v>0</v>
          </cell>
          <cell r="F553">
            <v>72</v>
          </cell>
          <cell r="G553">
            <v>10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82</v>
          </cell>
          <cell r="N553">
            <v>3</v>
          </cell>
        </row>
        <row r="554">
          <cell r="A554" t="str">
            <v>066</v>
          </cell>
          <cell r="B554" t="str">
            <v>0470</v>
          </cell>
          <cell r="C554" t="str">
            <v>B</v>
          </cell>
          <cell r="D554">
            <v>556</v>
          </cell>
          <cell r="E554">
            <v>147</v>
          </cell>
          <cell r="F554">
            <v>56</v>
          </cell>
          <cell r="G554">
            <v>15</v>
          </cell>
          <cell r="H554">
            <v>4</v>
          </cell>
          <cell r="I554">
            <v>0</v>
          </cell>
          <cell r="J554">
            <v>1</v>
          </cell>
          <cell r="K554">
            <v>0</v>
          </cell>
          <cell r="L554">
            <v>0</v>
          </cell>
          <cell r="M554">
            <v>223</v>
          </cell>
          <cell r="N554">
            <v>2</v>
          </cell>
        </row>
        <row r="555">
          <cell r="A555" t="str">
            <v>066</v>
          </cell>
          <cell r="B555" t="str">
            <v>0470</v>
          </cell>
          <cell r="C555" t="str">
            <v>C1</v>
          </cell>
          <cell r="D555">
            <v>556</v>
          </cell>
          <cell r="E555">
            <v>141</v>
          </cell>
          <cell r="F555">
            <v>66</v>
          </cell>
          <cell r="G555">
            <v>17</v>
          </cell>
          <cell r="H555">
            <v>1</v>
          </cell>
          <cell r="I555">
            <v>1</v>
          </cell>
          <cell r="J555">
            <v>1</v>
          </cell>
          <cell r="K555">
            <v>0</v>
          </cell>
          <cell r="L555">
            <v>0</v>
          </cell>
          <cell r="M555">
            <v>227</v>
          </cell>
          <cell r="N555">
            <v>5</v>
          </cell>
        </row>
        <row r="556">
          <cell r="A556" t="str">
            <v>066</v>
          </cell>
          <cell r="B556" t="str">
            <v>0470</v>
          </cell>
          <cell r="C556" t="str">
            <v>C2</v>
          </cell>
          <cell r="D556">
            <v>557</v>
          </cell>
          <cell r="E556">
            <v>148</v>
          </cell>
          <cell r="F556">
            <v>48</v>
          </cell>
          <cell r="G556">
            <v>16</v>
          </cell>
          <cell r="H556">
            <v>1</v>
          </cell>
          <cell r="I556">
            <v>3</v>
          </cell>
          <cell r="J556">
            <v>0</v>
          </cell>
          <cell r="K556">
            <v>0</v>
          </cell>
          <cell r="L556">
            <v>0</v>
          </cell>
          <cell r="M556">
            <v>216</v>
          </cell>
          <cell r="N556">
            <v>5</v>
          </cell>
        </row>
        <row r="557">
          <cell r="A557" t="str">
            <v>066</v>
          </cell>
          <cell r="B557" t="str">
            <v>0471</v>
          </cell>
          <cell r="C557" t="str">
            <v>B</v>
          </cell>
          <cell r="D557">
            <v>737</v>
          </cell>
          <cell r="E557">
            <v>203</v>
          </cell>
          <cell r="F557">
            <v>112</v>
          </cell>
          <cell r="G557">
            <v>29</v>
          </cell>
          <cell r="H557">
            <v>1</v>
          </cell>
          <cell r="I557">
            <v>4</v>
          </cell>
          <cell r="J557">
            <v>1</v>
          </cell>
          <cell r="K557">
            <v>0</v>
          </cell>
          <cell r="L557">
            <v>0</v>
          </cell>
          <cell r="M557">
            <v>350</v>
          </cell>
          <cell r="N557">
            <v>0</v>
          </cell>
        </row>
        <row r="558">
          <cell r="A558" t="str">
            <v>066</v>
          </cell>
          <cell r="B558" t="str">
            <v>0471</v>
          </cell>
          <cell r="C558" t="str">
            <v>C1</v>
          </cell>
          <cell r="D558">
            <v>738</v>
          </cell>
          <cell r="E558">
            <v>171</v>
          </cell>
          <cell r="F558">
            <v>114</v>
          </cell>
          <cell r="G558">
            <v>32</v>
          </cell>
          <cell r="H558">
            <v>3</v>
          </cell>
          <cell r="I558">
            <v>1</v>
          </cell>
          <cell r="J558">
            <v>1</v>
          </cell>
          <cell r="K558">
            <v>0</v>
          </cell>
          <cell r="L558">
            <v>0</v>
          </cell>
          <cell r="M558">
            <v>322</v>
          </cell>
          <cell r="N558">
            <v>7</v>
          </cell>
        </row>
        <row r="559">
          <cell r="A559" t="str">
            <v>066</v>
          </cell>
          <cell r="B559" t="str">
            <v>0471</v>
          </cell>
          <cell r="C559" t="str">
            <v>C2</v>
          </cell>
          <cell r="D559">
            <v>738</v>
          </cell>
          <cell r="E559">
            <v>166</v>
          </cell>
          <cell r="F559">
            <v>121</v>
          </cell>
          <cell r="G559">
            <v>21</v>
          </cell>
          <cell r="H559">
            <v>3</v>
          </cell>
          <cell r="I559">
            <v>2</v>
          </cell>
          <cell r="J559">
            <v>2</v>
          </cell>
          <cell r="K559">
            <v>0</v>
          </cell>
          <cell r="L559">
            <v>0</v>
          </cell>
          <cell r="M559">
            <v>315</v>
          </cell>
          <cell r="N559">
            <v>15</v>
          </cell>
        </row>
        <row r="560">
          <cell r="A560" t="str">
            <v>066</v>
          </cell>
          <cell r="B560" t="str">
            <v>0472</v>
          </cell>
          <cell r="C560" t="str">
            <v>B</v>
          </cell>
          <cell r="D560">
            <v>730</v>
          </cell>
          <cell r="E560">
            <v>175</v>
          </cell>
          <cell r="F560">
            <v>140</v>
          </cell>
          <cell r="G560">
            <v>26</v>
          </cell>
          <cell r="H560">
            <v>4</v>
          </cell>
          <cell r="I560">
            <v>2</v>
          </cell>
          <cell r="J560">
            <v>1</v>
          </cell>
          <cell r="K560">
            <v>0</v>
          </cell>
          <cell r="L560">
            <v>0</v>
          </cell>
          <cell r="M560">
            <v>348</v>
          </cell>
          <cell r="N560">
            <v>6</v>
          </cell>
        </row>
        <row r="561">
          <cell r="A561" t="str">
            <v>066</v>
          </cell>
          <cell r="B561" t="str">
            <v>0472</v>
          </cell>
          <cell r="C561" t="str">
            <v>C1</v>
          </cell>
          <cell r="D561">
            <v>730</v>
          </cell>
          <cell r="E561">
            <v>152</v>
          </cell>
          <cell r="F561">
            <v>145</v>
          </cell>
          <cell r="G561">
            <v>29</v>
          </cell>
          <cell r="H561">
            <v>1</v>
          </cell>
          <cell r="I561">
            <v>0</v>
          </cell>
          <cell r="J561">
            <v>3</v>
          </cell>
          <cell r="K561">
            <v>0</v>
          </cell>
          <cell r="L561">
            <v>0</v>
          </cell>
          <cell r="M561">
            <v>330</v>
          </cell>
          <cell r="N561">
            <v>1</v>
          </cell>
        </row>
        <row r="562">
          <cell r="A562" t="str">
            <v>066</v>
          </cell>
          <cell r="B562" t="str">
            <v>0473</v>
          </cell>
          <cell r="C562" t="str">
            <v>B</v>
          </cell>
          <cell r="D562">
            <v>734</v>
          </cell>
          <cell r="E562">
            <v>169</v>
          </cell>
          <cell r="F562">
            <v>128</v>
          </cell>
          <cell r="G562">
            <v>43</v>
          </cell>
          <cell r="H562">
            <v>1</v>
          </cell>
          <cell r="I562">
            <v>2</v>
          </cell>
          <cell r="J562">
            <v>1</v>
          </cell>
          <cell r="K562">
            <v>0</v>
          </cell>
          <cell r="L562">
            <v>0</v>
          </cell>
          <cell r="M562">
            <v>344</v>
          </cell>
          <cell r="N562">
            <v>6</v>
          </cell>
        </row>
        <row r="563">
          <cell r="A563" t="str">
            <v>066</v>
          </cell>
          <cell r="B563" t="str">
            <v>0474</v>
          </cell>
          <cell r="C563" t="str">
            <v>B</v>
          </cell>
          <cell r="D563">
            <v>487</v>
          </cell>
          <cell r="E563">
            <v>156</v>
          </cell>
          <cell r="F563">
            <v>58</v>
          </cell>
          <cell r="G563">
            <v>11</v>
          </cell>
          <cell r="H563">
            <v>2</v>
          </cell>
          <cell r="I563">
            <v>3</v>
          </cell>
          <cell r="J563">
            <v>0</v>
          </cell>
          <cell r="K563">
            <v>0</v>
          </cell>
          <cell r="L563">
            <v>0</v>
          </cell>
          <cell r="M563">
            <v>230</v>
          </cell>
          <cell r="N563">
            <v>4</v>
          </cell>
        </row>
        <row r="564">
          <cell r="A564" t="str">
            <v>066</v>
          </cell>
          <cell r="B564" t="str">
            <v>0474</v>
          </cell>
          <cell r="C564" t="str">
            <v>C1</v>
          </cell>
          <cell r="D564">
            <v>487</v>
          </cell>
          <cell r="E564">
            <v>129</v>
          </cell>
          <cell r="F564">
            <v>66</v>
          </cell>
          <cell r="G564">
            <v>15</v>
          </cell>
          <cell r="H564">
            <v>2</v>
          </cell>
          <cell r="I564">
            <v>1</v>
          </cell>
          <cell r="J564">
            <v>2</v>
          </cell>
          <cell r="K564">
            <v>0</v>
          </cell>
          <cell r="L564">
            <v>0</v>
          </cell>
          <cell r="M564">
            <v>215</v>
          </cell>
          <cell r="N564">
            <v>1</v>
          </cell>
        </row>
        <row r="565">
          <cell r="A565" t="str">
            <v>066</v>
          </cell>
          <cell r="B565" t="str">
            <v>0475</v>
          </cell>
          <cell r="C565" t="str">
            <v>B</v>
          </cell>
          <cell r="D565">
            <v>482</v>
          </cell>
          <cell r="E565">
            <v>146</v>
          </cell>
          <cell r="F565">
            <v>50</v>
          </cell>
          <cell r="G565">
            <v>9</v>
          </cell>
          <cell r="H565">
            <v>0</v>
          </cell>
          <cell r="I565">
            <v>1</v>
          </cell>
          <cell r="J565">
            <v>0</v>
          </cell>
          <cell r="K565">
            <v>0</v>
          </cell>
          <cell r="L565">
            <v>0</v>
          </cell>
          <cell r="M565">
            <v>206</v>
          </cell>
          <cell r="N565">
            <v>5</v>
          </cell>
        </row>
        <row r="566">
          <cell r="A566" t="str">
            <v>066</v>
          </cell>
          <cell r="B566" t="str">
            <v>0475</v>
          </cell>
          <cell r="C566" t="str">
            <v>C1</v>
          </cell>
          <cell r="D566">
            <v>482</v>
          </cell>
          <cell r="E566">
            <v>139</v>
          </cell>
          <cell r="F566">
            <v>58</v>
          </cell>
          <cell r="G566">
            <v>14</v>
          </cell>
          <cell r="H566">
            <v>0</v>
          </cell>
          <cell r="I566">
            <v>1</v>
          </cell>
          <cell r="J566">
            <v>1</v>
          </cell>
          <cell r="K566">
            <v>0</v>
          </cell>
          <cell r="L566">
            <v>0</v>
          </cell>
          <cell r="M566">
            <v>213</v>
          </cell>
          <cell r="N566">
            <v>0</v>
          </cell>
        </row>
        <row r="567">
          <cell r="A567" t="str">
            <v>066</v>
          </cell>
          <cell r="B567" t="str">
            <v>0476</v>
          </cell>
          <cell r="C567" t="str">
            <v>B</v>
          </cell>
          <cell r="D567">
            <v>459</v>
          </cell>
          <cell r="E567">
            <v>93</v>
          </cell>
          <cell r="F567">
            <v>93</v>
          </cell>
          <cell r="G567">
            <v>50</v>
          </cell>
          <cell r="H567">
            <v>0</v>
          </cell>
          <cell r="I567">
            <v>6</v>
          </cell>
          <cell r="J567">
            <v>0</v>
          </cell>
          <cell r="K567">
            <v>0</v>
          </cell>
          <cell r="L567">
            <v>0</v>
          </cell>
          <cell r="M567">
            <v>242</v>
          </cell>
          <cell r="N567">
            <v>2</v>
          </cell>
        </row>
        <row r="568">
          <cell r="A568" t="str">
            <v>066</v>
          </cell>
          <cell r="B568" t="str">
            <v>0476</v>
          </cell>
          <cell r="C568" t="str">
            <v>C1</v>
          </cell>
          <cell r="D568">
            <v>459</v>
          </cell>
          <cell r="E568">
            <v>81</v>
          </cell>
          <cell r="F568">
            <v>104</v>
          </cell>
          <cell r="G568">
            <v>34</v>
          </cell>
          <cell r="H568">
            <v>2</v>
          </cell>
          <cell r="I568">
            <v>1</v>
          </cell>
          <cell r="J568">
            <v>1</v>
          </cell>
          <cell r="K568">
            <v>0</v>
          </cell>
          <cell r="L568">
            <v>0</v>
          </cell>
          <cell r="M568">
            <v>223</v>
          </cell>
          <cell r="N568">
            <v>1</v>
          </cell>
        </row>
        <row r="569">
          <cell r="A569" t="str">
            <v>066</v>
          </cell>
          <cell r="B569" t="str">
            <v>0477</v>
          </cell>
          <cell r="C569" t="str">
            <v>B</v>
          </cell>
          <cell r="D569">
            <v>418</v>
          </cell>
          <cell r="E569">
            <v>43</v>
          </cell>
          <cell r="F569">
            <v>114</v>
          </cell>
          <cell r="G569">
            <v>15</v>
          </cell>
          <cell r="H569">
            <v>0</v>
          </cell>
          <cell r="I569">
            <v>1</v>
          </cell>
          <cell r="J569">
            <v>1</v>
          </cell>
          <cell r="K569">
            <v>0</v>
          </cell>
          <cell r="L569">
            <v>0</v>
          </cell>
          <cell r="M569">
            <v>174</v>
          </cell>
          <cell r="N569">
            <v>10</v>
          </cell>
        </row>
        <row r="570">
          <cell r="A570" t="str">
            <v>066</v>
          </cell>
          <cell r="B570" t="str">
            <v>0477</v>
          </cell>
          <cell r="C570" t="str">
            <v>C1</v>
          </cell>
          <cell r="D570">
            <v>418</v>
          </cell>
          <cell r="E570">
            <v>50</v>
          </cell>
          <cell r="F570">
            <v>109</v>
          </cell>
          <cell r="G570">
            <v>12</v>
          </cell>
          <cell r="H570">
            <v>0</v>
          </cell>
          <cell r="I570">
            <v>2</v>
          </cell>
          <cell r="J570">
            <v>2</v>
          </cell>
          <cell r="K570">
            <v>0</v>
          </cell>
          <cell r="L570">
            <v>0</v>
          </cell>
          <cell r="M570">
            <v>175</v>
          </cell>
          <cell r="N570">
            <v>10</v>
          </cell>
        </row>
        <row r="571">
          <cell r="A571" t="str">
            <v>066</v>
          </cell>
          <cell r="B571" t="str">
            <v>0478</v>
          </cell>
          <cell r="C571" t="str">
            <v>B</v>
          </cell>
          <cell r="D571">
            <v>507</v>
          </cell>
          <cell r="E571">
            <v>78</v>
          </cell>
          <cell r="F571">
            <v>76</v>
          </cell>
          <cell r="G571">
            <v>7</v>
          </cell>
          <cell r="H571">
            <v>1</v>
          </cell>
          <cell r="I571">
            <v>1</v>
          </cell>
          <cell r="J571">
            <v>1</v>
          </cell>
          <cell r="K571">
            <v>0</v>
          </cell>
          <cell r="L571">
            <v>0</v>
          </cell>
          <cell r="M571">
            <v>164</v>
          </cell>
          <cell r="N571">
            <v>1</v>
          </cell>
        </row>
        <row r="572">
          <cell r="A572" t="str">
            <v>066</v>
          </cell>
          <cell r="B572" t="str">
            <v>0478</v>
          </cell>
          <cell r="C572" t="str">
            <v>C1</v>
          </cell>
          <cell r="D572">
            <v>507</v>
          </cell>
          <cell r="E572">
            <v>85</v>
          </cell>
          <cell r="F572">
            <v>97</v>
          </cell>
          <cell r="G572">
            <v>15</v>
          </cell>
          <cell r="H572">
            <v>2</v>
          </cell>
          <cell r="I572">
            <v>2</v>
          </cell>
          <cell r="J572">
            <v>0</v>
          </cell>
          <cell r="K572">
            <v>0</v>
          </cell>
          <cell r="L572">
            <v>0</v>
          </cell>
          <cell r="M572">
            <v>201</v>
          </cell>
          <cell r="N572">
            <v>2</v>
          </cell>
        </row>
        <row r="573">
          <cell r="A573" t="str">
            <v>066</v>
          </cell>
          <cell r="B573" t="str">
            <v>0479</v>
          </cell>
          <cell r="C573" t="str">
            <v>B</v>
          </cell>
          <cell r="D573">
            <v>529</v>
          </cell>
          <cell r="E573">
            <v>104</v>
          </cell>
          <cell r="F573">
            <v>63</v>
          </cell>
          <cell r="G573">
            <v>30</v>
          </cell>
          <cell r="H573">
            <v>4</v>
          </cell>
          <cell r="I573">
            <v>1</v>
          </cell>
          <cell r="J573">
            <v>4</v>
          </cell>
          <cell r="K573">
            <v>0</v>
          </cell>
          <cell r="L573">
            <v>0</v>
          </cell>
          <cell r="M573">
            <v>206</v>
          </cell>
          <cell r="N573">
            <v>8</v>
          </cell>
        </row>
        <row r="574">
          <cell r="A574" t="str">
            <v>066</v>
          </cell>
          <cell r="B574" t="str">
            <v>0479</v>
          </cell>
          <cell r="C574" t="str">
            <v>C1</v>
          </cell>
          <cell r="D574">
            <v>530</v>
          </cell>
          <cell r="E574">
            <v>74</v>
          </cell>
          <cell r="F574">
            <v>85</v>
          </cell>
          <cell r="G574">
            <v>29</v>
          </cell>
          <cell r="H574">
            <v>1</v>
          </cell>
          <cell r="I574">
            <v>4</v>
          </cell>
          <cell r="J574">
            <v>4</v>
          </cell>
          <cell r="K574">
            <v>0</v>
          </cell>
          <cell r="L574">
            <v>0</v>
          </cell>
          <cell r="M574">
            <v>197</v>
          </cell>
          <cell r="N574">
            <v>5</v>
          </cell>
        </row>
        <row r="575">
          <cell r="A575" t="str">
            <v>066</v>
          </cell>
          <cell r="B575" t="str">
            <v>0480</v>
          </cell>
          <cell r="C575" t="str">
            <v>B</v>
          </cell>
          <cell r="D575">
            <v>544</v>
          </cell>
          <cell r="E575">
            <v>92</v>
          </cell>
          <cell r="F575">
            <v>137</v>
          </cell>
          <cell r="G575">
            <v>28</v>
          </cell>
          <cell r="H575">
            <v>2</v>
          </cell>
          <cell r="I575">
            <v>9</v>
          </cell>
          <cell r="J575">
            <v>0</v>
          </cell>
          <cell r="K575">
            <v>0</v>
          </cell>
          <cell r="L575">
            <v>0</v>
          </cell>
          <cell r="M575">
            <v>268</v>
          </cell>
          <cell r="N575">
            <v>4</v>
          </cell>
        </row>
        <row r="576">
          <cell r="A576" t="str">
            <v>066</v>
          </cell>
          <cell r="B576" t="str">
            <v>0480</v>
          </cell>
          <cell r="C576" t="str">
            <v>C1</v>
          </cell>
          <cell r="D576">
            <v>544</v>
          </cell>
          <cell r="E576">
            <v>116</v>
          </cell>
          <cell r="F576">
            <v>125</v>
          </cell>
          <cell r="G576">
            <v>33</v>
          </cell>
          <cell r="H576">
            <v>0</v>
          </cell>
          <cell r="I576">
            <v>3</v>
          </cell>
          <cell r="J576">
            <v>1</v>
          </cell>
          <cell r="K576">
            <v>0</v>
          </cell>
          <cell r="L576">
            <v>0</v>
          </cell>
          <cell r="M576">
            <v>278</v>
          </cell>
          <cell r="N576">
            <v>4</v>
          </cell>
        </row>
        <row r="577">
          <cell r="A577" t="str">
            <v>066</v>
          </cell>
          <cell r="B577" t="str">
            <v>0481</v>
          </cell>
          <cell r="C577" t="str">
            <v>B</v>
          </cell>
          <cell r="D577">
            <v>589</v>
          </cell>
          <cell r="E577">
            <v>105</v>
          </cell>
          <cell r="F577">
            <v>160</v>
          </cell>
          <cell r="G577">
            <v>21</v>
          </cell>
          <cell r="H577">
            <v>3</v>
          </cell>
          <cell r="I577">
            <v>6</v>
          </cell>
          <cell r="J577">
            <v>2</v>
          </cell>
          <cell r="K577">
            <v>0</v>
          </cell>
          <cell r="L577">
            <v>0</v>
          </cell>
          <cell r="M577">
            <v>297</v>
          </cell>
          <cell r="N577">
            <v>1</v>
          </cell>
        </row>
        <row r="578">
          <cell r="A578" t="str">
            <v>066</v>
          </cell>
          <cell r="B578" t="str">
            <v>0481</v>
          </cell>
          <cell r="C578" t="str">
            <v>C1</v>
          </cell>
          <cell r="D578">
            <v>589</v>
          </cell>
          <cell r="E578">
            <v>130</v>
          </cell>
          <cell r="F578">
            <v>117</v>
          </cell>
          <cell r="G578">
            <v>34</v>
          </cell>
          <cell r="H578">
            <v>1</v>
          </cell>
          <cell r="I578">
            <v>4</v>
          </cell>
          <cell r="J578">
            <v>2</v>
          </cell>
          <cell r="K578">
            <v>0</v>
          </cell>
          <cell r="L578">
            <v>0</v>
          </cell>
          <cell r="M578">
            <v>288</v>
          </cell>
          <cell r="N578">
            <v>2</v>
          </cell>
        </row>
        <row r="579">
          <cell r="A579" t="str">
            <v>066</v>
          </cell>
          <cell r="B579" t="str">
            <v>0481</v>
          </cell>
          <cell r="C579" t="str">
            <v>C2</v>
          </cell>
          <cell r="D579">
            <v>589</v>
          </cell>
          <cell r="E579">
            <v>144</v>
          </cell>
          <cell r="F579">
            <v>116</v>
          </cell>
          <cell r="G579">
            <v>21</v>
          </cell>
          <cell r="H579">
            <v>2</v>
          </cell>
          <cell r="I579">
            <v>3</v>
          </cell>
          <cell r="J579">
            <v>1</v>
          </cell>
          <cell r="K579">
            <v>0</v>
          </cell>
          <cell r="L579">
            <v>0</v>
          </cell>
          <cell r="M579">
            <v>287</v>
          </cell>
          <cell r="N579">
            <v>3</v>
          </cell>
        </row>
        <row r="580">
          <cell r="A580" t="str">
            <v>066</v>
          </cell>
          <cell r="B580" t="str">
            <v>0482</v>
          </cell>
          <cell r="C580" t="str">
            <v>B</v>
          </cell>
          <cell r="D580">
            <v>722</v>
          </cell>
          <cell r="E580">
            <v>175</v>
          </cell>
          <cell r="F580">
            <v>124</v>
          </cell>
          <cell r="G580">
            <v>30</v>
          </cell>
          <cell r="H580">
            <v>2</v>
          </cell>
          <cell r="I580">
            <v>2</v>
          </cell>
          <cell r="J580">
            <v>0</v>
          </cell>
          <cell r="K580">
            <v>0</v>
          </cell>
          <cell r="L580">
            <v>0</v>
          </cell>
          <cell r="M580">
            <v>333</v>
          </cell>
          <cell r="N580">
            <v>6</v>
          </cell>
        </row>
        <row r="581">
          <cell r="A581" t="str">
            <v>066</v>
          </cell>
          <cell r="B581" t="str">
            <v>0482</v>
          </cell>
          <cell r="C581" t="str">
            <v>C1</v>
          </cell>
          <cell r="D581">
            <v>723</v>
          </cell>
          <cell r="E581">
            <v>152</v>
          </cell>
          <cell r="F581">
            <v>137</v>
          </cell>
          <cell r="G581">
            <v>27</v>
          </cell>
          <cell r="H581">
            <v>2</v>
          </cell>
          <cell r="I581">
            <v>2</v>
          </cell>
          <cell r="J581">
            <v>4</v>
          </cell>
          <cell r="K581">
            <v>0</v>
          </cell>
          <cell r="L581">
            <v>0</v>
          </cell>
          <cell r="M581">
            <v>324</v>
          </cell>
          <cell r="N581">
            <v>0</v>
          </cell>
        </row>
        <row r="582">
          <cell r="A582" t="str">
            <v>066</v>
          </cell>
          <cell r="B582" t="str">
            <v>0482</v>
          </cell>
          <cell r="C582" t="str">
            <v>C2</v>
          </cell>
          <cell r="D582">
            <v>723</v>
          </cell>
          <cell r="E582">
            <v>156</v>
          </cell>
          <cell r="F582">
            <v>128</v>
          </cell>
          <cell r="G582">
            <v>22</v>
          </cell>
          <cell r="H582">
            <v>1</v>
          </cell>
          <cell r="I582">
            <v>1</v>
          </cell>
          <cell r="J582">
            <v>0</v>
          </cell>
          <cell r="K582">
            <v>0</v>
          </cell>
          <cell r="L582">
            <v>0</v>
          </cell>
          <cell r="M582">
            <v>308</v>
          </cell>
          <cell r="N582">
            <v>6</v>
          </cell>
        </row>
        <row r="583">
          <cell r="A583" t="str">
            <v>066</v>
          </cell>
          <cell r="B583" t="str">
            <v>0483</v>
          </cell>
          <cell r="C583" t="str">
            <v>B</v>
          </cell>
          <cell r="D583">
            <v>496</v>
          </cell>
          <cell r="E583">
            <v>126</v>
          </cell>
          <cell r="F583">
            <v>62</v>
          </cell>
          <cell r="G583">
            <v>24</v>
          </cell>
          <cell r="H583">
            <v>2</v>
          </cell>
          <cell r="I583">
            <v>4</v>
          </cell>
          <cell r="J583">
            <v>0</v>
          </cell>
          <cell r="K583">
            <v>0</v>
          </cell>
          <cell r="L583">
            <v>0</v>
          </cell>
          <cell r="M583">
            <v>218</v>
          </cell>
          <cell r="N583">
            <v>5</v>
          </cell>
        </row>
        <row r="584">
          <cell r="A584" t="str">
            <v>066</v>
          </cell>
          <cell r="B584" t="str">
            <v>0483</v>
          </cell>
          <cell r="C584" t="str">
            <v>C1</v>
          </cell>
          <cell r="D584">
            <v>497</v>
          </cell>
          <cell r="E584">
            <v>126</v>
          </cell>
          <cell r="F584">
            <v>83</v>
          </cell>
          <cell r="G584">
            <v>19</v>
          </cell>
          <cell r="H584">
            <v>1</v>
          </cell>
          <cell r="I584">
            <v>4</v>
          </cell>
          <cell r="J584">
            <v>0</v>
          </cell>
          <cell r="K584">
            <v>0</v>
          </cell>
          <cell r="L584">
            <v>0</v>
          </cell>
          <cell r="M584">
            <v>233</v>
          </cell>
          <cell r="N584">
            <v>0</v>
          </cell>
        </row>
        <row r="585">
          <cell r="A585" t="str">
            <v>066</v>
          </cell>
          <cell r="B585" t="str">
            <v>0484</v>
          </cell>
          <cell r="C585" t="str">
            <v>B</v>
          </cell>
          <cell r="D585">
            <v>499</v>
          </cell>
          <cell r="E585">
            <v>111</v>
          </cell>
          <cell r="F585">
            <v>83</v>
          </cell>
          <cell r="G585">
            <v>34</v>
          </cell>
          <cell r="H585">
            <v>1</v>
          </cell>
          <cell r="I585">
            <v>5</v>
          </cell>
          <cell r="J585">
            <v>2</v>
          </cell>
          <cell r="K585">
            <v>0</v>
          </cell>
          <cell r="L585">
            <v>0</v>
          </cell>
          <cell r="M585">
            <v>236</v>
          </cell>
          <cell r="N585">
            <v>2</v>
          </cell>
        </row>
        <row r="586">
          <cell r="A586" t="str">
            <v>066</v>
          </cell>
          <cell r="B586" t="str">
            <v>0484</v>
          </cell>
          <cell r="C586" t="str">
            <v>C1</v>
          </cell>
          <cell r="D586">
            <v>499</v>
          </cell>
          <cell r="E586">
            <v>92</v>
          </cell>
          <cell r="F586">
            <v>98</v>
          </cell>
          <cell r="G586">
            <v>42</v>
          </cell>
          <cell r="H586">
            <v>4</v>
          </cell>
          <cell r="I586">
            <v>4</v>
          </cell>
          <cell r="J586">
            <v>0</v>
          </cell>
          <cell r="K586">
            <v>0</v>
          </cell>
          <cell r="L586">
            <v>0</v>
          </cell>
          <cell r="M586">
            <v>240</v>
          </cell>
          <cell r="N586">
            <v>5</v>
          </cell>
        </row>
        <row r="587">
          <cell r="A587" t="str">
            <v>066</v>
          </cell>
          <cell r="B587" t="str">
            <v>0485</v>
          </cell>
          <cell r="C587" t="str">
            <v>B</v>
          </cell>
          <cell r="D587">
            <v>497</v>
          </cell>
          <cell r="E587">
            <v>117</v>
          </cell>
          <cell r="F587">
            <v>97</v>
          </cell>
          <cell r="G587">
            <v>35</v>
          </cell>
          <cell r="H587">
            <v>3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252</v>
          </cell>
          <cell r="N587">
            <v>4</v>
          </cell>
        </row>
        <row r="588">
          <cell r="A588" t="str">
            <v>066</v>
          </cell>
          <cell r="B588" t="str">
            <v>0485</v>
          </cell>
          <cell r="C588" t="str">
            <v>C1</v>
          </cell>
          <cell r="D588">
            <v>498</v>
          </cell>
          <cell r="E588">
            <v>114</v>
          </cell>
          <cell r="F588">
            <v>86</v>
          </cell>
          <cell r="G588">
            <v>30</v>
          </cell>
          <cell r="H588">
            <v>1</v>
          </cell>
          <cell r="I588">
            <v>1</v>
          </cell>
          <cell r="J588">
            <v>1</v>
          </cell>
          <cell r="K588">
            <v>0</v>
          </cell>
          <cell r="L588">
            <v>0</v>
          </cell>
          <cell r="M588">
            <v>233</v>
          </cell>
          <cell r="N588">
            <v>4</v>
          </cell>
        </row>
        <row r="589">
          <cell r="A589" t="str">
            <v>066</v>
          </cell>
          <cell r="B589" t="str">
            <v>0486</v>
          </cell>
          <cell r="C589" t="str">
            <v>B</v>
          </cell>
          <cell r="D589">
            <v>462</v>
          </cell>
          <cell r="E589">
            <v>115</v>
          </cell>
          <cell r="F589">
            <v>72</v>
          </cell>
          <cell r="G589">
            <v>25</v>
          </cell>
          <cell r="H589">
            <v>0</v>
          </cell>
          <cell r="I589">
            <v>2</v>
          </cell>
          <cell r="J589">
            <v>1</v>
          </cell>
          <cell r="K589">
            <v>0</v>
          </cell>
          <cell r="L589">
            <v>0</v>
          </cell>
          <cell r="M589">
            <v>215</v>
          </cell>
          <cell r="N589">
            <v>3</v>
          </cell>
        </row>
        <row r="590">
          <cell r="A590" t="str">
            <v>066</v>
          </cell>
          <cell r="B590" t="str">
            <v>0486</v>
          </cell>
          <cell r="C590" t="str">
            <v>C1</v>
          </cell>
          <cell r="D590">
            <v>462</v>
          </cell>
          <cell r="E590">
            <v>105</v>
          </cell>
          <cell r="F590">
            <v>54</v>
          </cell>
          <cell r="G590">
            <v>24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183</v>
          </cell>
          <cell r="N590">
            <v>0</v>
          </cell>
        </row>
        <row r="591">
          <cell r="A591" t="str">
            <v>066</v>
          </cell>
          <cell r="B591" t="str">
            <v>0487</v>
          </cell>
          <cell r="C591" t="str">
            <v>B</v>
          </cell>
          <cell r="D591">
            <v>510</v>
          </cell>
          <cell r="E591">
            <v>100</v>
          </cell>
          <cell r="F591">
            <v>79</v>
          </cell>
          <cell r="G591">
            <v>21</v>
          </cell>
          <cell r="H591">
            <v>1</v>
          </cell>
          <cell r="I591">
            <v>2</v>
          </cell>
          <cell r="J591">
            <v>1</v>
          </cell>
          <cell r="K591">
            <v>0</v>
          </cell>
          <cell r="L591">
            <v>0</v>
          </cell>
          <cell r="M591">
            <v>204</v>
          </cell>
          <cell r="N591">
            <v>5</v>
          </cell>
        </row>
        <row r="592">
          <cell r="A592" t="str">
            <v>066</v>
          </cell>
          <cell r="B592" t="str">
            <v>0487</v>
          </cell>
          <cell r="C592" t="str">
            <v>C1</v>
          </cell>
          <cell r="D592">
            <v>510</v>
          </cell>
          <cell r="E592">
            <v>110</v>
          </cell>
          <cell r="F592">
            <v>102</v>
          </cell>
          <cell r="G592">
            <v>15</v>
          </cell>
          <cell r="H592">
            <v>2</v>
          </cell>
          <cell r="I592">
            <v>1</v>
          </cell>
          <cell r="J592">
            <v>2</v>
          </cell>
          <cell r="K592">
            <v>0</v>
          </cell>
          <cell r="L592">
            <v>0</v>
          </cell>
          <cell r="M592">
            <v>232</v>
          </cell>
          <cell r="N592">
            <v>6</v>
          </cell>
        </row>
        <row r="593">
          <cell r="A593" t="str">
            <v>066</v>
          </cell>
          <cell r="B593" t="str">
            <v>0488</v>
          </cell>
          <cell r="C593" t="str">
            <v>B</v>
          </cell>
          <cell r="D593">
            <v>437</v>
          </cell>
          <cell r="E593">
            <v>80</v>
          </cell>
          <cell r="F593">
            <v>91</v>
          </cell>
          <cell r="G593">
            <v>19</v>
          </cell>
          <cell r="H593">
            <v>1</v>
          </cell>
          <cell r="I593">
            <v>0</v>
          </cell>
          <cell r="J593">
            <v>1</v>
          </cell>
          <cell r="K593">
            <v>0</v>
          </cell>
          <cell r="L593">
            <v>0</v>
          </cell>
          <cell r="M593">
            <v>192</v>
          </cell>
          <cell r="N593">
            <v>6</v>
          </cell>
        </row>
        <row r="594">
          <cell r="A594" t="str">
            <v>066</v>
          </cell>
          <cell r="B594" t="str">
            <v>0488</v>
          </cell>
          <cell r="C594" t="str">
            <v>C1</v>
          </cell>
          <cell r="D594">
            <v>438</v>
          </cell>
          <cell r="E594">
            <v>92</v>
          </cell>
          <cell r="F594">
            <v>78</v>
          </cell>
          <cell r="G594">
            <v>15</v>
          </cell>
          <cell r="H594">
            <v>3</v>
          </cell>
          <cell r="I594">
            <v>3</v>
          </cell>
          <cell r="J594">
            <v>4</v>
          </cell>
          <cell r="K594">
            <v>0</v>
          </cell>
          <cell r="L594">
            <v>0</v>
          </cell>
          <cell r="M594">
            <v>195</v>
          </cell>
          <cell r="N594">
            <v>4</v>
          </cell>
        </row>
        <row r="595">
          <cell r="A595" t="str">
            <v>066</v>
          </cell>
          <cell r="B595" t="str">
            <v>0489</v>
          </cell>
          <cell r="C595" t="str">
            <v>B</v>
          </cell>
          <cell r="D595">
            <v>655</v>
          </cell>
          <cell r="E595">
            <v>129</v>
          </cell>
          <cell r="F595">
            <v>121</v>
          </cell>
          <cell r="G595">
            <v>18</v>
          </cell>
          <cell r="H595">
            <v>0</v>
          </cell>
          <cell r="I595">
            <v>5</v>
          </cell>
          <cell r="J595">
            <v>1</v>
          </cell>
          <cell r="K595">
            <v>0</v>
          </cell>
          <cell r="L595">
            <v>0</v>
          </cell>
          <cell r="M595">
            <v>274</v>
          </cell>
          <cell r="N595">
            <v>2</v>
          </cell>
        </row>
        <row r="596">
          <cell r="A596" t="str">
            <v>066</v>
          </cell>
          <cell r="B596" t="str">
            <v>0489</v>
          </cell>
          <cell r="C596" t="str">
            <v>C1</v>
          </cell>
          <cell r="D596">
            <v>656</v>
          </cell>
          <cell r="E596">
            <v>116</v>
          </cell>
          <cell r="F596">
            <v>135</v>
          </cell>
          <cell r="G596">
            <v>28</v>
          </cell>
          <cell r="H596">
            <v>5</v>
          </cell>
          <cell r="I596">
            <v>5</v>
          </cell>
          <cell r="J596">
            <v>3</v>
          </cell>
          <cell r="K596">
            <v>0</v>
          </cell>
          <cell r="L596">
            <v>0</v>
          </cell>
          <cell r="M596">
            <v>292</v>
          </cell>
          <cell r="N596">
            <v>3</v>
          </cell>
        </row>
        <row r="597">
          <cell r="A597" t="str">
            <v>066</v>
          </cell>
          <cell r="B597" t="str">
            <v>0490</v>
          </cell>
          <cell r="C597" t="str">
            <v>B</v>
          </cell>
          <cell r="D597">
            <v>529</v>
          </cell>
          <cell r="E597">
            <v>88</v>
          </cell>
          <cell r="F597">
            <v>107</v>
          </cell>
          <cell r="G597">
            <v>36</v>
          </cell>
          <cell r="H597">
            <v>4</v>
          </cell>
          <cell r="I597">
            <v>1</v>
          </cell>
          <cell r="J597">
            <v>1</v>
          </cell>
          <cell r="K597">
            <v>0</v>
          </cell>
          <cell r="L597">
            <v>0</v>
          </cell>
          <cell r="M597">
            <v>237</v>
          </cell>
          <cell r="N597">
            <v>2</v>
          </cell>
        </row>
        <row r="598">
          <cell r="A598" t="str">
            <v>066</v>
          </cell>
          <cell r="B598" t="str">
            <v>0490</v>
          </cell>
          <cell r="C598" t="str">
            <v>C1</v>
          </cell>
          <cell r="D598">
            <v>530</v>
          </cell>
          <cell r="E598">
            <v>95</v>
          </cell>
          <cell r="F598">
            <v>109</v>
          </cell>
          <cell r="G598">
            <v>26</v>
          </cell>
          <cell r="H598">
            <v>2</v>
          </cell>
          <cell r="I598">
            <v>1</v>
          </cell>
          <cell r="J598">
            <v>0</v>
          </cell>
          <cell r="K598">
            <v>0</v>
          </cell>
          <cell r="L598">
            <v>0</v>
          </cell>
          <cell r="M598">
            <v>233</v>
          </cell>
          <cell r="N598">
            <v>1</v>
          </cell>
        </row>
        <row r="599">
          <cell r="A599" t="str">
            <v>066</v>
          </cell>
          <cell r="B599" t="str">
            <v>0491</v>
          </cell>
          <cell r="C599" t="str">
            <v>B</v>
          </cell>
          <cell r="D599">
            <v>524</v>
          </cell>
          <cell r="E599">
            <v>79</v>
          </cell>
          <cell r="F599">
            <v>102</v>
          </cell>
          <cell r="G599">
            <v>28</v>
          </cell>
          <cell r="H599">
            <v>1</v>
          </cell>
          <cell r="I599">
            <v>1</v>
          </cell>
          <cell r="J599">
            <v>0</v>
          </cell>
          <cell r="K599">
            <v>0</v>
          </cell>
          <cell r="L599">
            <v>0</v>
          </cell>
          <cell r="M599">
            <v>211</v>
          </cell>
          <cell r="N599">
            <v>2</v>
          </cell>
        </row>
        <row r="600">
          <cell r="A600" t="str">
            <v>066</v>
          </cell>
          <cell r="B600" t="str">
            <v>0491</v>
          </cell>
          <cell r="C600" t="str">
            <v>C1</v>
          </cell>
          <cell r="D600">
            <v>524</v>
          </cell>
          <cell r="E600">
            <v>110</v>
          </cell>
          <cell r="F600">
            <v>79</v>
          </cell>
          <cell r="G600">
            <v>34</v>
          </cell>
          <cell r="H600">
            <v>1</v>
          </cell>
          <cell r="I600">
            <v>4</v>
          </cell>
          <cell r="J600">
            <v>2</v>
          </cell>
          <cell r="K600">
            <v>0</v>
          </cell>
          <cell r="L600">
            <v>0</v>
          </cell>
          <cell r="M600">
            <v>230</v>
          </cell>
          <cell r="N600">
            <v>2</v>
          </cell>
        </row>
        <row r="601">
          <cell r="A601" t="str">
            <v>066</v>
          </cell>
          <cell r="B601" t="str">
            <v>0492</v>
          </cell>
          <cell r="C601" t="str">
            <v>B</v>
          </cell>
          <cell r="D601">
            <v>506</v>
          </cell>
          <cell r="E601">
            <v>107</v>
          </cell>
          <cell r="F601">
            <v>59</v>
          </cell>
          <cell r="G601">
            <v>27</v>
          </cell>
          <cell r="H601">
            <v>2</v>
          </cell>
          <cell r="I601">
            <v>2</v>
          </cell>
          <cell r="J601">
            <v>2</v>
          </cell>
          <cell r="K601">
            <v>0</v>
          </cell>
          <cell r="L601">
            <v>0</v>
          </cell>
          <cell r="M601">
            <v>199</v>
          </cell>
          <cell r="N601">
            <v>1</v>
          </cell>
        </row>
        <row r="602">
          <cell r="A602" t="str">
            <v>066</v>
          </cell>
          <cell r="B602" t="str">
            <v>0492</v>
          </cell>
          <cell r="C602" t="str">
            <v>C1</v>
          </cell>
          <cell r="D602">
            <v>507</v>
          </cell>
          <cell r="E602">
            <v>104</v>
          </cell>
          <cell r="F602">
            <v>70</v>
          </cell>
          <cell r="G602">
            <v>22</v>
          </cell>
          <cell r="H602">
            <v>0</v>
          </cell>
          <cell r="I602">
            <v>2</v>
          </cell>
          <cell r="J602">
            <v>3</v>
          </cell>
          <cell r="K602">
            <v>0</v>
          </cell>
          <cell r="L602">
            <v>0</v>
          </cell>
          <cell r="M602">
            <v>201</v>
          </cell>
          <cell r="N602">
            <v>1</v>
          </cell>
        </row>
        <row r="603">
          <cell r="A603" t="str">
            <v>066</v>
          </cell>
          <cell r="B603" t="str">
            <v>0493</v>
          </cell>
          <cell r="C603" t="str">
            <v>B</v>
          </cell>
          <cell r="D603">
            <v>661</v>
          </cell>
          <cell r="E603">
            <v>121</v>
          </cell>
          <cell r="F603">
            <v>73</v>
          </cell>
          <cell r="G603">
            <v>34</v>
          </cell>
          <cell r="H603">
            <v>2</v>
          </cell>
          <cell r="I603">
            <v>4</v>
          </cell>
          <cell r="J603">
            <v>2</v>
          </cell>
          <cell r="K603">
            <v>0</v>
          </cell>
          <cell r="L603">
            <v>0</v>
          </cell>
          <cell r="M603">
            <v>236</v>
          </cell>
          <cell r="N603">
            <v>2</v>
          </cell>
        </row>
        <row r="604">
          <cell r="A604" t="str">
            <v>066</v>
          </cell>
          <cell r="B604" t="str">
            <v>0493</v>
          </cell>
          <cell r="C604" t="str">
            <v>C1</v>
          </cell>
          <cell r="D604">
            <v>661</v>
          </cell>
          <cell r="E604">
            <v>124</v>
          </cell>
          <cell r="F604">
            <v>92</v>
          </cell>
          <cell r="G604">
            <v>37</v>
          </cell>
          <cell r="H604">
            <v>2</v>
          </cell>
          <cell r="I604">
            <v>4</v>
          </cell>
          <cell r="J604">
            <v>2</v>
          </cell>
          <cell r="K604">
            <v>0</v>
          </cell>
          <cell r="L604">
            <v>0</v>
          </cell>
          <cell r="M604">
            <v>261</v>
          </cell>
          <cell r="N604">
            <v>3</v>
          </cell>
        </row>
        <row r="605">
          <cell r="A605" t="str">
            <v>066</v>
          </cell>
          <cell r="B605" t="str">
            <v>0494</v>
          </cell>
          <cell r="C605" t="str">
            <v>B</v>
          </cell>
          <cell r="D605">
            <v>568</v>
          </cell>
          <cell r="E605">
            <v>91</v>
          </cell>
          <cell r="F605">
            <v>71</v>
          </cell>
          <cell r="G605">
            <v>30</v>
          </cell>
          <cell r="H605">
            <v>1</v>
          </cell>
          <cell r="I605">
            <v>6</v>
          </cell>
          <cell r="J605">
            <v>1</v>
          </cell>
          <cell r="K605">
            <v>0</v>
          </cell>
          <cell r="L605">
            <v>0</v>
          </cell>
          <cell r="M605">
            <v>200</v>
          </cell>
          <cell r="N605">
            <v>0</v>
          </cell>
        </row>
        <row r="606">
          <cell r="A606" t="str">
            <v>066</v>
          </cell>
          <cell r="B606" t="str">
            <v>0494</v>
          </cell>
          <cell r="C606" t="str">
            <v>C1</v>
          </cell>
          <cell r="D606">
            <v>569</v>
          </cell>
          <cell r="E606">
            <v>81</v>
          </cell>
          <cell r="F606">
            <v>98</v>
          </cell>
          <cell r="G606">
            <v>19</v>
          </cell>
          <cell r="H606">
            <v>3</v>
          </cell>
          <cell r="I606">
            <v>0</v>
          </cell>
          <cell r="J606">
            <v>4</v>
          </cell>
          <cell r="K606">
            <v>0</v>
          </cell>
          <cell r="L606">
            <v>0</v>
          </cell>
          <cell r="M606">
            <v>205</v>
          </cell>
          <cell r="N606">
            <v>1</v>
          </cell>
        </row>
        <row r="607">
          <cell r="A607" t="str">
            <v>066</v>
          </cell>
          <cell r="B607" t="str">
            <v>0495</v>
          </cell>
          <cell r="C607" t="str">
            <v>B</v>
          </cell>
          <cell r="D607">
            <v>615</v>
          </cell>
          <cell r="E607">
            <v>102</v>
          </cell>
          <cell r="F607">
            <v>85</v>
          </cell>
          <cell r="G607">
            <v>27</v>
          </cell>
          <cell r="H607">
            <v>0</v>
          </cell>
          <cell r="I607">
            <v>1</v>
          </cell>
          <cell r="J607">
            <v>0</v>
          </cell>
          <cell r="K607">
            <v>0</v>
          </cell>
          <cell r="L607">
            <v>0</v>
          </cell>
          <cell r="M607">
            <v>215</v>
          </cell>
          <cell r="N607">
            <v>8</v>
          </cell>
        </row>
        <row r="608">
          <cell r="A608" t="str">
            <v>066</v>
          </cell>
          <cell r="B608" t="str">
            <v>0495</v>
          </cell>
          <cell r="C608" t="str">
            <v>C1</v>
          </cell>
          <cell r="D608">
            <v>616</v>
          </cell>
          <cell r="E608">
            <v>117</v>
          </cell>
          <cell r="F608">
            <v>100</v>
          </cell>
          <cell r="G608">
            <v>37</v>
          </cell>
          <cell r="H608">
            <v>1</v>
          </cell>
          <cell r="I608">
            <v>3</v>
          </cell>
          <cell r="J608">
            <v>0</v>
          </cell>
          <cell r="K608">
            <v>0</v>
          </cell>
          <cell r="L608">
            <v>0</v>
          </cell>
          <cell r="M608">
            <v>258</v>
          </cell>
          <cell r="N608">
            <v>7</v>
          </cell>
        </row>
        <row r="609">
          <cell r="A609" t="str">
            <v>066</v>
          </cell>
          <cell r="B609" t="str">
            <v>0496</v>
          </cell>
          <cell r="C609" t="str">
            <v>B</v>
          </cell>
          <cell r="D609">
            <v>464</v>
          </cell>
          <cell r="E609">
            <v>69</v>
          </cell>
          <cell r="F609">
            <v>71</v>
          </cell>
          <cell r="G609">
            <v>26</v>
          </cell>
          <cell r="H609">
            <v>0</v>
          </cell>
          <cell r="I609">
            <v>3</v>
          </cell>
          <cell r="J609">
            <v>0</v>
          </cell>
          <cell r="K609">
            <v>0</v>
          </cell>
          <cell r="L609">
            <v>0</v>
          </cell>
          <cell r="M609">
            <v>169</v>
          </cell>
          <cell r="N609">
            <v>4</v>
          </cell>
        </row>
        <row r="610">
          <cell r="A610" t="str">
            <v>066</v>
          </cell>
          <cell r="B610" t="str">
            <v>0496</v>
          </cell>
          <cell r="C610" t="str">
            <v>C1</v>
          </cell>
          <cell r="D610">
            <v>464</v>
          </cell>
          <cell r="E610">
            <v>94</v>
          </cell>
          <cell r="F610">
            <v>61</v>
          </cell>
          <cell r="G610">
            <v>27</v>
          </cell>
          <cell r="H610">
            <v>0</v>
          </cell>
          <cell r="I610">
            <v>5</v>
          </cell>
          <cell r="J610">
            <v>2</v>
          </cell>
          <cell r="K610">
            <v>0</v>
          </cell>
          <cell r="L610">
            <v>0</v>
          </cell>
          <cell r="M610">
            <v>189</v>
          </cell>
          <cell r="N610">
            <v>2</v>
          </cell>
        </row>
        <row r="611">
          <cell r="A611" t="str">
            <v>066</v>
          </cell>
          <cell r="B611" t="str">
            <v>0497</v>
          </cell>
          <cell r="C611" t="str">
            <v>B</v>
          </cell>
          <cell r="D611">
            <v>556</v>
          </cell>
          <cell r="E611">
            <v>117</v>
          </cell>
          <cell r="F611">
            <v>69</v>
          </cell>
          <cell r="G611">
            <v>43</v>
          </cell>
          <cell r="H611">
            <v>3</v>
          </cell>
          <cell r="I611">
            <v>3</v>
          </cell>
          <cell r="J611">
            <v>4</v>
          </cell>
          <cell r="K611">
            <v>0</v>
          </cell>
          <cell r="L611">
            <v>0</v>
          </cell>
          <cell r="M611">
            <v>239</v>
          </cell>
          <cell r="N611">
            <v>4</v>
          </cell>
        </row>
        <row r="612">
          <cell r="A612" t="str">
            <v>066</v>
          </cell>
          <cell r="B612" t="str">
            <v>0497</v>
          </cell>
          <cell r="C612" t="str">
            <v>C1</v>
          </cell>
          <cell r="D612">
            <v>556</v>
          </cell>
          <cell r="E612">
            <v>81</v>
          </cell>
          <cell r="F612">
            <v>72</v>
          </cell>
          <cell r="G612">
            <v>61</v>
          </cell>
          <cell r="H612">
            <v>1</v>
          </cell>
          <cell r="I612">
            <v>2</v>
          </cell>
          <cell r="J612">
            <v>3</v>
          </cell>
          <cell r="K612">
            <v>0</v>
          </cell>
          <cell r="L612">
            <v>0</v>
          </cell>
          <cell r="M612">
            <v>220</v>
          </cell>
          <cell r="N612">
            <v>3</v>
          </cell>
        </row>
        <row r="613">
          <cell r="A613" t="str">
            <v>066</v>
          </cell>
          <cell r="B613" t="str">
            <v>0498</v>
          </cell>
          <cell r="C613" t="str">
            <v>B</v>
          </cell>
          <cell r="D613">
            <v>579</v>
          </cell>
          <cell r="E613">
            <v>106</v>
          </cell>
          <cell r="F613">
            <v>110</v>
          </cell>
          <cell r="G613">
            <v>27</v>
          </cell>
          <cell r="H613">
            <v>4</v>
          </cell>
          <cell r="I613">
            <v>8</v>
          </cell>
          <cell r="J613">
            <v>4</v>
          </cell>
          <cell r="K613">
            <v>0</v>
          </cell>
          <cell r="L613">
            <v>0</v>
          </cell>
          <cell r="M613">
            <v>259</v>
          </cell>
          <cell r="N613">
            <v>4</v>
          </cell>
        </row>
        <row r="614">
          <cell r="A614" t="str">
            <v>066</v>
          </cell>
          <cell r="B614" t="str">
            <v>0498</v>
          </cell>
          <cell r="C614" t="str">
            <v>C1</v>
          </cell>
          <cell r="D614">
            <v>579</v>
          </cell>
          <cell r="E614">
            <v>104</v>
          </cell>
          <cell r="F614">
            <v>112</v>
          </cell>
          <cell r="G614">
            <v>22</v>
          </cell>
          <cell r="H614">
            <v>5</v>
          </cell>
          <cell r="I614">
            <v>3</v>
          </cell>
          <cell r="J614">
            <v>5</v>
          </cell>
          <cell r="K614">
            <v>0</v>
          </cell>
          <cell r="L614">
            <v>0</v>
          </cell>
          <cell r="M614">
            <v>251</v>
          </cell>
          <cell r="N614">
            <v>7</v>
          </cell>
        </row>
        <row r="615">
          <cell r="A615" t="str">
            <v>066</v>
          </cell>
          <cell r="B615" t="str">
            <v>0499</v>
          </cell>
          <cell r="C615" t="str">
            <v>B</v>
          </cell>
          <cell r="D615">
            <v>732</v>
          </cell>
          <cell r="E615">
            <v>148</v>
          </cell>
          <cell r="F615">
            <v>196</v>
          </cell>
          <cell r="G615">
            <v>21</v>
          </cell>
          <cell r="H615">
            <v>5</v>
          </cell>
          <cell r="I615">
            <v>6</v>
          </cell>
          <cell r="J615">
            <v>5</v>
          </cell>
          <cell r="K615">
            <v>0</v>
          </cell>
          <cell r="L615">
            <v>0</v>
          </cell>
          <cell r="M615">
            <v>381</v>
          </cell>
          <cell r="N615">
            <v>6</v>
          </cell>
        </row>
        <row r="616">
          <cell r="A616" t="str">
            <v>066</v>
          </cell>
          <cell r="B616" t="str">
            <v>0499</v>
          </cell>
          <cell r="C616" t="str">
            <v>C1</v>
          </cell>
          <cell r="D616">
            <v>732</v>
          </cell>
          <cell r="E616">
            <v>165</v>
          </cell>
          <cell r="F616">
            <v>178</v>
          </cell>
          <cell r="G616">
            <v>27</v>
          </cell>
          <cell r="H616">
            <v>6</v>
          </cell>
          <cell r="I616">
            <v>7</v>
          </cell>
          <cell r="J616">
            <v>0</v>
          </cell>
          <cell r="K616">
            <v>0</v>
          </cell>
          <cell r="L616">
            <v>0</v>
          </cell>
          <cell r="M616">
            <v>383</v>
          </cell>
          <cell r="N616">
            <v>5</v>
          </cell>
        </row>
        <row r="617">
          <cell r="A617" t="str">
            <v>066</v>
          </cell>
          <cell r="B617" t="str">
            <v>0500</v>
          </cell>
          <cell r="C617" t="str">
            <v>B</v>
          </cell>
          <cell r="D617">
            <v>574</v>
          </cell>
          <cell r="E617">
            <v>157</v>
          </cell>
          <cell r="F617">
            <v>91</v>
          </cell>
          <cell r="G617">
            <v>25</v>
          </cell>
          <cell r="H617">
            <v>0</v>
          </cell>
          <cell r="I617">
            <v>4</v>
          </cell>
          <cell r="J617">
            <v>0</v>
          </cell>
          <cell r="K617">
            <v>0</v>
          </cell>
          <cell r="L617">
            <v>0</v>
          </cell>
          <cell r="M617">
            <v>277</v>
          </cell>
          <cell r="N617">
            <v>0</v>
          </cell>
        </row>
        <row r="618">
          <cell r="A618" t="str">
            <v>066</v>
          </cell>
          <cell r="B618" t="str">
            <v>0500</v>
          </cell>
          <cell r="C618" t="str">
            <v>C1</v>
          </cell>
          <cell r="D618">
            <v>574</v>
          </cell>
          <cell r="E618">
            <v>142</v>
          </cell>
          <cell r="F618">
            <v>114</v>
          </cell>
          <cell r="G618">
            <v>12</v>
          </cell>
          <cell r="H618">
            <v>2</v>
          </cell>
          <cell r="I618">
            <v>3</v>
          </cell>
          <cell r="J618">
            <v>3</v>
          </cell>
          <cell r="K618">
            <v>0</v>
          </cell>
          <cell r="L618">
            <v>0</v>
          </cell>
          <cell r="M618">
            <v>276</v>
          </cell>
          <cell r="N618">
            <v>9</v>
          </cell>
        </row>
        <row r="619">
          <cell r="A619" t="str">
            <v>066</v>
          </cell>
          <cell r="B619" t="str">
            <v>0500</v>
          </cell>
          <cell r="C619" t="str">
            <v>C2</v>
          </cell>
          <cell r="D619">
            <v>574</v>
          </cell>
          <cell r="E619">
            <v>159</v>
          </cell>
          <cell r="F619">
            <v>96</v>
          </cell>
          <cell r="G619">
            <v>23</v>
          </cell>
          <cell r="H619">
            <v>0</v>
          </cell>
          <cell r="I619">
            <v>2</v>
          </cell>
          <cell r="J619">
            <v>0</v>
          </cell>
          <cell r="K619">
            <v>0</v>
          </cell>
          <cell r="L619">
            <v>0</v>
          </cell>
          <cell r="M619">
            <v>280</v>
          </cell>
          <cell r="N619">
            <v>4</v>
          </cell>
        </row>
        <row r="620">
          <cell r="A620" t="str">
            <v>066</v>
          </cell>
          <cell r="B620" t="str">
            <v>0501</v>
          </cell>
          <cell r="C620" t="str">
            <v>B</v>
          </cell>
          <cell r="D620">
            <v>514</v>
          </cell>
          <cell r="E620">
            <v>91</v>
          </cell>
          <cell r="F620">
            <v>91</v>
          </cell>
          <cell r="G620">
            <v>22</v>
          </cell>
          <cell r="H620">
            <v>3</v>
          </cell>
          <cell r="I620">
            <v>0</v>
          </cell>
          <cell r="J620">
            <v>3</v>
          </cell>
          <cell r="K620">
            <v>0</v>
          </cell>
          <cell r="L620">
            <v>0</v>
          </cell>
          <cell r="M620">
            <v>210</v>
          </cell>
          <cell r="N620">
            <v>0</v>
          </cell>
        </row>
        <row r="621">
          <cell r="A621" t="str">
            <v>066</v>
          </cell>
          <cell r="B621" t="str">
            <v>0501</v>
          </cell>
          <cell r="C621" t="str">
            <v>C1</v>
          </cell>
          <cell r="D621">
            <v>515</v>
          </cell>
          <cell r="E621">
            <v>118</v>
          </cell>
          <cell r="F621">
            <v>79</v>
          </cell>
          <cell r="G621">
            <v>20</v>
          </cell>
          <cell r="H621">
            <v>1</v>
          </cell>
          <cell r="I621">
            <v>3</v>
          </cell>
          <cell r="J621">
            <v>2</v>
          </cell>
          <cell r="K621">
            <v>0</v>
          </cell>
          <cell r="L621">
            <v>0</v>
          </cell>
          <cell r="M621">
            <v>223</v>
          </cell>
          <cell r="N621">
            <v>4</v>
          </cell>
        </row>
        <row r="622">
          <cell r="A622" t="str">
            <v>066</v>
          </cell>
          <cell r="B622" t="str">
            <v>0502</v>
          </cell>
          <cell r="C622" t="str">
            <v>B</v>
          </cell>
          <cell r="D622">
            <v>724</v>
          </cell>
          <cell r="E622">
            <v>148</v>
          </cell>
          <cell r="F622">
            <v>122</v>
          </cell>
          <cell r="G622">
            <v>23</v>
          </cell>
          <cell r="H622">
            <v>1</v>
          </cell>
          <cell r="I622">
            <v>2</v>
          </cell>
          <cell r="J622">
            <v>0</v>
          </cell>
          <cell r="K622">
            <v>0</v>
          </cell>
          <cell r="L622">
            <v>0</v>
          </cell>
          <cell r="M622">
            <v>296</v>
          </cell>
          <cell r="N622">
            <v>9</v>
          </cell>
        </row>
        <row r="623">
          <cell r="A623" t="str">
            <v>066</v>
          </cell>
          <cell r="B623" t="str">
            <v>0502</v>
          </cell>
          <cell r="C623" t="str">
            <v>C1</v>
          </cell>
          <cell r="D623">
            <v>724</v>
          </cell>
          <cell r="E623">
            <v>132</v>
          </cell>
          <cell r="F623">
            <v>103</v>
          </cell>
          <cell r="G623">
            <v>24</v>
          </cell>
          <cell r="H623">
            <v>1</v>
          </cell>
          <cell r="I623">
            <v>4</v>
          </cell>
          <cell r="J623">
            <v>2</v>
          </cell>
          <cell r="K623">
            <v>0</v>
          </cell>
          <cell r="L623">
            <v>0</v>
          </cell>
          <cell r="M623">
            <v>266</v>
          </cell>
          <cell r="N623">
            <v>6</v>
          </cell>
        </row>
        <row r="624">
          <cell r="A624" t="str">
            <v>066</v>
          </cell>
          <cell r="B624" t="str">
            <v>0503</v>
          </cell>
          <cell r="C624" t="str">
            <v>B</v>
          </cell>
          <cell r="D624">
            <v>448</v>
          </cell>
          <cell r="E624">
            <v>94</v>
          </cell>
          <cell r="F624">
            <v>54</v>
          </cell>
          <cell r="G624">
            <v>24</v>
          </cell>
          <cell r="H624">
            <v>1</v>
          </cell>
          <cell r="I624">
            <v>2</v>
          </cell>
          <cell r="J624">
            <v>0</v>
          </cell>
          <cell r="K624">
            <v>0</v>
          </cell>
          <cell r="L624">
            <v>0</v>
          </cell>
          <cell r="M624">
            <v>175</v>
          </cell>
          <cell r="N624">
            <v>4</v>
          </cell>
        </row>
        <row r="625">
          <cell r="A625" t="str">
            <v>066</v>
          </cell>
          <cell r="B625" t="str">
            <v>0503</v>
          </cell>
          <cell r="C625" t="str">
            <v>C1</v>
          </cell>
          <cell r="D625">
            <v>448</v>
          </cell>
          <cell r="E625">
            <v>88</v>
          </cell>
          <cell r="F625">
            <v>92</v>
          </cell>
          <cell r="G625">
            <v>26</v>
          </cell>
          <cell r="H625">
            <v>4</v>
          </cell>
          <cell r="I625">
            <v>2</v>
          </cell>
          <cell r="J625">
            <v>2</v>
          </cell>
          <cell r="K625">
            <v>0</v>
          </cell>
          <cell r="L625">
            <v>1</v>
          </cell>
          <cell r="M625">
            <v>215</v>
          </cell>
          <cell r="N625">
            <v>1</v>
          </cell>
        </row>
        <row r="626">
          <cell r="A626" t="str">
            <v>066</v>
          </cell>
          <cell r="B626" t="str">
            <v>0504</v>
          </cell>
          <cell r="C626" t="str">
            <v>B</v>
          </cell>
          <cell r="D626">
            <v>663</v>
          </cell>
          <cell r="E626">
            <v>103</v>
          </cell>
          <cell r="F626">
            <v>139</v>
          </cell>
          <cell r="G626">
            <v>43</v>
          </cell>
          <cell r="H626">
            <v>2</v>
          </cell>
          <cell r="I626">
            <v>1</v>
          </cell>
          <cell r="J626">
            <v>0</v>
          </cell>
          <cell r="K626">
            <v>0</v>
          </cell>
          <cell r="L626">
            <v>0</v>
          </cell>
          <cell r="M626">
            <v>288</v>
          </cell>
          <cell r="N626">
            <v>5</v>
          </cell>
        </row>
        <row r="627">
          <cell r="A627" t="str">
            <v>066</v>
          </cell>
          <cell r="B627" t="str">
            <v>0504</v>
          </cell>
          <cell r="C627" t="str">
            <v>C1</v>
          </cell>
          <cell r="D627">
            <v>663</v>
          </cell>
          <cell r="E627">
            <v>111</v>
          </cell>
          <cell r="F627">
            <v>104</v>
          </cell>
          <cell r="G627">
            <v>39</v>
          </cell>
          <cell r="H627">
            <v>1</v>
          </cell>
          <cell r="I627">
            <v>2</v>
          </cell>
          <cell r="J627">
            <v>4</v>
          </cell>
          <cell r="K627">
            <v>0</v>
          </cell>
          <cell r="L627">
            <v>0</v>
          </cell>
          <cell r="M627">
            <v>261</v>
          </cell>
          <cell r="N627">
            <v>4</v>
          </cell>
        </row>
        <row r="628">
          <cell r="A628" t="str">
            <v>066</v>
          </cell>
          <cell r="B628" t="str">
            <v>0505</v>
          </cell>
          <cell r="C628" t="str">
            <v>B</v>
          </cell>
          <cell r="D628">
            <v>546</v>
          </cell>
          <cell r="E628">
            <v>89</v>
          </cell>
          <cell r="F628">
            <v>76</v>
          </cell>
          <cell r="G628">
            <v>24</v>
          </cell>
          <cell r="H628">
            <v>1</v>
          </cell>
          <cell r="I628">
            <v>2</v>
          </cell>
          <cell r="J628">
            <v>2</v>
          </cell>
          <cell r="K628">
            <v>0</v>
          </cell>
          <cell r="L628">
            <v>0</v>
          </cell>
          <cell r="M628">
            <v>194</v>
          </cell>
          <cell r="N628">
            <v>0</v>
          </cell>
        </row>
        <row r="629">
          <cell r="A629" t="str">
            <v>066</v>
          </cell>
          <cell r="B629" t="str">
            <v>0505</v>
          </cell>
          <cell r="C629" t="str">
            <v>C1</v>
          </cell>
          <cell r="D629">
            <v>546</v>
          </cell>
          <cell r="E629">
            <v>85</v>
          </cell>
          <cell r="F629">
            <v>89</v>
          </cell>
          <cell r="G629">
            <v>21</v>
          </cell>
          <cell r="H629">
            <v>0</v>
          </cell>
          <cell r="I629">
            <v>3</v>
          </cell>
          <cell r="J629">
            <v>0</v>
          </cell>
          <cell r="K629">
            <v>0</v>
          </cell>
          <cell r="L629">
            <v>0</v>
          </cell>
          <cell r="M629">
            <v>198</v>
          </cell>
          <cell r="N629">
            <v>1</v>
          </cell>
        </row>
        <row r="630">
          <cell r="A630" t="str">
            <v>066</v>
          </cell>
          <cell r="B630" t="str">
            <v>0506</v>
          </cell>
          <cell r="C630" t="str">
            <v>B</v>
          </cell>
          <cell r="D630">
            <v>466</v>
          </cell>
          <cell r="E630">
            <v>112</v>
          </cell>
          <cell r="F630">
            <v>64</v>
          </cell>
          <cell r="G630">
            <v>22</v>
          </cell>
          <cell r="H630">
            <v>0</v>
          </cell>
          <cell r="I630">
            <v>2</v>
          </cell>
          <cell r="J630">
            <v>2</v>
          </cell>
          <cell r="K630">
            <v>0</v>
          </cell>
          <cell r="L630">
            <v>0</v>
          </cell>
          <cell r="M630">
            <v>202</v>
          </cell>
          <cell r="N630">
            <v>5</v>
          </cell>
        </row>
        <row r="631">
          <cell r="A631" t="str">
            <v>066</v>
          </cell>
          <cell r="B631" t="str">
            <v>0506</v>
          </cell>
          <cell r="C631" t="str">
            <v>C1</v>
          </cell>
          <cell r="D631">
            <v>466</v>
          </cell>
          <cell r="E631">
            <v>110</v>
          </cell>
          <cell r="F631">
            <v>62</v>
          </cell>
          <cell r="G631">
            <v>25</v>
          </cell>
          <cell r="H631">
            <v>2</v>
          </cell>
          <cell r="I631">
            <v>3</v>
          </cell>
          <cell r="J631">
            <v>1</v>
          </cell>
          <cell r="K631">
            <v>0</v>
          </cell>
          <cell r="L631">
            <v>0</v>
          </cell>
          <cell r="M631">
            <v>203</v>
          </cell>
          <cell r="N631">
            <v>3</v>
          </cell>
        </row>
        <row r="632">
          <cell r="A632" t="str">
            <v>066</v>
          </cell>
          <cell r="B632" t="str">
            <v>0507</v>
          </cell>
          <cell r="C632" t="str">
            <v>B</v>
          </cell>
          <cell r="D632">
            <v>579</v>
          </cell>
          <cell r="E632">
            <v>112</v>
          </cell>
          <cell r="F632">
            <v>99</v>
          </cell>
          <cell r="G632">
            <v>15</v>
          </cell>
          <cell r="H632">
            <v>1</v>
          </cell>
          <cell r="I632">
            <v>7</v>
          </cell>
          <cell r="J632">
            <v>2</v>
          </cell>
          <cell r="K632">
            <v>0</v>
          </cell>
          <cell r="L632">
            <v>0</v>
          </cell>
          <cell r="M632">
            <v>236</v>
          </cell>
          <cell r="N632">
            <v>3</v>
          </cell>
        </row>
        <row r="633">
          <cell r="A633" t="str">
            <v>066</v>
          </cell>
          <cell r="B633" t="str">
            <v>0507</v>
          </cell>
          <cell r="C633" t="str">
            <v>C1</v>
          </cell>
          <cell r="D633">
            <v>579</v>
          </cell>
          <cell r="E633">
            <v>131</v>
          </cell>
          <cell r="F633">
            <v>103</v>
          </cell>
          <cell r="G633">
            <v>17</v>
          </cell>
          <cell r="H633">
            <v>3</v>
          </cell>
          <cell r="I633">
            <v>2</v>
          </cell>
          <cell r="J633">
            <v>1</v>
          </cell>
          <cell r="K633">
            <v>0</v>
          </cell>
          <cell r="L633">
            <v>0</v>
          </cell>
          <cell r="M633">
            <v>257</v>
          </cell>
          <cell r="N633">
            <v>5</v>
          </cell>
        </row>
        <row r="634">
          <cell r="A634" t="str">
            <v>066</v>
          </cell>
          <cell r="B634" t="str">
            <v>0508</v>
          </cell>
          <cell r="C634" t="str">
            <v>B</v>
          </cell>
          <cell r="D634">
            <v>477</v>
          </cell>
          <cell r="E634">
            <v>97</v>
          </cell>
          <cell r="F634">
            <v>99</v>
          </cell>
          <cell r="G634">
            <v>18</v>
          </cell>
          <cell r="H634">
            <v>0</v>
          </cell>
          <cell r="I634">
            <v>5</v>
          </cell>
          <cell r="J634">
            <v>1</v>
          </cell>
          <cell r="K634">
            <v>0</v>
          </cell>
          <cell r="L634">
            <v>0</v>
          </cell>
          <cell r="M634">
            <v>220</v>
          </cell>
          <cell r="N634">
            <v>8</v>
          </cell>
        </row>
        <row r="635">
          <cell r="A635" t="str">
            <v>066</v>
          </cell>
          <cell r="B635" t="str">
            <v>0508</v>
          </cell>
          <cell r="C635" t="str">
            <v>C1</v>
          </cell>
          <cell r="D635">
            <v>477</v>
          </cell>
          <cell r="E635">
            <v>87</v>
          </cell>
          <cell r="F635">
            <v>76</v>
          </cell>
          <cell r="G635">
            <v>24</v>
          </cell>
          <cell r="H635">
            <v>1</v>
          </cell>
          <cell r="I635">
            <v>1</v>
          </cell>
          <cell r="J635">
            <v>1</v>
          </cell>
          <cell r="K635">
            <v>0</v>
          </cell>
          <cell r="L635">
            <v>0</v>
          </cell>
          <cell r="M635">
            <v>190</v>
          </cell>
          <cell r="N635">
            <v>1</v>
          </cell>
        </row>
        <row r="636">
          <cell r="A636" t="str">
            <v>066</v>
          </cell>
          <cell r="B636" t="str">
            <v>0509</v>
          </cell>
          <cell r="C636" t="str">
            <v>B</v>
          </cell>
          <cell r="D636">
            <v>704</v>
          </cell>
          <cell r="E636">
            <v>108</v>
          </cell>
          <cell r="F636">
            <v>146</v>
          </cell>
          <cell r="G636">
            <v>24</v>
          </cell>
          <cell r="H636">
            <v>1</v>
          </cell>
          <cell r="I636">
            <v>9</v>
          </cell>
          <cell r="J636">
            <v>3</v>
          </cell>
          <cell r="K636">
            <v>0</v>
          </cell>
          <cell r="L636">
            <v>0</v>
          </cell>
          <cell r="M636">
            <v>291</v>
          </cell>
          <cell r="N636">
            <v>7</v>
          </cell>
        </row>
        <row r="637">
          <cell r="A637" t="str">
            <v>066</v>
          </cell>
          <cell r="B637" t="str">
            <v>0509</v>
          </cell>
          <cell r="C637" t="str">
            <v>C1</v>
          </cell>
          <cell r="D637">
            <v>704</v>
          </cell>
          <cell r="E637">
            <v>135</v>
          </cell>
          <cell r="F637">
            <v>141</v>
          </cell>
          <cell r="G637">
            <v>35</v>
          </cell>
          <cell r="H637">
            <v>2</v>
          </cell>
          <cell r="I637">
            <v>9</v>
          </cell>
          <cell r="J637">
            <v>2</v>
          </cell>
          <cell r="K637">
            <v>0</v>
          </cell>
          <cell r="L637">
            <v>0</v>
          </cell>
          <cell r="M637">
            <v>324</v>
          </cell>
          <cell r="N637">
            <v>3</v>
          </cell>
        </row>
        <row r="638">
          <cell r="A638" t="str">
            <v>066</v>
          </cell>
          <cell r="B638" t="str">
            <v>0510</v>
          </cell>
          <cell r="C638" t="str">
            <v>B</v>
          </cell>
          <cell r="D638">
            <v>721</v>
          </cell>
          <cell r="E638">
            <v>123</v>
          </cell>
          <cell r="F638">
            <v>208</v>
          </cell>
          <cell r="G638">
            <v>32</v>
          </cell>
          <cell r="H638">
            <v>3</v>
          </cell>
          <cell r="I638">
            <v>5</v>
          </cell>
          <cell r="J638">
            <v>2</v>
          </cell>
          <cell r="K638">
            <v>0</v>
          </cell>
          <cell r="L638">
            <v>0</v>
          </cell>
          <cell r="M638">
            <v>373</v>
          </cell>
          <cell r="N638">
            <v>6</v>
          </cell>
        </row>
        <row r="639">
          <cell r="A639" t="str">
            <v>066</v>
          </cell>
          <cell r="B639" t="str">
            <v>0510</v>
          </cell>
          <cell r="C639" t="str">
            <v>C1</v>
          </cell>
          <cell r="D639">
            <v>722</v>
          </cell>
          <cell r="E639">
            <v>138</v>
          </cell>
          <cell r="F639">
            <v>181</v>
          </cell>
          <cell r="G639">
            <v>37</v>
          </cell>
          <cell r="H639">
            <v>4</v>
          </cell>
          <cell r="I639">
            <v>6</v>
          </cell>
          <cell r="J639">
            <v>2</v>
          </cell>
          <cell r="K639">
            <v>0</v>
          </cell>
          <cell r="L639">
            <v>1</v>
          </cell>
          <cell r="M639">
            <v>369</v>
          </cell>
          <cell r="N639">
            <v>2</v>
          </cell>
        </row>
        <row r="640">
          <cell r="A640" t="str">
            <v>066</v>
          </cell>
          <cell r="B640" t="str">
            <v>0511</v>
          </cell>
          <cell r="C640" t="str">
            <v>B</v>
          </cell>
          <cell r="D640">
            <v>534</v>
          </cell>
          <cell r="E640">
            <v>102</v>
          </cell>
          <cell r="F640">
            <v>119</v>
          </cell>
          <cell r="G640">
            <v>21</v>
          </cell>
          <cell r="H640">
            <v>3</v>
          </cell>
          <cell r="I640">
            <v>4</v>
          </cell>
          <cell r="J640">
            <v>0</v>
          </cell>
          <cell r="K640">
            <v>0</v>
          </cell>
          <cell r="L640">
            <v>0</v>
          </cell>
          <cell r="M640">
            <v>249</v>
          </cell>
          <cell r="N640">
            <v>7</v>
          </cell>
        </row>
        <row r="641">
          <cell r="A641" t="str">
            <v>066</v>
          </cell>
          <cell r="B641" t="str">
            <v>0511</v>
          </cell>
          <cell r="C641" t="str">
            <v>C1</v>
          </cell>
          <cell r="D641">
            <v>534</v>
          </cell>
          <cell r="E641">
            <v>104</v>
          </cell>
          <cell r="F641">
            <v>94</v>
          </cell>
          <cell r="G641">
            <v>23</v>
          </cell>
          <cell r="H641">
            <v>5</v>
          </cell>
          <cell r="I641">
            <v>0</v>
          </cell>
          <cell r="J641">
            <v>1</v>
          </cell>
          <cell r="K641">
            <v>0</v>
          </cell>
          <cell r="L641">
            <v>0</v>
          </cell>
          <cell r="M641">
            <v>227</v>
          </cell>
          <cell r="N641">
            <v>0</v>
          </cell>
        </row>
        <row r="642">
          <cell r="A642" t="str">
            <v>066</v>
          </cell>
          <cell r="B642" t="str">
            <v>0511</v>
          </cell>
          <cell r="C642" t="str">
            <v>C2</v>
          </cell>
          <cell r="D642">
            <v>534</v>
          </cell>
          <cell r="E642">
            <v>103</v>
          </cell>
          <cell r="F642">
            <v>130</v>
          </cell>
          <cell r="G642">
            <v>13</v>
          </cell>
          <cell r="H642">
            <v>3</v>
          </cell>
          <cell r="I642">
            <v>4</v>
          </cell>
          <cell r="J642">
            <v>0</v>
          </cell>
          <cell r="K642">
            <v>0</v>
          </cell>
          <cell r="L642">
            <v>2</v>
          </cell>
          <cell r="M642">
            <v>255</v>
          </cell>
          <cell r="N642">
            <v>4</v>
          </cell>
        </row>
        <row r="643">
          <cell r="A643" t="str">
            <v>066</v>
          </cell>
          <cell r="B643" t="str">
            <v>0512</v>
          </cell>
          <cell r="C643" t="str">
            <v>B</v>
          </cell>
          <cell r="D643">
            <v>626</v>
          </cell>
          <cell r="E643">
            <v>115</v>
          </cell>
          <cell r="F643">
            <v>146</v>
          </cell>
          <cell r="G643">
            <v>30</v>
          </cell>
          <cell r="H643">
            <v>6</v>
          </cell>
          <cell r="I643">
            <v>1</v>
          </cell>
          <cell r="J643">
            <v>2</v>
          </cell>
          <cell r="K643">
            <v>0</v>
          </cell>
          <cell r="L643">
            <v>0</v>
          </cell>
          <cell r="M643">
            <v>300</v>
          </cell>
          <cell r="N643">
            <v>1</v>
          </cell>
        </row>
        <row r="644">
          <cell r="A644" t="str">
            <v>066</v>
          </cell>
          <cell r="B644" t="str">
            <v>0512</v>
          </cell>
          <cell r="C644" t="str">
            <v>C1</v>
          </cell>
          <cell r="D644">
            <v>626</v>
          </cell>
          <cell r="E644">
            <v>123</v>
          </cell>
          <cell r="F644">
            <v>133</v>
          </cell>
          <cell r="G644">
            <v>43</v>
          </cell>
          <cell r="H644">
            <v>3</v>
          </cell>
          <cell r="I644">
            <v>4</v>
          </cell>
          <cell r="J644">
            <v>1</v>
          </cell>
          <cell r="K644">
            <v>0</v>
          </cell>
          <cell r="L644">
            <v>0</v>
          </cell>
          <cell r="M644">
            <v>307</v>
          </cell>
          <cell r="N644">
            <v>3</v>
          </cell>
        </row>
        <row r="645">
          <cell r="A645" t="str">
            <v>066</v>
          </cell>
          <cell r="B645" t="str">
            <v>0513</v>
          </cell>
          <cell r="C645" t="str">
            <v>B</v>
          </cell>
          <cell r="D645">
            <v>449</v>
          </cell>
          <cell r="E645">
            <v>70</v>
          </cell>
          <cell r="F645">
            <v>54</v>
          </cell>
          <cell r="G645">
            <v>26</v>
          </cell>
          <cell r="H645">
            <v>0</v>
          </cell>
          <cell r="I645">
            <v>1</v>
          </cell>
          <cell r="J645">
            <v>1</v>
          </cell>
          <cell r="K645">
            <v>0</v>
          </cell>
          <cell r="L645">
            <v>0</v>
          </cell>
          <cell r="M645">
            <v>152</v>
          </cell>
          <cell r="N645">
            <v>2</v>
          </cell>
        </row>
        <row r="646">
          <cell r="A646" t="str">
            <v>066</v>
          </cell>
          <cell r="B646" t="str">
            <v>0513</v>
          </cell>
          <cell r="C646" t="str">
            <v>C1</v>
          </cell>
          <cell r="D646">
            <v>449</v>
          </cell>
          <cell r="E646">
            <v>82</v>
          </cell>
          <cell r="F646">
            <v>60</v>
          </cell>
          <cell r="G646">
            <v>16</v>
          </cell>
          <cell r="H646">
            <v>1</v>
          </cell>
          <cell r="I646">
            <v>0</v>
          </cell>
          <cell r="J646">
            <v>1</v>
          </cell>
          <cell r="K646">
            <v>0</v>
          </cell>
          <cell r="L646">
            <v>0</v>
          </cell>
          <cell r="M646">
            <v>160</v>
          </cell>
          <cell r="N646">
            <v>2</v>
          </cell>
        </row>
        <row r="647">
          <cell r="A647" t="str">
            <v>066</v>
          </cell>
          <cell r="B647" t="str">
            <v>0514</v>
          </cell>
          <cell r="C647" t="str">
            <v>B</v>
          </cell>
          <cell r="D647">
            <v>529</v>
          </cell>
          <cell r="E647">
            <v>112</v>
          </cell>
          <cell r="F647">
            <v>89</v>
          </cell>
          <cell r="G647">
            <v>30</v>
          </cell>
          <cell r="H647">
            <v>1</v>
          </cell>
          <cell r="I647">
            <v>3</v>
          </cell>
          <cell r="J647">
            <v>0</v>
          </cell>
          <cell r="K647">
            <v>0</v>
          </cell>
          <cell r="L647">
            <v>0</v>
          </cell>
          <cell r="M647">
            <v>235</v>
          </cell>
          <cell r="N647">
            <v>1</v>
          </cell>
        </row>
        <row r="648">
          <cell r="A648" t="str">
            <v>066</v>
          </cell>
          <cell r="B648" t="str">
            <v>0514</v>
          </cell>
          <cell r="C648" t="str">
            <v>C1</v>
          </cell>
          <cell r="D648">
            <v>530</v>
          </cell>
          <cell r="E648">
            <v>69</v>
          </cell>
          <cell r="F648">
            <v>93</v>
          </cell>
          <cell r="G648">
            <v>31</v>
          </cell>
          <cell r="H648">
            <v>2</v>
          </cell>
          <cell r="I648">
            <v>1</v>
          </cell>
          <cell r="J648">
            <v>2</v>
          </cell>
          <cell r="K648">
            <v>0</v>
          </cell>
          <cell r="L648">
            <v>0</v>
          </cell>
          <cell r="M648">
            <v>198</v>
          </cell>
          <cell r="N648">
            <v>4</v>
          </cell>
        </row>
        <row r="649">
          <cell r="A649" t="str">
            <v>066</v>
          </cell>
          <cell r="B649" t="str">
            <v>0515</v>
          </cell>
          <cell r="C649" t="str">
            <v>B</v>
          </cell>
          <cell r="D649">
            <v>394</v>
          </cell>
          <cell r="E649">
            <v>75</v>
          </cell>
          <cell r="F649">
            <v>59</v>
          </cell>
          <cell r="G649">
            <v>16</v>
          </cell>
          <cell r="H649">
            <v>0</v>
          </cell>
          <cell r="I649">
            <v>0</v>
          </cell>
          <cell r="J649">
            <v>1</v>
          </cell>
          <cell r="K649">
            <v>0</v>
          </cell>
          <cell r="L649">
            <v>0</v>
          </cell>
          <cell r="M649">
            <v>151</v>
          </cell>
          <cell r="N649">
            <v>4</v>
          </cell>
        </row>
        <row r="650">
          <cell r="A650" t="str">
            <v>066</v>
          </cell>
          <cell r="B650" t="str">
            <v>0515</v>
          </cell>
          <cell r="C650" t="str">
            <v>C1</v>
          </cell>
          <cell r="D650">
            <v>394</v>
          </cell>
          <cell r="E650">
            <v>81</v>
          </cell>
          <cell r="F650">
            <v>74</v>
          </cell>
          <cell r="G650">
            <v>23</v>
          </cell>
          <cell r="H650">
            <v>0</v>
          </cell>
          <cell r="I650">
            <v>3</v>
          </cell>
          <cell r="J650">
            <v>2</v>
          </cell>
          <cell r="K650">
            <v>0</v>
          </cell>
          <cell r="L650">
            <v>0</v>
          </cell>
          <cell r="M650">
            <v>183</v>
          </cell>
          <cell r="N650">
            <v>2</v>
          </cell>
        </row>
        <row r="651">
          <cell r="A651" t="str">
            <v>066</v>
          </cell>
          <cell r="B651" t="str">
            <v>0516</v>
          </cell>
          <cell r="C651" t="str">
            <v>B</v>
          </cell>
          <cell r="D651">
            <v>398</v>
          </cell>
          <cell r="E651">
            <v>70</v>
          </cell>
          <cell r="F651">
            <v>81</v>
          </cell>
          <cell r="G651">
            <v>18</v>
          </cell>
          <cell r="H651">
            <v>1</v>
          </cell>
          <cell r="I651">
            <v>1</v>
          </cell>
          <cell r="J651">
            <v>0</v>
          </cell>
          <cell r="K651">
            <v>0</v>
          </cell>
          <cell r="L651">
            <v>0</v>
          </cell>
          <cell r="M651">
            <v>171</v>
          </cell>
          <cell r="N651">
            <v>0</v>
          </cell>
        </row>
        <row r="652">
          <cell r="A652" t="str">
            <v>066</v>
          </cell>
          <cell r="B652" t="str">
            <v>0516</v>
          </cell>
          <cell r="C652" t="str">
            <v>C1</v>
          </cell>
          <cell r="D652">
            <v>398</v>
          </cell>
          <cell r="E652">
            <v>85</v>
          </cell>
          <cell r="F652">
            <v>82</v>
          </cell>
          <cell r="G652">
            <v>14</v>
          </cell>
          <cell r="H652">
            <v>3</v>
          </cell>
          <cell r="I652">
            <v>7</v>
          </cell>
          <cell r="J652">
            <v>0</v>
          </cell>
          <cell r="K652">
            <v>0</v>
          </cell>
          <cell r="L652">
            <v>0</v>
          </cell>
          <cell r="M652">
            <v>191</v>
          </cell>
          <cell r="N652">
            <v>2</v>
          </cell>
        </row>
        <row r="653">
          <cell r="A653" t="str">
            <v>066</v>
          </cell>
          <cell r="B653" t="str">
            <v>0517</v>
          </cell>
          <cell r="C653" t="str">
            <v>B</v>
          </cell>
          <cell r="D653">
            <v>449</v>
          </cell>
          <cell r="E653">
            <v>93</v>
          </cell>
          <cell r="F653">
            <v>80</v>
          </cell>
          <cell r="G653">
            <v>21</v>
          </cell>
          <cell r="H653">
            <v>1</v>
          </cell>
          <cell r="I653">
            <v>2</v>
          </cell>
          <cell r="J653">
            <v>1</v>
          </cell>
          <cell r="K653">
            <v>0</v>
          </cell>
          <cell r="L653">
            <v>0</v>
          </cell>
          <cell r="M653">
            <v>198</v>
          </cell>
          <cell r="N653">
            <v>2</v>
          </cell>
        </row>
        <row r="654">
          <cell r="A654" t="str">
            <v>066</v>
          </cell>
          <cell r="B654" t="str">
            <v>0517</v>
          </cell>
          <cell r="C654" t="str">
            <v>C1</v>
          </cell>
          <cell r="D654">
            <v>450</v>
          </cell>
          <cell r="E654">
            <v>81</v>
          </cell>
          <cell r="F654">
            <v>82</v>
          </cell>
          <cell r="G654">
            <v>16</v>
          </cell>
          <cell r="H654">
            <v>2</v>
          </cell>
          <cell r="I654">
            <v>5</v>
          </cell>
          <cell r="J654">
            <v>1</v>
          </cell>
          <cell r="K654">
            <v>0</v>
          </cell>
          <cell r="L654">
            <v>0</v>
          </cell>
          <cell r="M654">
            <v>187</v>
          </cell>
          <cell r="N654">
            <v>0</v>
          </cell>
        </row>
        <row r="655">
          <cell r="A655" t="str">
            <v>066</v>
          </cell>
          <cell r="B655" t="str">
            <v>0518</v>
          </cell>
          <cell r="C655" t="str">
            <v>B</v>
          </cell>
          <cell r="D655">
            <v>402</v>
          </cell>
          <cell r="E655">
            <v>84</v>
          </cell>
          <cell r="F655">
            <v>62</v>
          </cell>
          <cell r="G655">
            <v>22</v>
          </cell>
          <cell r="H655">
            <v>0</v>
          </cell>
          <cell r="I655">
            <v>5</v>
          </cell>
          <cell r="J655">
            <v>0</v>
          </cell>
          <cell r="K655">
            <v>0</v>
          </cell>
          <cell r="L655">
            <v>0</v>
          </cell>
          <cell r="M655">
            <v>173</v>
          </cell>
          <cell r="N655">
            <v>5</v>
          </cell>
        </row>
        <row r="656">
          <cell r="A656" t="str">
            <v>066</v>
          </cell>
          <cell r="B656" t="str">
            <v>0518</v>
          </cell>
          <cell r="C656" t="str">
            <v>C1</v>
          </cell>
          <cell r="D656">
            <v>402</v>
          </cell>
          <cell r="E656">
            <v>82</v>
          </cell>
          <cell r="F656">
            <v>75</v>
          </cell>
          <cell r="G656">
            <v>22</v>
          </cell>
          <cell r="H656">
            <v>3</v>
          </cell>
          <cell r="I656">
            <v>5</v>
          </cell>
          <cell r="J656">
            <v>4</v>
          </cell>
          <cell r="K656">
            <v>0</v>
          </cell>
          <cell r="L656">
            <v>0</v>
          </cell>
          <cell r="M656">
            <v>191</v>
          </cell>
          <cell r="N656">
            <v>1</v>
          </cell>
        </row>
        <row r="657">
          <cell r="A657" t="str">
            <v>066</v>
          </cell>
          <cell r="B657" t="str">
            <v>0519</v>
          </cell>
          <cell r="C657" t="str">
            <v>B</v>
          </cell>
          <cell r="D657">
            <v>600</v>
          </cell>
          <cell r="E657">
            <v>99</v>
          </cell>
          <cell r="F657">
            <v>115</v>
          </cell>
          <cell r="G657">
            <v>30</v>
          </cell>
          <cell r="H657">
            <v>4</v>
          </cell>
          <cell r="I657">
            <v>6</v>
          </cell>
          <cell r="J657">
            <v>1</v>
          </cell>
          <cell r="K657">
            <v>0</v>
          </cell>
          <cell r="L657">
            <v>0</v>
          </cell>
          <cell r="M657">
            <v>255</v>
          </cell>
          <cell r="N657">
            <v>2</v>
          </cell>
        </row>
        <row r="658">
          <cell r="A658" t="str">
            <v>066</v>
          </cell>
          <cell r="B658" t="str">
            <v>0519</v>
          </cell>
          <cell r="C658" t="str">
            <v>C1</v>
          </cell>
          <cell r="D658">
            <v>601</v>
          </cell>
          <cell r="E658">
            <v>125</v>
          </cell>
          <cell r="F658">
            <v>111</v>
          </cell>
          <cell r="G658">
            <v>27</v>
          </cell>
          <cell r="H658">
            <v>3</v>
          </cell>
          <cell r="I658">
            <v>7</v>
          </cell>
          <cell r="J658">
            <v>2</v>
          </cell>
          <cell r="K658">
            <v>0</v>
          </cell>
          <cell r="L658">
            <v>0</v>
          </cell>
          <cell r="M658">
            <v>275</v>
          </cell>
          <cell r="N658">
            <v>2</v>
          </cell>
        </row>
        <row r="659">
          <cell r="A659" t="str">
            <v>066</v>
          </cell>
          <cell r="B659" t="str">
            <v>0520</v>
          </cell>
          <cell r="C659" t="str">
            <v>B</v>
          </cell>
          <cell r="D659">
            <v>549</v>
          </cell>
          <cell r="E659">
            <v>103</v>
          </cell>
          <cell r="F659">
            <v>129</v>
          </cell>
          <cell r="G659">
            <v>22</v>
          </cell>
          <cell r="H659">
            <v>0</v>
          </cell>
          <cell r="I659">
            <v>4</v>
          </cell>
          <cell r="J659">
            <v>1</v>
          </cell>
          <cell r="K659">
            <v>0</v>
          </cell>
          <cell r="L659">
            <v>0</v>
          </cell>
          <cell r="M659">
            <v>259</v>
          </cell>
          <cell r="N659">
            <v>3</v>
          </cell>
        </row>
        <row r="660">
          <cell r="A660" t="str">
            <v>066</v>
          </cell>
          <cell r="B660" t="str">
            <v>0520</v>
          </cell>
          <cell r="C660" t="str">
            <v>C1</v>
          </cell>
          <cell r="D660">
            <v>549</v>
          </cell>
          <cell r="E660">
            <v>81</v>
          </cell>
          <cell r="F660">
            <v>139</v>
          </cell>
          <cell r="G660">
            <v>29</v>
          </cell>
          <cell r="H660">
            <v>1</v>
          </cell>
          <cell r="I660">
            <v>0</v>
          </cell>
          <cell r="J660">
            <v>5</v>
          </cell>
          <cell r="K660">
            <v>0</v>
          </cell>
          <cell r="L660">
            <v>0</v>
          </cell>
          <cell r="M660">
            <v>255</v>
          </cell>
          <cell r="N660">
            <v>3</v>
          </cell>
        </row>
        <row r="661">
          <cell r="A661" t="str">
            <v>066</v>
          </cell>
          <cell r="B661" t="str">
            <v>0521</v>
          </cell>
          <cell r="C661" t="str">
            <v>B</v>
          </cell>
          <cell r="D661">
            <v>486</v>
          </cell>
          <cell r="E661">
            <v>160</v>
          </cell>
          <cell r="F661">
            <v>59</v>
          </cell>
          <cell r="G661">
            <v>21</v>
          </cell>
          <cell r="H661">
            <v>2</v>
          </cell>
          <cell r="I661">
            <v>2</v>
          </cell>
          <cell r="J661">
            <v>1</v>
          </cell>
          <cell r="K661">
            <v>0</v>
          </cell>
          <cell r="L661">
            <v>0</v>
          </cell>
          <cell r="M661">
            <v>245</v>
          </cell>
          <cell r="N661">
            <v>7</v>
          </cell>
        </row>
        <row r="662">
          <cell r="A662" t="str">
            <v>066</v>
          </cell>
          <cell r="B662" t="str">
            <v>0521</v>
          </cell>
          <cell r="C662" t="str">
            <v>C1</v>
          </cell>
          <cell r="D662">
            <v>486</v>
          </cell>
          <cell r="E662">
            <v>136</v>
          </cell>
          <cell r="F662">
            <v>86</v>
          </cell>
          <cell r="G662">
            <v>15</v>
          </cell>
          <cell r="H662">
            <v>1</v>
          </cell>
          <cell r="I662">
            <v>0</v>
          </cell>
          <cell r="J662">
            <v>1</v>
          </cell>
          <cell r="K662">
            <v>0</v>
          </cell>
          <cell r="L662">
            <v>0</v>
          </cell>
          <cell r="M662">
            <v>239</v>
          </cell>
          <cell r="N662">
            <v>3</v>
          </cell>
        </row>
        <row r="663">
          <cell r="A663" t="str">
            <v>066</v>
          </cell>
          <cell r="B663" t="str">
            <v>0522</v>
          </cell>
          <cell r="C663" t="str">
            <v>B</v>
          </cell>
          <cell r="D663">
            <v>453</v>
          </cell>
          <cell r="E663">
            <v>85</v>
          </cell>
          <cell r="F663">
            <v>68</v>
          </cell>
          <cell r="G663">
            <v>27</v>
          </cell>
          <cell r="H663">
            <v>0</v>
          </cell>
          <cell r="I663">
            <v>2</v>
          </cell>
          <cell r="J663">
            <v>1</v>
          </cell>
          <cell r="K663">
            <v>0</v>
          </cell>
          <cell r="L663">
            <v>0</v>
          </cell>
          <cell r="M663">
            <v>183</v>
          </cell>
          <cell r="N663">
            <v>4</v>
          </cell>
        </row>
        <row r="664">
          <cell r="A664" t="str">
            <v>066</v>
          </cell>
          <cell r="B664" t="str">
            <v>0522</v>
          </cell>
          <cell r="C664" t="str">
            <v>C1</v>
          </cell>
          <cell r="D664">
            <v>454</v>
          </cell>
          <cell r="E664">
            <v>107</v>
          </cell>
          <cell r="F664">
            <v>82</v>
          </cell>
          <cell r="G664">
            <v>21</v>
          </cell>
          <cell r="H664">
            <v>1</v>
          </cell>
          <cell r="I664">
            <v>1</v>
          </cell>
          <cell r="J664">
            <v>1</v>
          </cell>
          <cell r="K664">
            <v>0</v>
          </cell>
          <cell r="L664">
            <v>0</v>
          </cell>
          <cell r="M664">
            <v>213</v>
          </cell>
          <cell r="N664">
            <v>6</v>
          </cell>
        </row>
        <row r="665">
          <cell r="A665" t="str">
            <v>066</v>
          </cell>
          <cell r="B665" t="str">
            <v>0523</v>
          </cell>
          <cell r="C665" t="str">
            <v>B</v>
          </cell>
          <cell r="D665">
            <v>523</v>
          </cell>
          <cell r="E665">
            <v>109</v>
          </cell>
          <cell r="F665">
            <v>75</v>
          </cell>
          <cell r="G665">
            <v>27</v>
          </cell>
          <cell r="H665">
            <v>4</v>
          </cell>
          <cell r="I665">
            <v>4</v>
          </cell>
          <cell r="J665">
            <v>2</v>
          </cell>
          <cell r="K665">
            <v>0</v>
          </cell>
          <cell r="L665">
            <v>0</v>
          </cell>
          <cell r="M665">
            <v>221</v>
          </cell>
          <cell r="N665">
            <v>6</v>
          </cell>
        </row>
        <row r="666">
          <cell r="A666" t="str">
            <v>066</v>
          </cell>
          <cell r="B666" t="str">
            <v>0523</v>
          </cell>
          <cell r="C666" t="str">
            <v>C1</v>
          </cell>
          <cell r="D666">
            <v>524</v>
          </cell>
          <cell r="E666">
            <v>120</v>
          </cell>
          <cell r="F666">
            <v>87</v>
          </cell>
          <cell r="G666">
            <v>22</v>
          </cell>
          <cell r="H666">
            <v>2</v>
          </cell>
          <cell r="I666">
            <v>3</v>
          </cell>
          <cell r="J666">
            <v>4</v>
          </cell>
          <cell r="K666">
            <v>0</v>
          </cell>
          <cell r="L666">
            <v>0</v>
          </cell>
          <cell r="M666">
            <v>238</v>
          </cell>
          <cell r="N666">
            <v>3</v>
          </cell>
        </row>
        <row r="667">
          <cell r="A667" t="str">
            <v>066</v>
          </cell>
          <cell r="B667" t="str">
            <v>0524</v>
          </cell>
          <cell r="C667" t="str">
            <v>B</v>
          </cell>
          <cell r="D667">
            <v>663</v>
          </cell>
          <cell r="E667">
            <v>164</v>
          </cell>
          <cell r="F667">
            <v>102</v>
          </cell>
          <cell r="G667">
            <v>29</v>
          </cell>
          <cell r="H667">
            <v>1</v>
          </cell>
          <cell r="I667">
            <v>1</v>
          </cell>
          <cell r="J667">
            <v>0</v>
          </cell>
          <cell r="K667">
            <v>0</v>
          </cell>
          <cell r="L667">
            <v>0</v>
          </cell>
          <cell r="M667">
            <v>297</v>
          </cell>
          <cell r="N667">
            <v>4</v>
          </cell>
        </row>
        <row r="668">
          <cell r="A668" t="str">
            <v>066</v>
          </cell>
          <cell r="B668" t="str">
            <v>0524</v>
          </cell>
          <cell r="C668" t="str">
            <v>C1</v>
          </cell>
          <cell r="D668">
            <v>664</v>
          </cell>
          <cell r="E668">
            <v>158</v>
          </cell>
          <cell r="F668">
            <v>90</v>
          </cell>
          <cell r="G668">
            <v>37</v>
          </cell>
          <cell r="H668">
            <v>0</v>
          </cell>
          <cell r="I668">
            <v>2</v>
          </cell>
          <cell r="J668">
            <v>3</v>
          </cell>
          <cell r="K668">
            <v>0</v>
          </cell>
          <cell r="L668">
            <v>0</v>
          </cell>
          <cell r="M668">
            <v>290</v>
          </cell>
          <cell r="N668">
            <v>3</v>
          </cell>
        </row>
        <row r="669">
          <cell r="A669" t="str">
            <v>066</v>
          </cell>
          <cell r="B669" t="str">
            <v>0525</v>
          </cell>
          <cell r="C669" t="str">
            <v>B</v>
          </cell>
          <cell r="D669">
            <v>462</v>
          </cell>
          <cell r="E669">
            <v>63</v>
          </cell>
          <cell r="F669">
            <v>79</v>
          </cell>
          <cell r="G669">
            <v>22</v>
          </cell>
          <cell r="H669">
            <v>1</v>
          </cell>
          <cell r="I669">
            <v>0</v>
          </cell>
          <cell r="J669">
            <v>4</v>
          </cell>
          <cell r="K669">
            <v>0</v>
          </cell>
          <cell r="L669">
            <v>0</v>
          </cell>
          <cell r="M669">
            <v>169</v>
          </cell>
          <cell r="N669">
            <v>3</v>
          </cell>
        </row>
        <row r="670">
          <cell r="A670" t="str">
            <v>066</v>
          </cell>
          <cell r="B670" t="str">
            <v>0525</v>
          </cell>
          <cell r="C670" t="str">
            <v>C1</v>
          </cell>
          <cell r="D670">
            <v>462</v>
          </cell>
          <cell r="E670">
            <v>70</v>
          </cell>
          <cell r="F670">
            <v>90</v>
          </cell>
          <cell r="G670">
            <v>18</v>
          </cell>
          <cell r="H670">
            <v>2</v>
          </cell>
          <cell r="I670">
            <v>2</v>
          </cell>
          <cell r="J670">
            <v>1</v>
          </cell>
          <cell r="K670">
            <v>0</v>
          </cell>
          <cell r="L670">
            <v>0</v>
          </cell>
          <cell r="M670">
            <v>183</v>
          </cell>
          <cell r="N670">
            <v>1</v>
          </cell>
        </row>
        <row r="671">
          <cell r="A671" t="str">
            <v>066</v>
          </cell>
          <cell r="B671" t="str">
            <v>0526</v>
          </cell>
          <cell r="C671" t="str">
            <v>B</v>
          </cell>
          <cell r="D671">
            <v>414</v>
          </cell>
          <cell r="E671">
            <v>85</v>
          </cell>
          <cell r="F671">
            <v>54</v>
          </cell>
          <cell r="G671">
            <v>9</v>
          </cell>
          <cell r="H671">
            <v>0</v>
          </cell>
          <cell r="I671">
            <v>3</v>
          </cell>
          <cell r="J671">
            <v>1</v>
          </cell>
          <cell r="K671">
            <v>0</v>
          </cell>
          <cell r="L671">
            <v>0</v>
          </cell>
          <cell r="M671">
            <v>152</v>
          </cell>
          <cell r="N671">
            <v>5</v>
          </cell>
        </row>
        <row r="672">
          <cell r="A672" t="str">
            <v>066</v>
          </cell>
          <cell r="B672" t="str">
            <v>0526</v>
          </cell>
          <cell r="C672" t="str">
            <v>C1</v>
          </cell>
          <cell r="D672">
            <v>414</v>
          </cell>
          <cell r="E672">
            <v>82</v>
          </cell>
          <cell r="F672">
            <v>63</v>
          </cell>
          <cell r="G672">
            <v>9</v>
          </cell>
          <cell r="H672">
            <v>0</v>
          </cell>
          <cell r="I672">
            <v>3</v>
          </cell>
          <cell r="J672">
            <v>0</v>
          </cell>
          <cell r="K672">
            <v>0</v>
          </cell>
          <cell r="L672">
            <v>0</v>
          </cell>
          <cell r="M672">
            <v>157</v>
          </cell>
          <cell r="N672">
            <v>0</v>
          </cell>
        </row>
        <row r="673">
          <cell r="A673" t="str">
            <v>066</v>
          </cell>
          <cell r="B673" t="str">
            <v>0527</v>
          </cell>
          <cell r="C673" t="str">
            <v>B</v>
          </cell>
          <cell r="D673">
            <v>467</v>
          </cell>
          <cell r="E673">
            <v>89</v>
          </cell>
          <cell r="F673">
            <v>68</v>
          </cell>
          <cell r="G673">
            <v>15</v>
          </cell>
          <cell r="H673">
            <v>0</v>
          </cell>
          <cell r="I673">
            <v>4</v>
          </cell>
          <cell r="J673">
            <v>1</v>
          </cell>
          <cell r="K673">
            <v>0</v>
          </cell>
          <cell r="L673">
            <v>0</v>
          </cell>
          <cell r="M673">
            <v>177</v>
          </cell>
          <cell r="N673">
            <v>2</v>
          </cell>
        </row>
        <row r="674">
          <cell r="A674" t="str">
            <v>066</v>
          </cell>
          <cell r="B674" t="str">
            <v>0527</v>
          </cell>
          <cell r="C674" t="str">
            <v>C1</v>
          </cell>
          <cell r="D674">
            <v>468</v>
          </cell>
          <cell r="E674">
            <v>80</v>
          </cell>
          <cell r="F674">
            <v>86</v>
          </cell>
          <cell r="G674">
            <v>21</v>
          </cell>
          <cell r="H674">
            <v>0</v>
          </cell>
          <cell r="I674">
            <v>3</v>
          </cell>
          <cell r="J674">
            <v>2</v>
          </cell>
          <cell r="K674">
            <v>0</v>
          </cell>
          <cell r="L674">
            <v>0</v>
          </cell>
          <cell r="M674">
            <v>192</v>
          </cell>
          <cell r="N674">
            <v>6</v>
          </cell>
        </row>
        <row r="675">
          <cell r="A675" t="str">
            <v>066</v>
          </cell>
          <cell r="B675" t="str">
            <v>0528</v>
          </cell>
          <cell r="C675" t="str">
            <v>B</v>
          </cell>
          <cell r="D675">
            <v>678</v>
          </cell>
          <cell r="E675">
            <v>167</v>
          </cell>
          <cell r="F675">
            <v>96</v>
          </cell>
          <cell r="G675">
            <v>25</v>
          </cell>
          <cell r="H675">
            <v>0</v>
          </cell>
          <cell r="I675">
            <v>5</v>
          </cell>
          <cell r="J675">
            <v>5</v>
          </cell>
          <cell r="K675">
            <v>0</v>
          </cell>
          <cell r="L675">
            <v>0</v>
          </cell>
          <cell r="M675">
            <v>298</v>
          </cell>
          <cell r="N675">
            <v>4</v>
          </cell>
        </row>
        <row r="676">
          <cell r="A676" t="str">
            <v>066</v>
          </cell>
          <cell r="B676" t="str">
            <v>0528</v>
          </cell>
          <cell r="C676" t="str">
            <v>C1</v>
          </cell>
          <cell r="D676">
            <v>679</v>
          </cell>
          <cell r="E676">
            <v>148</v>
          </cell>
          <cell r="F676">
            <v>93</v>
          </cell>
          <cell r="G676">
            <v>26</v>
          </cell>
          <cell r="H676">
            <v>0</v>
          </cell>
          <cell r="I676">
            <v>6</v>
          </cell>
          <cell r="J676">
            <v>3</v>
          </cell>
          <cell r="K676">
            <v>0</v>
          </cell>
          <cell r="L676">
            <v>0</v>
          </cell>
          <cell r="M676">
            <v>276</v>
          </cell>
          <cell r="N676">
            <v>7</v>
          </cell>
        </row>
        <row r="677">
          <cell r="A677" t="str">
            <v>066</v>
          </cell>
          <cell r="B677" t="str">
            <v>0529</v>
          </cell>
          <cell r="C677" t="str">
            <v>B</v>
          </cell>
          <cell r="D677">
            <v>614</v>
          </cell>
          <cell r="E677">
            <v>116</v>
          </cell>
          <cell r="F677">
            <v>139</v>
          </cell>
          <cell r="G677">
            <v>25</v>
          </cell>
          <cell r="H677">
            <v>0</v>
          </cell>
          <cell r="I677">
            <v>3</v>
          </cell>
          <cell r="J677">
            <v>0</v>
          </cell>
          <cell r="K677">
            <v>0</v>
          </cell>
          <cell r="L677">
            <v>0</v>
          </cell>
          <cell r="M677">
            <v>283</v>
          </cell>
          <cell r="N677">
            <v>7</v>
          </cell>
        </row>
        <row r="678">
          <cell r="A678" t="str">
            <v>066</v>
          </cell>
          <cell r="B678" t="str">
            <v>0529</v>
          </cell>
          <cell r="C678" t="str">
            <v>C1</v>
          </cell>
          <cell r="D678">
            <v>614</v>
          </cell>
          <cell r="E678">
            <v>96</v>
          </cell>
          <cell r="F678">
            <v>158</v>
          </cell>
          <cell r="G678">
            <v>29</v>
          </cell>
          <cell r="H678">
            <v>0</v>
          </cell>
          <cell r="I678">
            <v>3</v>
          </cell>
          <cell r="J678">
            <v>2</v>
          </cell>
          <cell r="K678">
            <v>0</v>
          </cell>
          <cell r="L678">
            <v>0</v>
          </cell>
          <cell r="M678">
            <v>288</v>
          </cell>
          <cell r="N678">
            <v>3</v>
          </cell>
        </row>
        <row r="679">
          <cell r="A679" t="str">
            <v>066</v>
          </cell>
          <cell r="B679" t="str">
            <v>0530</v>
          </cell>
          <cell r="C679" t="str">
            <v>B</v>
          </cell>
          <cell r="D679">
            <v>509</v>
          </cell>
          <cell r="E679">
            <v>91</v>
          </cell>
          <cell r="F679">
            <v>111</v>
          </cell>
          <cell r="G679">
            <v>26</v>
          </cell>
          <cell r="H679">
            <v>0</v>
          </cell>
          <cell r="I679">
            <v>6</v>
          </cell>
          <cell r="J679">
            <v>2</v>
          </cell>
          <cell r="K679">
            <v>0</v>
          </cell>
          <cell r="L679">
            <v>0</v>
          </cell>
          <cell r="M679">
            <v>236</v>
          </cell>
          <cell r="N679">
            <v>3</v>
          </cell>
        </row>
        <row r="680">
          <cell r="A680" t="str">
            <v>066</v>
          </cell>
          <cell r="B680" t="str">
            <v>0530</v>
          </cell>
          <cell r="C680" t="str">
            <v>C1</v>
          </cell>
          <cell r="D680">
            <v>510</v>
          </cell>
          <cell r="E680">
            <v>96</v>
          </cell>
          <cell r="F680">
            <v>88</v>
          </cell>
          <cell r="G680">
            <v>30</v>
          </cell>
          <cell r="H680">
            <v>3</v>
          </cell>
          <cell r="I680">
            <v>2</v>
          </cell>
          <cell r="J680">
            <v>3</v>
          </cell>
          <cell r="K680">
            <v>0</v>
          </cell>
          <cell r="L680">
            <v>0</v>
          </cell>
          <cell r="M680">
            <v>222</v>
          </cell>
          <cell r="N680">
            <v>4</v>
          </cell>
        </row>
        <row r="681">
          <cell r="A681" t="str">
            <v>066</v>
          </cell>
          <cell r="B681" t="str">
            <v>0531</v>
          </cell>
          <cell r="C681" t="str">
            <v>B</v>
          </cell>
          <cell r="D681">
            <v>677</v>
          </cell>
          <cell r="E681">
            <v>138</v>
          </cell>
          <cell r="F681">
            <v>149</v>
          </cell>
          <cell r="G681">
            <v>35</v>
          </cell>
          <cell r="H681">
            <v>1</v>
          </cell>
          <cell r="I681">
            <v>5</v>
          </cell>
          <cell r="J681">
            <v>2</v>
          </cell>
          <cell r="K681">
            <v>0</v>
          </cell>
          <cell r="L681">
            <v>0</v>
          </cell>
          <cell r="M681">
            <v>330</v>
          </cell>
          <cell r="N681">
            <v>3</v>
          </cell>
        </row>
        <row r="682">
          <cell r="A682" t="str">
            <v>066</v>
          </cell>
          <cell r="B682" t="str">
            <v>0532</v>
          </cell>
          <cell r="C682" t="str">
            <v>B</v>
          </cell>
          <cell r="D682">
            <v>507</v>
          </cell>
          <cell r="E682">
            <v>96</v>
          </cell>
          <cell r="F682">
            <v>114</v>
          </cell>
          <cell r="G682">
            <v>21</v>
          </cell>
          <cell r="H682">
            <v>1</v>
          </cell>
          <cell r="I682">
            <v>2</v>
          </cell>
          <cell r="J682">
            <v>2</v>
          </cell>
          <cell r="K682">
            <v>0</v>
          </cell>
          <cell r="L682">
            <v>0</v>
          </cell>
          <cell r="M682">
            <v>236</v>
          </cell>
          <cell r="N682">
            <v>3</v>
          </cell>
        </row>
        <row r="683">
          <cell r="A683" t="str">
            <v>066</v>
          </cell>
          <cell r="B683" t="str">
            <v>0532</v>
          </cell>
          <cell r="C683" t="str">
            <v>C1</v>
          </cell>
          <cell r="D683">
            <v>507</v>
          </cell>
          <cell r="E683">
            <v>112</v>
          </cell>
          <cell r="F683">
            <v>115</v>
          </cell>
          <cell r="G683">
            <v>18</v>
          </cell>
          <cell r="H683">
            <v>0</v>
          </cell>
          <cell r="I683">
            <v>2</v>
          </cell>
          <cell r="J683">
            <v>1</v>
          </cell>
          <cell r="K683">
            <v>0</v>
          </cell>
          <cell r="L683">
            <v>0</v>
          </cell>
          <cell r="M683">
            <v>248</v>
          </cell>
          <cell r="N683">
            <v>3</v>
          </cell>
        </row>
        <row r="684">
          <cell r="A684" t="str">
            <v>066</v>
          </cell>
          <cell r="B684" t="str">
            <v>0533</v>
          </cell>
          <cell r="C684" t="str">
            <v>B</v>
          </cell>
          <cell r="D684">
            <v>581</v>
          </cell>
          <cell r="E684">
            <v>126</v>
          </cell>
          <cell r="F684">
            <v>109</v>
          </cell>
          <cell r="G684">
            <v>41</v>
          </cell>
          <cell r="H684">
            <v>3</v>
          </cell>
          <cell r="I684">
            <v>5</v>
          </cell>
          <cell r="J684">
            <v>4</v>
          </cell>
          <cell r="K684">
            <v>0</v>
          </cell>
          <cell r="L684">
            <v>0</v>
          </cell>
          <cell r="M684">
            <v>288</v>
          </cell>
          <cell r="N684">
            <v>7</v>
          </cell>
        </row>
        <row r="685">
          <cell r="A685" t="str">
            <v>066</v>
          </cell>
          <cell r="B685" t="str">
            <v>0534</v>
          </cell>
          <cell r="C685" t="str">
            <v>B</v>
          </cell>
          <cell r="D685">
            <v>562</v>
          </cell>
          <cell r="E685">
            <v>95</v>
          </cell>
          <cell r="F685">
            <v>136</v>
          </cell>
          <cell r="G685">
            <v>27</v>
          </cell>
          <cell r="H685">
            <v>0</v>
          </cell>
          <cell r="I685">
            <v>4</v>
          </cell>
          <cell r="J685">
            <v>0</v>
          </cell>
          <cell r="K685">
            <v>0</v>
          </cell>
          <cell r="L685">
            <v>0</v>
          </cell>
          <cell r="M685">
            <v>262</v>
          </cell>
          <cell r="N685">
            <v>6</v>
          </cell>
        </row>
        <row r="686">
          <cell r="A686" t="str">
            <v>066</v>
          </cell>
          <cell r="B686" t="str">
            <v>0534</v>
          </cell>
          <cell r="C686" t="str">
            <v>C1</v>
          </cell>
          <cell r="D686">
            <v>563</v>
          </cell>
          <cell r="E686">
            <v>104</v>
          </cell>
          <cell r="F686">
            <v>135</v>
          </cell>
          <cell r="G686">
            <v>15</v>
          </cell>
          <cell r="H686">
            <v>0</v>
          </cell>
          <cell r="I686">
            <v>8</v>
          </cell>
          <cell r="J686">
            <v>1</v>
          </cell>
          <cell r="K686">
            <v>0</v>
          </cell>
          <cell r="L686">
            <v>0</v>
          </cell>
          <cell r="M686">
            <v>263</v>
          </cell>
          <cell r="N686">
            <v>8</v>
          </cell>
        </row>
        <row r="687">
          <cell r="A687" t="str">
            <v>066</v>
          </cell>
          <cell r="B687" t="str">
            <v>0535</v>
          </cell>
          <cell r="C687" t="str">
            <v>B</v>
          </cell>
          <cell r="D687">
            <v>577</v>
          </cell>
          <cell r="E687">
            <v>122</v>
          </cell>
          <cell r="F687">
            <v>99</v>
          </cell>
          <cell r="G687">
            <v>35</v>
          </cell>
          <cell r="H687">
            <v>1</v>
          </cell>
          <cell r="I687">
            <v>2</v>
          </cell>
          <cell r="J687">
            <v>2</v>
          </cell>
          <cell r="K687">
            <v>0</v>
          </cell>
          <cell r="L687">
            <v>0</v>
          </cell>
          <cell r="M687">
            <v>261</v>
          </cell>
          <cell r="N687">
            <v>1</v>
          </cell>
        </row>
        <row r="688">
          <cell r="A688" t="str">
            <v>066</v>
          </cell>
          <cell r="B688" t="str">
            <v>0535</v>
          </cell>
          <cell r="C688" t="str">
            <v>C1</v>
          </cell>
          <cell r="D688">
            <v>578</v>
          </cell>
          <cell r="E688">
            <v>112</v>
          </cell>
          <cell r="F688">
            <v>113</v>
          </cell>
          <cell r="G688">
            <v>24</v>
          </cell>
          <cell r="H688">
            <v>1</v>
          </cell>
          <cell r="I688">
            <v>3</v>
          </cell>
          <cell r="J688">
            <v>0</v>
          </cell>
          <cell r="K688">
            <v>0</v>
          </cell>
          <cell r="L688">
            <v>0</v>
          </cell>
          <cell r="M688">
            <v>253</v>
          </cell>
          <cell r="N688">
            <v>5</v>
          </cell>
        </row>
        <row r="689">
          <cell r="A689" t="str">
            <v>066</v>
          </cell>
          <cell r="B689" t="str">
            <v>0536</v>
          </cell>
          <cell r="C689" t="str">
            <v>B</v>
          </cell>
          <cell r="D689">
            <v>684</v>
          </cell>
          <cell r="E689">
            <v>168</v>
          </cell>
          <cell r="F689">
            <v>77</v>
          </cell>
          <cell r="G689">
            <v>28</v>
          </cell>
          <cell r="H689">
            <v>2</v>
          </cell>
          <cell r="I689">
            <v>3</v>
          </cell>
          <cell r="J689">
            <v>2</v>
          </cell>
          <cell r="K689">
            <v>0</v>
          </cell>
          <cell r="L689">
            <v>0</v>
          </cell>
          <cell r="M689">
            <v>280</v>
          </cell>
          <cell r="N689">
            <v>7</v>
          </cell>
        </row>
        <row r="690">
          <cell r="A690" t="str">
            <v>066</v>
          </cell>
          <cell r="B690" t="str">
            <v>0537</v>
          </cell>
          <cell r="C690" t="str">
            <v>B</v>
          </cell>
          <cell r="D690">
            <v>494</v>
          </cell>
          <cell r="E690">
            <v>138</v>
          </cell>
          <cell r="F690">
            <v>70</v>
          </cell>
          <cell r="G690">
            <v>19</v>
          </cell>
          <cell r="H690">
            <v>1</v>
          </cell>
          <cell r="I690">
            <v>0</v>
          </cell>
          <cell r="J690">
            <v>2</v>
          </cell>
          <cell r="K690">
            <v>0</v>
          </cell>
          <cell r="L690">
            <v>0</v>
          </cell>
          <cell r="M690">
            <v>230</v>
          </cell>
          <cell r="N690">
            <v>1</v>
          </cell>
        </row>
        <row r="691">
          <cell r="A691" t="str">
            <v>066</v>
          </cell>
          <cell r="B691" t="str">
            <v>0537</v>
          </cell>
          <cell r="C691" t="str">
            <v>C1</v>
          </cell>
          <cell r="D691">
            <v>494</v>
          </cell>
          <cell r="E691">
            <v>105</v>
          </cell>
          <cell r="F691">
            <v>67</v>
          </cell>
          <cell r="G691">
            <v>25</v>
          </cell>
          <cell r="H691">
            <v>1</v>
          </cell>
          <cell r="I691">
            <v>3</v>
          </cell>
          <cell r="J691">
            <v>2</v>
          </cell>
          <cell r="K691">
            <v>0</v>
          </cell>
          <cell r="L691">
            <v>0</v>
          </cell>
          <cell r="M691">
            <v>203</v>
          </cell>
          <cell r="N691">
            <v>2</v>
          </cell>
        </row>
        <row r="692">
          <cell r="A692" t="str">
            <v>066</v>
          </cell>
          <cell r="B692" t="str">
            <v>0538</v>
          </cell>
          <cell r="C692" t="str">
            <v>B</v>
          </cell>
          <cell r="D692">
            <v>497</v>
          </cell>
          <cell r="E692">
            <v>113</v>
          </cell>
          <cell r="F692">
            <v>96</v>
          </cell>
          <cell r="G692">
            <v>31</v>
          </cell>
          <cell r="H692">
            <v>1</v>
          </cell>
          <cell r="I692">
            <v>4</v>
          </cell>
          <cell r="J692">
            <v>1</v>
          </cell>
          <cell r="K692">
            <v>0</v>
          </cell>
          <cell r="L692">
            <v>0</v>
          </cell>
          <cell r="M692">
            <v>246</v>
          </cell>
          <cell r="N692">
            <v>1</v>
          </cell>
        </row>
        <row r="693">
          <cell r="A693" t="str">
            <v>066</v>
          </cell>
          <cell r="B693" t="str">
            <v>0538</v>
          </cell>
          <cell r="C693" t="str">
            <v>C1</v>
          </cell>
          <cell r="D693">
            <v>497</v>
          </cell>
          <cell r="E693">
            <v>108</v>
          </cell>
          <cell r="F693">
            <v>80</v>
          </cell>
          <cell r="G693">
            <v>21</v>
          </cell>
          <cell r="H693">
            <v>0</v>
          </cell>
          <cell r="I693">
            <v>1</v>
          </cell>
          <cell r="J693">
            <v>2</v>
          </cell>
          <cell r="K693">
            <v>0</v>
          </cell>
          <cell r="L693">
            <v>0</v>
          </cell>
          <cell r="M693">
            <v>212</v>
          </cell>
          <cell r="N693">
            <v>0</v>
          </cell>
        </row>
        <row r="694">
          <cell r="A694" t="str">
            <v>066</v>
          </cell>
          <cell r="B694" t="str">
            <v>0539</v>
          </cell>
          <cell r="C694" t="str">
            <v>B</v>
          </cell>
          <cell r="D694">
            <v>723</v>
          </cell>
          <cell r="E694">
            <v>214</v>
          </cell>
          <cell r="F694">
            <v>82</v>
          </cell>
          <cell r="G694">
            <v>36</v>
          </cell>
          <cell r="H694">
            <v>0</v>
          </cell>
          <cell r="I694">
            <v>3</v>
          </cell>
          <cell r="J694">
            <v>1</v>
          </cell>
          <cell r="K694">
            <v>0</v>
          </cell>
          <cell r="L694">
            <v>0</v>
          </cell>
          <cell r="M694">
            <v>336</v>
          </cell>
          <cell r="N694">
            <v>7</v>
          </cell>
        </row>
        <row r="695">
          <cell r="A695" t="str">
            <v>066</v>
          </cell>
          <cell r="B695" t="str">
            <v>0540</v>
          </cell>
          <cell r="C695" t="str">
            <v>B</v>
          </cell>
          <cell r="D695">
            <v>382</v>
          </cell>
          <cell r="E695">
            <v>62</v>
          </cell>
          <cell r="F695">
            <v>56</v>
          </cell>
          <cell r="G695">
            <v>10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128</v>
          </cell>
          <cell r="N695">
            <v>6</v>
          </cell>
        </row>
        <row r="696">
          <cell r="A696" t="str">
            <v>066</v>
          </cell>
          <cell r="B696" t="str">
            <v>0540</v>
          </cell>
          <cell r="C696" t="str">
            <v>C1</v>
          </cell>
          <cell r="D696">
            <v>383</v>
          </cell>
          <cell r="E696">
            <v>64</v>
          </cell>
          <cell r="F696">
            <v>51</v>
          </cell>
          <cell r="G696">
            <v>22</v>
          </cell>
          <cell r="H696">
            <v>1</v>
          </cell>
          <cell r="I696">
            <v>3</v>
          </cell>
          <cell r="J696">
            <v>0</v>
          </cell>
          <cell r="K696">
            <v>0</v>
          </cell>
          <cell r="L696">
            <v>0</v>
          </cell>
          <cell r="M696">
            <v>141</v>
          </cell>
          <cell r="N696">
            <v>2</v>
          </cell>
        </row>
        <row r="697">
          <cell r="A697" t="str">
            <v>066</v>
          </cell>
          <cell r="B697" t="str">
            <v>0541</v>
          </cell>
          <cell r="C697" t="str">
            <v>B</v>
          </cell>
          <cell r="D697">
            <v>499</v>
          </cell>
          <cell r="E697">
            <v>87</v>
          </cell>
          <cell r="F697">
            <v>90</v>
          </cell>
          <cell r="G697">
            <v>10</v>
          </cell>
          <cell r="H697">
            <v>1</v>
          </cell>
          <cell r="I697">
            <v>3</v>
          </cell>
          <cell r="J697">
            <v>3</v>
          </cell>
          <cell r="K697">
            <v>0</v>
          </cell>
          <cell r="L697">
            <v>0</v>
          </cell>
          <cell r="M697">
            <v>194</v>
          </cell>
          <cell r="N697">
            <v>6</v>
          </cell>
        </row>
        <row r="698">
          <cell r="A698" t="str">
            <v>066</v>
          </cell>
          <cell r="B698" t="str">
            <v>0541</v>
          </cell>
          <cell r="C698" t="str">
            <v>C1</v>
          </cell>
          <cell r="D698">
            <v>499</v>
          </cell>
          <cell r="E698">
            <v>93</v>
          </cell>
          <cell r="F698">
            <v>71</v>
          </cell>
          <cell r="G698">
            <v>29</v>
          </cell>
          <cell r="H698">
            <v>2</v>
          </cell>
          <cell r="I698">
            <v>2</v>
          </cell>
          <cell r="J698">
            <v>0</v>
          </cell>
          <cell r="K698">
            <v>0</v>
          </cell>
          <cell r="L698">
            <v>0</v>
          </cell>
          <cell r="M698">
            <v>197</v>
          </cell>
          <cell r="N698">
            <v>2</v>
          </cell>
        </row>
        <row r="699">
          <cell r="A699" t="str">
            <v>066</v>
          </cell>
          <cell r="B699" t="str">
            <v>0542</v>
          </cell>
          <cell r="C699" t="str">
            <v>B</v>
          </cell>
          <cell r="D699">
            <v>732</v>
          </cell>
          <cell r="E699">
            <v>158</v>
          </cell>
          <cell r="F699">
            <v>93</v>
          </cell>
          <cell r="G699">
            <v>60</v>
          </cell>
          <cell r="H699">
            <v>0</v>
          </cell>
          <cell r="I699">
            <v>1</v>
          </cell>
          <cell r="J699">
            <v>1</v>
          </cell>
          <cell r="K699">
            <v>0</v>
          </cell>
          <cell r="L699">
            <v>0</v>
          </cell>
          <cell r="M699">
            <v>313</v>
          </cell>
          <cell r="N699">
            <v>6</v>
          </cell>
        </row>
        <row r="700">
          <cell r="A700" t="str">
            <v>066</v>
          </cell>
          <cell r="B700" t="str">
            <v>0543</v>
          </cell>
          <cell r="C700" t="str">
            <v>B</v>
          </cell>
          <cell r="D700">
            <v>554</v>
          </cell>
          <cell r="E700">
            <v>111</v>
          </cell>
          <cell r="F700">
            <v>71</v>
          </cell>
          <cell r="G700">
            <v>26</v>
          </cell>
          <cell r="H700">
            <v>1</v>
          </cell>
          <cell r="I700">
            <v>1</v>
          </cell>
          <cell r="J700">
            <v>0</v>
          </cell>
          <cell r="K700">
            <v>0</v>
          </cell>
          <cell r="L700">
            <v>0</v>
          </cell>
          <cell r="M700">
            <v>210</v>
          </cell>
          <cell r="N700">
            <v>4</v>
          </cell>
        </row>
        <row r="701">
          <cell r="A701" t="str">
            <v>066</v>
          </cell>
          <cell r="B701" t="str">
            <v>0543</v>
          </cell>
          <cell r="C701" t="str">
            <v>C1</v>
          </cell>
          <cell r="D701">
            <v>554</v>
          </cell>
          <cell r="E701">
            <v>109</v>
          </cell>
          <cell r="F701">
            <v>76</v>
          </cell>
          <cell r="G701">
            <v>25</v>
          </cell>
          <cell r="H701">
            <v>0</v>
          </cell>
          <cell r="I701">
            <v>2</v>
          </cell>
          <cell r="J701">
            <v>0</v>
          </cell>
          <cell r="K701">
            <v>0</v>
          </cell>
          <cell r="L701">
            <v>0</v>
          </cell>
          <cell r="M701">
            <v>212</v>
          </cell>
          <cell r="N701">
            <v>0</v>
          </cell>
        </row>
        <row r="702">
          <cell r="A702" t="str">
            <v>066</v>
          </cell>
          <cell r="B702" t="str">
            <v>0543</v>
          </cell>
          <cell r="C702" t="str">
            <v>C2</v>
          </cell>
          <cell r="D702">
            <v>555</v>
          </cell>
          <cell r="E702">
            <v>99</v>
          </cell>
          <cell r="F702">
            <v>73</v>
          </cell>
          <cell r="G702">
            <v>22</v>
          </cell>
          <cell r="H702">
            <v>0</v>
          </cell>
          <cell r="I702">
            <v>0</v>
          </cell>
          <cell r="J702">
            <v>1</v>
          </cell>
          <cell r="K702">
            <v>0</v>
          </cell>
          <cell r="L702">
            <v>0</v>
          </cell>
          <cell r="M702">
            <v>195</v>
          </cell>
          <cell r="N702">
            <v>2</v>
          </cell>
        </row>
        <row r="703">
          <cell r="A703" t="str">
            <v>066</v>
          </cell>
          <cell r="B703" t="str">
            <v>0544</v>
          </cell>
          <cell r="C703" t="str">
            <v>B</v>
          </cell>
          <cell r="D703">
            <v>424</v>
          </cell>
          <cell r="E703">
            <v>73</v>
          </cell>
          <cell r="F703">
            <v>80</v>
          </cell>
          <cell r="G703">
            <v>25</v>
          </cell>
          <cell r="H703">
            <v>1</v>
          </cell>
          <cell r="I703">
            <v>4</v>
          </cell>
          <cell r="J703">
            <v>2</v>
          </cell>
          <cell r="K703">
            <v>0</v>
          </cell>
          <cell r="L703">
            <v>0</v>
          </cell>
          <cell r="M703">
            <v>185</v>
          </cell>
          <cell r="N703">
            <v>3</v>
          </cell>
        </row>
        <row r="704">
          <cell r="A704" t="str">
            <v>066</v>
          </cell>
          <cell r="B704" t="str">
            <v>0544</v>
          </cell>
          <cell r="C704" t="str">
            <v>C1</v>
          </cell>
          <cell r="D704">
            <v>424</v>
          </cell>
          <cell r="E704">
            <v>82</v>
          </cell>
          <cell r="F704">
            <v>61</v>
          </cell>
          <cell r="G704">
            <v>27</v>
          </cell>
          <cell r="H704">
            <v>1</v>
          </cell>
          <cell r="I704">
            <v>1</v>
          </cell>
          <cell r="J704">
            <v>2</v>
          </cell>
          <cell r="K704">
            <v>0</v>
          </cell>
          <cell r="L704">
            <v>0</v>
          </cell>
          <cell r="M704">
            <v>174</v>
          </cell>
          <cell r="N704">
            <v>1</v>
          </cell>
        </row>
        <row r="705">
          <cell r="A705" t="str">
            <v>066</v>
          </cell>
          <cell r="B705" t="str">
            <v>0545</v>
          </cell>
          <cell r="C705" t="str">
            <v>B</v>
          </cell>
          <cell r="D705">
            <v>726</v>
          </cell>
          <cell r="E705">
            <v>174</v>
          </cell>
          <cell r="F705">
            <v>128</v>
          </cell>
          <cell r="G705">
            <v>33</v>
          </cell>
          <cell r="H705">
            <v>2</v>
          </cell>
          <cell r="I705">
            <v>7</v>
          </cell>
          <cell r="J705">
            <v>2</v>
          </cell>
          <cell r="K705">
            <v>0</v>
          </cell>
          <cell r="L705">
            <v>0</v>
          </cell>
          <cell r="M705">
            <v>346</v>
          </cell>
          <cell r="N705">
            <v>5</v>
          </cell>
        </row>
        <row r="706">
          <cell r="A706" t="str">
            <v>066</v>
          </cell>
          <cell r="B706" t="str">
            <v>0546</v>
          </cell>
          <cell r="C706" t="str">
            <v>B</v>
          </cell>
          <cell r="D706">
            <v>553</v>
          </cell>
          <cell r="E706">
            <v>102</v>
          </cell>
          <cell r="F706">
            <v>96</v>
          </cell>
          <cell r="G706">
            <v>21</v>
          </cell>
          <cell r="H706">
            <v>0</v>
          </cell>
          <cell r="I706">
            <v>8</v>
          </cell>
          <cell r="J706">
            <v>4</v>
          </cell>
          <cell r="K706">
            <v>0</v>
          </cell>
          <cell r="L706">
            <v>0</v>
          </cell>
          <cell r="M706">
            <v>231</v>
          </cell>
          <cell r="N706">
            <v>2</v>
          </cell>
        </row>
        <row r="707">
          <cell r="A707" t="str">
            <v>066</v>
          </cell>
          <cell r="B707" t="str">
            <v>0547</v>
          </cell>
          <cell r="C707" t="str">
            <v>B</v>
          </cell>
          <cell r="D707">
            <v>626</v>
          </cell>
          <cell r="E707">
            <v>149</v>
          </cell>
          <cell r="F707">
            <v>111</v>
          </cell>
          <cell r="G707">
            <v>29</v>
          </cell>
          <cell r="H707">
            <v>5</v>
          </cell>
          <cell r="I707">
            <v>9</v>
          </cell>
          <cell r="J707">
            <v>2</v>
          </cell>
          <cell r="K707">
            <v>0</v>
          </cell>
          <cell r="L707">
            <v>0</v>
          </cell>
          <cell r="M707">
            <v>305</v>
          </cell>
          <cell r="N707">
            <v>0</v>
          </cell>
        </row>
        <row r="708">
          <cell r="A708" t="str">
            <v>066</v>
          </cell>
          <cell r="B708" t="str">
            <v>0547</v>
          </cell>
          <cell r="C708" t="str">
            <v>C1</v>
          </cell>
          <cell r="D708">
            <v>626</v>
          </cell>
          <cell r="E708">
            <v>144</v>
          </cell>
          <cell r="F708">
            <v>125</v>
          </cell>
          <cell r="G708">
            <v>17</v>
          </cell>
          <cell r="H708">
            <v>7</v>
          </cell>
          <cell r="I708">
            <v>13</v>
          </cell>
          <cell r="J708">
            <v>2</v>
          </cell>
          <cell r="K708">
            <v>0</v>
          </cell>
          <cell r="L708">
            <v>0</v>
          </cell>
          <cell r="M708">
            <v>308</v>
          </cell>
          <cell r="N708">
            <v>6</v>
          </cell>
        </row>
        <row r="709">
          <cell r="A709" t="str">
            <v>066</v>
          </cell>
          <cell r="B709" t="str">
            <v>0548</v>
          </cell>
          <cell r="C709" t="str">
            <v>B</v>
          </cell>
          <cell r="D709">
            <v>500</v>
          </cell>
          <cell r="E709">
            <v>104</v>
          </cell>
          <cell r="F709">
            <v>119</v>
          </cell>
          <cell r="G709">
            <v>24</v>
          </cell>
          <cell r="H709">
            <v>3</v>
          </cell>
          <cell r="I709">
            <v>5</v>
          </cell>
          <cell r="J709">
            <v>0</v>
          </cell>
          <cell r="K709">
            <v>0</v>
          </cell>
          <cell r="L709">
            <v>0</v>
          </cell>
          <cell r="M709">
            <v>255</v>
          </cell>
          <cell r="N709">
            <v>4</v>
          </cell>
        </row>
        <row r="710">
          <cell r="A710" t="str">
            <v>066</v>
          </cell>
          <cell r="B710" t="str">
            <v>0548</v>
          </cell>
          <cell r="C710" t="str">
            <v>C1</v>
          </cell>
          <cell r="D710">
            <v>501</v>
          </cell>
          <cell r="E710">
            <v>107</v>
          </cell>
          <cell r="F710">
            <v>108</v>
          </cell>
          <cell r="G710">
            <v>21</v>
          </cell>
          <cell r="H710">
            <v>1</v>
          </cell>
          <cell r="I710">
            <v>6</v>
          </cell>
          <cell r="J710">
            <v>2</v>
          </cell>
          <cell r="K710">
            <v>0</v>
          </cell>
          <cell r="L710">
            <v>0</v>
          </cell>
          <cell r="M710">
            <v>245</v>
          </cell>
          <cell r="N710">
            <v>3</v>
          </cell>
        </row>
        <row r="711">
          <cell r="A711" t="str">
            <v>066</v>
          </cell>
          <cell r="B711" t="str">
            <v>0549</v>
          </cell>
          <cell r="C711" t="str">
            <v>B</v>
          </cell>
          <cell r="D711">
            <v>558</v>
          </cell>
          <cell r="E711">
            <v>88</v>
          </cell>
          <cell r="F711">
            <v>94</v>
          </cell>
          <cell r="G711">
            <v>35</v>
          </cell>
          <cell r="H711">
            <v>1</v>
          </cell>
          <cell r="I711">
            <v>0</v>
          </cell>
          <cell r="J711">
            <v>1</v>
          </cell>
          <cell r="K711">
            <v>0</v>
          </cell>
          <cell r="L711">
            <v>0</v>
          </cell>
          <cell r="M711">
            <v>219</v>
          </cell>
          <cell r="N711">
            <v>8</v>
          </cell>
        </row>
        <row r="712">
          <cell r="A712" t="str">
            <v>066</v>
          </cell>
          <cell r="B712" t="str">
            <v>0550</v>
          </cell>
          <cell r="C712" t="str">
            <v>B</v>
          </cell>
          <cell r="D712">
            <v>658</v>
          </cell>
          <cell r="E712">
            <v>115</v>
          </cell>
          <cell r="F712">
            <v>117</v>
          </cell>
          <cell r="G712">
            <v>40</v>
          </cell>
          <cell r="H712">
            <v>4</v>
          </cell>
          <cell r="I712">
            <v>2</v>
          </cell>
          <cell r="J712">
            <v>3</v>
          </cell>
          <cell r="K712">
            <v>0</v>
          </cell>
          <cell r="L712">
            <v>0</v>
          </cell>
          <cell r="M712">
            <v>281</v>
          </cell>
          <cell r="N712">
            <v>1</v>
          </cell>
        </row>
        <row r="713">
          <cell r="A713" t="str">
            <v>066</v>
          </cell>
          <cell r="B713" t="str">
            <v>0551</v>
          </cell>
          <cell r="C713" t="str">
            <v>B</v>
          </cell>
          <cell r="D713">
            <v>533</v>
          </cell>
          <cell r="E713">
            <v>126</v>
          </cell>
          <cell r="F713">
            <v>107</v>
          </cell>
          <cell r="G713">
            <v>12</v>
          </cell>
          <cell r="H713">
            <v>1</v>
          </cell>
          <cell r="I713">
            <v>3</v>
          </cell>
          <cell r="J713">
            <v>0</v>
          </cell>
          <cell r="K713">
            <v>0</v>
          </cell>
          <cell r="L713">
            <v>0</v>
          </cell>
          <cell r="M713">
            <v>249</v>
          </cell>
          <cell r="N713">
            <v>2</v>
          </cell>
        </row>
        <row r="714">
          <cell r="A714" t="str">
            <v>066</v>
          </cell>
          <cell r="B714" t="str">
            <v>0551</v>
          </cell>
          <cell r="C714" t="str">
            <v>C1</v>
          </cell>
          <cell r="D714">
            <v>533</v>
          </cell>
          <cell r="E714">
            <v>128</v>
          </cell>
          <cell r="F714">
            <v>104</v>
          </cell>
          <cell r="G714">
            <v>21</v>
          </cell>
          <cell r="H714">
            <v>2</v>
          </cell>
          <cell r="I714">
            <v>3</v>
          </cell>
          <cell r="J714">
            <v>1</v>
          </cell>
          <cell r="K714">
            <v>0</v>
          </cell>
          <cell r="L714">
            <v>0</v>
          </cell>
          <cell r="M714">
            <v>259</v>
          </cell>
          <cell r="N714">
            <v>4</v>
          </cell>
        </row>
        <row r="715">
          <cell r="A715" t="str">
            <v>066</v>
          </cell>
          <cell r="B715" t="str">
            <v>0552</v>
          </cell>
          <cell r="C715" t="str">
            <v>B</v>
          </cell>
          <cell r="D715">
            <v>551</v>
          </cell>
          <cell r="E715">
            <v>127</v>
          </cell>
          <cell r="F715">
            <v>91</v>
          </cell>
          <cell r="G715">
            <v>25</v>
          </cell>
          <cell r="H715">
            <v>2</v>
          </cell>
          <cell r="I715">
            <v>6</v>
          </cell>
          <cell r="J715">
            <v>1</v>
          </cell>
          <cell r="K715">
            <v>0</v>
          </cell>
          <cell r="L715">
            <v>0</v>
          </cell>
          <cell r="M715">
            <v>252</v>
          </cell>
          <cell r="N715">
            <v>2</v>
          </cell>
        </row>
        <row r="716">
          <cell r="A716" t="str">
            <v>066</v>
          </cell>
          <cell r="B716" t="str">
            <v>0552</v>
          </cell>
          <cell r="C716" t="str">
            <v>C1</v>
          </cell>
          <cell r="D716">
            <v>551</v>
          </cell>
          <cell r="E716">
            <v>146</v>
          </cell>
          <cell r="F716">
            <v>74</v>
          </cell>
          <cell r="G716">
            <v>25</v>
          </cell>
          <cell r="H716">
            <v>1</v>
          </cell>
          <cell r="I716">
            <v>2</v>
          </cell>
          <cell r="J716">
            <v>0</v>
          </cell>
          <cell r="K716">
            <v>0</v>
          </cell>
          <cell r="L716">
            <v>0</v>
          </cell>
          <cell r="M716">
            <v>248</v>
          </cell>
          <cell r="N716">
            <v>2</v>
          </cell>
        </row>
        <row r="717">
          <cell r="A717" t="str">
            <v>066</v>
          </cell>
          <cell r="B717" t="str">
            <v>0553</v>
          </cell>
          <cell r="C717" t="str">
            <v>B</v>
          </cell>
          <cell r="D717">
            <v>665</v>
          </cell>
          <cell r="E717">
            <v>121</v>
          </cell>
          <cell r="F717">
            <v>110</v>
          </cell>
          <cell r="G717">
            <v>25</v>
          </cell>
          <cell r="H717">
            <v>3</v>
          </cell>
          <cell r="I717">
            <v>2</v>
          </cell>
          <cell r="J717">
            <v>0</v>
          </cell>
          <cell r="K717">
            <v>0</v>
          </cell>
          <cell r="L717">
            <v>0</v>
          </cell>
          <cell r="M717">
            <v>261</v>
          </cell>
          <cell r="N717">
            <v>3</v>
          </cell>
        </row>
        <row r="718">
          <cell r="A718" t="str">
            <v>066</v>
          </cell>
          <cell r="B718" t="str">
            <v>0553</v>
          </cell>
          <cell r="C718" t="str">
            <v>C1</v>
          </cell>
          <cell r="D718">
            <v>666</v>
          </cell>
          <cell r="E718">
            <v>110</v>
          </cell>
          <cell r="F718">
            <v>99</v>
          </cell>
          <cell r="G718">
            <v>26</v>
          </cell>
          <cell r="H718">
            <v>1</v>
          </cell>
          <cell r="I718">
            <v>4</v>
          </cell>
          <cell r="J718">
            <v>0</v>
          </cell>
          <cell r="K718">
            <v>0</v>
          </cell>
          <cell r="L718">
            <v>0</v>
          </cell>
          <cell r="M718">
            <v>240</v>
          </cell>
          <cell r="N718">
            <v>3</v>
          </cell>
        </row>
        <row r="719">
          <cell r="A719" t="str">
            <v>066</v>
          </cell>
          <cell r="B719" t="str">
            <v>0554</v>
          </cell>
          <cell r="C719" t="str">
            <v>B</v>
          </cell>
          <cell r="D719">
            <v>524</v>
          </cell>
          <cell r="E719">
            <v>126</v>
          </cell>
          <cell r="F719">
            <v>75</v>
          </cell>
          <cell r="G719">
            <v>23</v>
          </cell>
          <cell r="H719">
            <v>1</v>
          </cell>
          <cell r="I719">
            <v>6</v>
          </cell>
          <cell r="J719">
            <v>2</v>
          </cell>
          <cell r="K719">
            <v>0</v>
          </cell>
          <cell r="L719">
            <v>0</v>
          </cell>
          <cell r="M719">
            <v>233</v>
          </cell>
          <cell r="N719">
            <v>4</v>
          </cell>
        </row>
        <row r="720">
          <cell r="A720" t="str">
            <v>066</v>
          </cell>
          <cell r="B720" t="str">
            <v>0554</v>
          </cell>
          <cell r="C720" t="str">
            <v>C1</v>
          </cell>
          <cell r="D720">
            <v>525</v>
          </cell>
          <cell r="E720">
            <v>98</v>
          </cell>
          <cell r="F720">
            <v>88</v>
          </cell>
          <cell r="G720">
            <v>31</v>
          </cell>
          <cell r="H720">
            <v>0</v>
          </cell>
          <cell r="I720">
            <v>4</v>
          </cell>
          <cell r="J720">
            <v>1</v>
          </cell>
          <cell r="K720">
            <v>0</v>
          </cell>
          <cell r="L720">
            <v>0</v>
          </cell>
          <cell r="M720">
            <v>222</v>
          </cell>
          <cell r="N720">
            <v>4</v>
          </cell>
        </row>
        <row r="721">
          <cell r="A721" t="str">
            <v>066</v>
          </cell>
          <cell r="B721" t="str">
            <v>0555</v>
          </cell>
          <cell r="C721" t="str">
            <v>B</v>
          </cell>
          <cell r="D721">
            <v>636</v>
          </cell>
          <cell r="E721">
            <v>141</v>
          </cell>
          <cell r="F721">
            <v>136</v>
          </cell>
          <cell r="G721">
            <v>29</v>
          </cell>
          <cell r="H721">
            <v>1</v>
          </cell>
          <cell r="I721">
            <v>4</v>
          </cell>
          <cell r="J721">
            <v>0</v>
          </cell>
          <cell r="K721">
            <v>0</v>
          </cell>
          <cell r="L721">
            <v>0</v>
          </cell>
          <cell r="M721">
            <v>311</v>
          </cell>
          <cell r="N721">
            <v>4</v>
          </cell>
        </row>
        <row r="722">
          <cell r="A722" t="str">
            <v>066</v>
          </cell>
          <cell r="B722" t="str">
            <v>0555</v>
          </cell>
          <cell r="C722" t="str">
            <v>C1</v>
          </cell>
          <cell r="D722">
            <v>637</v>
          </cell>
          <cell r="E722">
            <v>115</v>
          </cell>
          <cell r="F722">
            <v>107</v>
          </cell>
          <cell r="G722">
            <v>16</v>
          </cell>
          <cell r="H722">
            <v>1</v>
          </cell>
          <cell r="I722">
            <v>3</v>
          </cell>
          <cell r="J722">
            <v>2</v>
          </cell>
          <cell r="K722">
            <v>0</v>
          </cell>
          <cell r="L722">
            <v>0</v>
          </cell>
          <cell r="M722">
            <v>244</v>
          </cell>
          <cell r="N722">
            <v>0</v>
          </cell>
        </row>
        <row r="723">
          <cell r="A723" t="str">
            <v>066</v>
          </cell>
          <cell r="B723" t="str">
            <v>0556</v>
          </cell>
          <cell r="C723" t="str">
            <v>B</v>
          </cell>
          <cell r="D723">
            <v>431</v>
          </cell>
          <cell r="E723">
            <v>80</v>
          </cell>
          <cell r="F723">
            <v>96</v>
          </cell>
          <cell r="G723">
            <v>25</v>
          </cell>
          <cell r="H723">
            <v>0</v>
          </cell>
          <cell r="I723">
            <v>7</v>
          </cell>
          <cell r="J723">
            <v>1</v>
          </cell>
          <cell r="K723">
            <v>0</v>
          </cell>
          <cell r="L723">
            <v>0</v>
          </cell>
          <cell r="M723">
            <v>209</v>
          </cell>
          <cell r="N723">
            <v>2</v>
          </cell>
        </row>
        <row r="724">
          <cell r="A724" t="str">
            <v>066</v>
          </cell>
          <cell r="B724" t="str">
            <v>0556</v>
          </cell>
          <cell r="C724" t="str">
            <v>C1</v>
          </cell>
          <cell r="D724">
            <v>431</v>
          </cell>
          <cell r="E724">
            <v>76</v>
          </cell>
          <cell r="F724">
            <v>101</v>
          </cell>
          <cell r="G724">
            <v>17</v>
          </cell>
          <cell r="H724">
            <v>1</v>
          </cell>
          <cell r="I724">
            <v>4</v>
          </cell>
          <cell r="J724">
            <v>3</v>
          </cell>
          <cell r="K724">
            <v>0</v>
          </cell>
          <cell r="L724">
            <v>0</v>
          </cell>
          <cell r="M724">
            <v>202</v>
          </cell>
          <cell r="N724">
            <v>1</v>
          </cell>
        </row>
        <row r="725">
          <cell r="A725" t="str">
            <v>066</v>
          </cell>
          <cell r="B725" t="str">
            <v>0557</v>
          </cell>
          <cell r="C725" t="str">
            <v>B</v>
          </cell>
          <cell r="D725">
            <v>394</v>
          </cell>
          <cell r="E725">
            <v>82</v>
          </cell>
          <cell r="F725">
            <v>53</v>
          </cell>
          <cell r="G725">
            <v>14</v>
          </cell>
          <cell r="H725">
            <v>0</v>
          </cell>
          <cell r="I725">
            <v>1</v>
          </cell>
          <cell r="J725">
            <v>2</v>
          </cell>
          <cell r="K725">
            <v>0</v>
          </cell>
          <cell r="L725">
            <v>0</v>
          </cell>
          <cell r="M725">
            <v>152</v>
          </cell>
          <cell r="N725">
            <v>7</v>
          </cell>
        </row>
        <row r="726">
          <cell r="A726" t="str">
            <v>066</v>
          </cell>
          <cell r="B726" t="str">
            <v>0557</v>
          </cell>
          <cell r="C726" t="str">
            <v>C1</v>
          </cell>
          <cell r="D726">
            <v>395</v>
          </cell>
          <cell r="E726">
            <v>84</v>
          </cell>
          <cell r="F726">
            <v>55</v>
          </cell>
          <cell r="G726">
            <v>17</v>
          </cell>
          <cell r="H726">
            <v>1</v>
          </cell>
          <cell r="I726">
            <v>2</v>
          </cell>
          <cell r="J726">
            <v>1</v>
          </cell>
          <cell r="K726">
            <v>0</v>
          </cell>
          <cell r="L726">
            <v>0</v>
          </cell>
          <cell r="M726">
            <v>160</v>
          </cell>
          <cell r="N726">
            <v>1</v>
          </cell>
        </row>
        <row r="727">
          <cell r="A727" t="str">
            <v>066</v>
          </cell>
          <cell r="B727" t="str">
            <v>0558</v>
          </cell>
          <cell r="C727" t="str">
            <v>B</v>
          </cell>
          <cell r="D727">
            <v>678</v>
          </cell>
          <cell r="E727">
            <v>114</v>
          </cell>
          <cell r="F727">
            <v>125</v>
          </cell>
          <cell r="G727">
            <v>30</v>
          </cell>
          <cell r="H727">
            <v>1</v>
          </cell>
          <cell r="I727">
            <v>1</v>
          </cell>
          <cell r="J727">
            <v>1</v>
          </cell>
          <cell r="K727">
            <v>0</v>
          </cell>
          <cell r="L727">
            <v>0</v>
          </cell>
          <cell r="M727">
            <v>272</v>
          </cell>
          <cell r="N727">
            <v>2</v>
          </cell>
        </row>
        <row r="728">
          <cell r="A728" t="str">
            <v>066</v>
          </cell>
          <cell r="B728" t="str">
            <v>0559</v>
          </cell>
          <cell r="C728" t="str">
            <v>B</v>
          </cell>
          <cell r="D728">
            <v>449</v>
          </cell>
          <cell r="E728">
            <v>75</v>
          </cell>
          <cell r="F728">
            <v>63</v>
          </cell>
          <cell r="G728">
            <v>25</v>
          </cell>
          <cell r="H728">
            <v>0</v>
          </cell>
          <cell r="I728">
            <v>0</v>
          </cell>
          <cell r="J728">
            <v>1</v>
          </cell>
          <cell r="K728">
            <v>0</v>
          </cell>
          <cell r="L728">
            <v>0</v>
          </cell>
          <cell r="M728">
            <v>164</v>
          </cell>
          <cell r="N728">
            <v>1</v>
          </cell>
        </row>
        <row r="729">
          <cell r="A729" t="str">
            <v>066</v>
          </cell>
          <cell r="B729" t="str">
            <v>0559</v>
          </cell>
          <cell r="C729" t="str">
            <v>C1</v>
          </cell>
          <cell r="D729">
            <v>450</v>
          </cell>
          <cell r="E729">
            <v>82</v>
          </cell>
          <cell r="F729">
            <v>84</v>
          </cell>
          <cell r="G729">
            <v>18</v>
          </cell>
          <cell r="H729">
            <v>2</v>
          </cell>
          <cell r="I729">
            <v>2</v>
          </cell>
          <cell r="J729">
            <v>1</v>
          </cell>
          <cell r="K729">
            <v>0</v>
          </cell>
          <cell r="L729">
            <v>0</v>
          </cell>
          <cell r="M729">
            <v>189</v>
          </cell>
          <cell r="N729">
            <v>2</v>
          </cell>
        </row>
        <row r="730">
          <cell r="A730" t="str">
            <v>066</v>
          </cell>
          <cell r="B730" t="str">
            <v>0560</v>
          </cell>
          <cell r="C730" t="str">
            <v>B</v>
          </cell>
          <cell r="D730">
            <v>614</v>
          </cell>
          <cell r="E730">
            <v>117</v>
          </cell>
          <cell r="F730">
            <v>109</v>
          </cell>
          <cell r="G730">
            <v>16</v>
          </cell>
          <cell r="H730">
            <v>5</v>
          </cell>
          <cell r="I730">
            <v>2</v>
          </cell>
          <cell r="J730">
            <v>1</v>
          </cell>
          <cell r="K730">
            <v>0</v>
          </cell>
          <cell r="L730">
            <v>0</v>
          </cell>
          <cell r="M730">
            <v>250</v>
          </cell>
          <cell r="N730">
            <v>16</v>
          </cell>
        </row>
        <row r="731">
          <cell r="A731" t="str">
            <v>066</v>
          </cell>
          <cell r="B731" t="str">
            <v>0560</v>
          </cell>
          <cell r="C731" t="str">
            <v>C1</v>
          </cell>
          <cell r="D731">
            <v>615</v>
          </cell>
          <cell r="E731">
            <v>141</v>
          </cell>
          <cell r="F731">
            <v>112</v>
          </cell>
          <cell r="G731">
            <v>13</v>
          </cell>
          <cell r="H731">
            <v>1</v>
          </cell>
          <cell r="I731">
            <v>2</v>
          </cell>
          <cell r="J731">
            <v>3</v>
          </cell>
          <cell r="K731">
            <v>0</v>
          </cell>
          <cell r="L731">
            <v>0</v>
          </cell>
          <cell r="M731">
            <v>272</v>
          </cell>
          <cell r="N731">
            <v>6</v>
          </cell>
        </row>
        <row r="732">
          <cell r="A732" t="str">
            <v>066</v>
          </cell>
          <cell r="B732" t="str">
            <v>0561</v>
          </cell>
          <cell r="C732" t="str">
            <v>B</v>
          </cell>
          <cell r="D732">
            <v>415</v>
          </cell>
          <cell r="E732">
            <v>99</v>
          </cell>
          <cell r="F732">
            <v>56</v>
          </cell>
          <cell r="G732">
            <v>15</v>
          </cell>
          <cell r="H732">
            <v>2</v>
          </cell>
          <cell r="I732">
            <v>0</v>
          </cell>
          <cell r="J732">
            <v>1</v>
          </cell>
          <cell r="K732">
            <v>0</v>
          </cell>
          <cell r="L732">
            <v>0</v>
          </cell>
          <cell r="M732">
            <v>173</v>
          </cell>
          <cell r="N732">
            <v>4</v>
          </cell>
        </row>
        <row r="733">
          <cell r="A733" t="str">
            <v>066</v>
          </cell>
          <cell r="B733" t="str">
            <v>0561</v>
          </cell>
          <cell r="C733" t="str">
            <v>C1</v>
          </cell>
          <cell r="D733">
            <v>416</v>
          </cell>
          <cell r="E733">
            <v>100</v>
          </cell>
          <cell r="F733">
            <v>57</v>
          </cell>
          <cell r="G733">
            <v>14</v>
          </cell>
          <cell r="H733">
            <v>1</v>
          </cell>
          <cell r="I733">
            <v>0</v>
          </cell>
          <cell r="J733">
            <v>2</v>
          </cell>
          <cell r="K733">
            <v>0</v>
          </cell>
          <cell r="L733">
            <v>0</v>
          </cell>
          <cell r="M733">
            <v>174</v>
          </cell>
          <cell r="N733">
            <v>1</v>
          </cell>
        </row>
        <row r="734">
          <cell r="A734" t="str">
            <v>066</v>
          </cell>
          <cell r="B734" t="str">
            <v>0562</v>
          </cell>
          <cell r="C734" t="str">
            <v>B</v>
          </cell>
          <cell r="D734">
            <v>437</v>
          </cell>
          <cell r="E734">
            <v>100</v>
          </cell>
          <cell r="F734">
            <v>74</v>
          </cell>
          <cell r="G734">
            <v>14</v>
          </cell>
          <cell r="H734">
            <v>0</v>
          </cell>
          <cell r="I734">
            <v>0</v>
          </cell>
          <cell r="J734">
            <v>3</v>
          </cell>
          <cell r="K734">
            <v>0</v>
          </cell>
          <cell r="L734">
            <v>0</v>
          </cell>
          <cell r="M734">
            <v>191</v>
          </cell>
          <cell r="N734">
            <v>4</v>
          </cell>
        </row>
        <row r="735">
          <cell r="A735" t="str">
            <v>066</v>
          </cell>
          <cell r="B735" t="str">
            <v>0562</v>
          </cell>
          <cell r="C735" t="str">
            <v>C1</v>
          </cell>
          <cell r="D735">
            <v>437</v>
          </cell>
          <cell r="E735">
            <v>72</v>
          </cell>
          <cell r="F735">
            <v>78</v>
          </cell>
          <cell r="G735">
            <v>19</v>
          </cell>
          <cell r="H735">
            <v>0</v>
          </cell>
          <cell r="I735">
            <v>0</v>
          </cell>
          <cell r="J735">
            <v>3</v>
          </cell>
          <cell r="K735">
            <v>0</v>
          </cell>
          <cell r="L735">
            <v>0</v>
          </cell>
          <cell r="M735">
            <v>172</v>
          </cell>
          <cell r="N735">
            <v>3</v>
          </cell>
        </row>
        <row r="736">
          <cell r="A736" t="str">
            <v>066</v>
          </cell>
          <cell r="B736" t="str">
            <v>0563</v>
          </cell>
          <cell r="C736" t="str">
            <v>B</v>
          </cell>
          <cell r="D736">
            <v>396</v>
          </cell>
          <cell r="E736">
            <v>80</v>
          </cell>
          <cell r="F736">
            <v>52</v>
          </cell>
          <cell r="G736">
            <v>29</v>
          </cell>
          <cell r="H736">
            <v>0</v>
          </cell>
          <cell r="I736">
            <v>1</v>
          </cell>
          <cell r="J736">
            <v>1</v>
          </cell>
          <cell r="K736">
            <v>0</v>
          </cell>
          <cell r="L736">
            <v>0</v>
          </cell>
          <cell r="M736">
            <v>163</v>
          </cell>
          <cell r="N736">
            <v>1</v>
          </cell>
        </row>
        <row r="737">
          <cell r="A737" t="str">
            <v>066</v>
          </cell>
          <cell r="B737" t="str">
            <v>0563</v>
          </cell>
          <cell r="C737" t="str">
            <v>C1</v>
          </cell>
          <cell r="D737">
            <v>397</v>
          </cell>
          <cell r="E737">
            <v>75</v>
          </cell>
          <cell r="F737">
            <v>51</v>
          </cell>
          <cell r="G737">
            <v>14</v>
          </cell>
          <cell r="H737">
            <v>2</v>
          </cell>
          <cell r="I737">
            <v>1</v>
          </cell>
          <cell r="J737">
            <v>0</v>
          </cell>
          <cell r="K737">
            <v>0</v>
          </cell>
          <cell r="L737">
            <v>0</v>
          </cell>
          <cell r="M737">
            <v>143</v>
          </cell>
          <cell r="N737">
            <v>2</v>
          </cell>
        </row>
        <row r="738">
          <cell r="A738" t="str">
            <v>066</v>
          </cell>
          <cell r="B738" t="str">
            <v>0564</v>
          </cell>
          <cell r="C738" t="str">
            <v>B</v>
          </cell>
          <cell r="D738">
            <v>536</v>
          </cell>
          <cell r="E738">
            <v>99</v>
          </cell>
          <cell r="F738">
            <v>63</v>
          </cell>
          <cell r="G738">
            <v>19</v>
          </cell>
          <cell r="H738">
            <v>5</v>
          </cell>
          <cell r="I738">
            <v>2</v>
          </cell>
          <cell r="J738">
            <v>3</v>
          </cell>
          <cell r="K738">
            <v>0</v>
          </cell>
          <cell r="L738">
            <v>0</v>
          </cell>
          <cell r="M738">
            <v>191</v>
          </cell>
          <cell r="N738">
            <v>4</v>
          </cell>
        </row>
        <row r="739">
          <cell r="A739" t="str">
            <v>066</v>
          </cell>
          <cell r="B739" t="str">
            <v>0564</v>
          </cell>
          <cell r="C739" t="str">
            <v>C1</v>
          </cell>
          <cell r="D739">
            <v>537</v>
          </cell>
          <cell r="E739">
            <v>104</v>
          </cell>
          <cell r="F739">
            <v>97</v>
          </cell>
          <cell r="G739">
            <v>16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217</v>
          </cell>
          <cell r="N739">
            <v>3</v>
          </cell>
        </row>
        <row r="740">
          <cell r="A740" t="str">
            <v>066</v>
          </cell>
          <cell r="B740" t="str">
            <v>0565</v>
          </cell>
          <cell r="C740" t="str">
            <v>B</v>
          </cell>
          <cell r="D740">
            <v>390</v>
          </cell>
          <cell r="E740">
            <v>69</v>
          </cell>
          <cell r="F740">
            <v>72</v>
          </cell>
          <cell r="G740">
            <v>27</v>
          </cell>
          <cell r="H740">
            <v>0</v>
          </cell>
          <cell r="I740">
            <v>5</v>
          </cell>
          <cell r="J740">
            <v>1</v>
          </cell>
          <cell r="K740">
            <v>0</v>
          </cell>
          <cell r="L740">
            <v>0</v>
          </cell>
          <cell r="M740">
            <v>174</v>
          </cell>
          <cell r="N740">
            <v>3</v>
          </cell>
        </row>
        <row r="741">
          <cell r="A741" t="str">
            <v>066</v>
          </cell>
          <cell r="B741" t="str">
            <v>0565</v>
          </cell>
          <cell r="C741" t="str">
            <v>C1</v>
          </cell>
          <cell r="D741">
            <v>390</v>
          </cell>
          <cell r="E741">
            <v>67</v>
          </cell>
          <cell r="F741">
            <v>69</v>
          </cell>
          <cell r="G741">
            <v>35</v>
          </cell>
          <cell r="H741">
            <v>1</v>
          </cell>
          <cell r="I741">
            <v>1</v>
          </cell>
          <cell r="J741">
            <v>1</v>
          </cell>
          <cell r="K741">
            <v>0</v>
          </cell>
          <cell r="L741">
            <v>0</v>
          </cell>
          <cell r="M741">
            <v>174</v>
          </cell>
          <cell r="N741">
            <v>3</v>
          </cell>
        </row>
        <row r="742">
          <cell r="A742" t="str">
            <v>066</v>
          </cell>
          <cell r="B742" t="str">
            <v>0566</v>
          </cell>
          <cell r="C742" t="str">
            <v>B</v>
          </cell>
          <cell r="D742">
            <v>601</v>
          </cell>
          <cell r="E742">
            <v>123</v>
          </cell>
          <cell r="F742">
            <v>90</v>
          </cell>
          <cell r="G742">
            <v>19</v>
          </cell>
          <cell r="H742">
            <v>2</v>
          </cell>
          <cell r="I742">
            <v>3</v>
          </cell>
          <cell r="J742">
            <v>1</v>
          </cell>
          <cell r="K742">
            <v>0</v>
          </cell>
          <cell r="L742">
            <v>0</v>
          </cell>
          <cell r="M742">
            <v>238</v>
          </cell>
          <cell r="N742">
            <v>3</v>
          </cell>
        </row>
        <row r="743">
          <cell r="A743" t="str">
            <v>066</v>
          </cell>
          <cell r="B743" t="str">
            <v>0566</v>
          </cell>
          <cell r="C743" t="str">
            <v>C1</v>
          </cell>
          <cell r="D743">
            <v>602</v>
          </cell>
          <cell r="E743">
            <v>97</v>
          </cell>
          <cell r="F743">
            <v>92</v>
          </cell>
          <cell r="G743">
            <v>28</v>
          </cell>
          <cell r="H743">
            <v>2</v>
          </cell>
          <cell r="I743">
            <v>4</v>
          </cell>
          <cell r="J743">
            <v>1</v>
          </cell>
          <cell r="K743">
            <v>0</v>
          </cell>
          <cell r="L743">
            <v>0</v>
          </cell>
          <cell r="M743">
            <v>224</v>
          </cell>
          <cell r="N743">
            <v>6</v>
          </cell>
        </row>
        <row r="744">
          <cell r="A744" t="str">
            <v>066</v>
          </cell>
          <cell r="B744" t="str">
            <v>0567</v>
          </cell>
          <cell r="C744" t="str">
            <v>B</v>
          </cell>
          <cell r="D744">
            <v>415</v>
          </cell>
          <cell r="E744">
            <v>91</v>
          </cell>
          <cell r="F744">
            <v>59</v>
          </cell>
          <cell r="G744">
            <v>27</v>
          </cell>
          <cell r="H744">
            <v>0</v>
          </cell>
          <cell r="I744">
            <v>2</v>
          </cell>
          <cell r="J744">
            <v>0</v>
          </cell>
          <cell r="K744">
            <v>0</v>
          </cell>
          <cell r="L744">
            <v>0</v>
          </cell>
          <cell r="M744">
            <v>179</v>
          </cell>
          <cell r="N744">
            <v>4</v>
          </cell>
        </row>
        <row r="745">
          <cell r="A745" t="str">
            <v>066</v>
          </cell>
          <cell r="B745" t="str">
            <v>0567</v>
          </cell>
          <cell r="C745" t="str">
            <v>C1</v>
          </cell>
          <cell r="D745">
            <v>416</v>
          </cell>
          <cell r="E745">
            <v>88</v>
          </cell>
          <cell r="F745">
            <v>57</v>
          </cell>
          <cell r="G745">
            <v>14</v>
          </cell>
          <cell r="H745">
            <v>1</v>
          </cell>
          <cell r="I745">
            <v>3</v>
          </cell>
          <cell r="J745">
            <v>1</v>
          </cell>
          <cell r="K745">
            <v>0</v>
          </cell>
          <cell r="L745">
            <v>0</v>
          </cell>
          <cell r="M745">
            <v>164</v>
          </cell>
          <cell r="N745">
            <v>2</v>
          </cell>
        </row>
        <row r="746">
          <cell r="A746" t="str">
            <v>066</v>
          </cell>
          <cell r="B746" t="str">
            <v>0568</v>
          </cell>
          <cell r="C746" t="str">
            <v>B</v>
          </cell>
          <cell r="D746">
            <v>696</v>
          </cell>
          <cell r="E746">
            <v>140</v>
          </cell>
          <cell r="F746">
            <v>126</v>
          </cell>
          <cell r="G746">
            <v>29</v>
          </cell>
          <cell r="H746">
            <v>3</v>
          </cell>
          <cell r="I746">
            <v>1</v>
          </cell>
          <cell r="J746">
            <v>3</v>
          </cell>
          <cell r="K746">
            <v>0</v>
          </cell>
          <cell r="L746">
            <v>0</v>
          </cell>
          <cell r="M746">
            <v>302</v>
          </cell>
          <cell r="N746">
            <v>6</v>
          </cell>
        </row>
        <row r="747">
          <cell r="A747" t="str">
            <v>066</v>
          </cell>
          <cell r="B747" t="str">
            <v>0568</v>
          </cell>
          <cell r="C747" t="str">
            <v>C1</v>
          </cell>
          <cell r="D747">
            <v>697</v>
          </cell>
          <cell r="E747">
            <v>155</v>
          </cell>
          <cell r="F747">
            <v>131</v>
          </cell>
          <cell r="G747">
            <v>15</v>
          </cell>
          <cell r="H747">
            <v>1</v>
          </cell>
          <cell r="I747">
            <v>6</v>
          </cell>
          <cell r="J747">
            <v>3</v>
          </cell>
          <cell r="K747">
            <v>0</v>
          </cell>
          <cell r="L747">
            <v>0</v>
          </cell>
          <cell r="M747">
            <v>311</v>
          </cell>
          <cell r="N747">
            <v>3</v>
          </cell>
        </row>
        <row r="748">
          <cell r="A748" t="str">
            <v>066</v>
          </cell>
          <cell r="B748" t="str">
            <v>0569</v>
          </cell>
          <cell r="C748" t="str">
            <v>B</v>
          </cell>
          <cell r="D748">
            <v>496</v>
          </cell>
          <cell r="E748">
            <v>97</v>
          </cell>
          <cell r="F748">
            <v>72</v>
          </cell>
          <cell r="G748">
            <v>25</v>
          </cell>
          <cell r="H748">
            <v>2</v>
          </cell>
          <cell r="I748">
            <v>1</v>
          </cell>
          <cell r="J748">
            <v>0</v>
          </cell>
          <cell r="K748">
            <v>0</v>
          </cell>
          <cell r="L748">
            <v>0</v>
          </cell>
          <cell r="M748">
            <v>197</v>
          </cell>
          <cell r="N748">
            <v>2</v>
          </cell>
        </row>
        <row r="749">
          <cell r="A749" t="str">
            <v>066</v>
          </cell>
          <cell r="B749" t="str">
            <v>0569</v>
          </cell>
          <cell r="C749" t="str">
            <v>C1</v>
          </cell>
          <cell r="D749">
            <v>496</v>
          </cell>
          <cell r="E749">
            <v>103</v>
          </cell>
          <cell r="F749">
            <v>85</v>
          </cell>
          <cell r="G749">
            <v>17</v>
          </cell>
          <cell r="H749">
            <v>4</v>
          </cell>
          <cell r="I749">
            <v>3</v>
          </cell>
          <cell r="J749">
            <v>2</v>
          </cell>
          <cell r="K749">
            <v>0</v>
          </cell>
          <cell r="L749">
            <v>1</v>
          </cell>
          <cell r="M749">
            <v>215</v>
          </cell>
          <cell r="N749">
            <v>6</v>
          </cell>
        </row>
        <row r="750">
          <cell r="A750" t="str">
            <v>066</v>
          </cell>
          <cell r="B750" t="str">
            <v>0570</v>
          </cell>
          <cell r="C750" t="str">
            <v>B</v>
          </cell>
          <cell r="D750">
            <v>515</v>
          </cell>
          <cell r="E750">
            <v>102</v>
          </cell>
          <cell r="F750">
            <v>83</v>
          </cell>
          <cell r="G750">
            <v>22</v>
          </cell>
          <cell r="H750">
            <v>2</v>
          </cell>
          <cell r="I750">
            <v>5</v>
          </cell>
          <cell r="J750">
            <v>1</v>
          </cell>
          <cell r="K750">
            <v>0</v>
          </cell>
          <cell r="L750">
            <v>0</v>
          </cell>
          <cell r="M750">
            <v>215</v>
          </cell>
          <cell r="N750">
            <v>3</v>
          </cell>
        </row>
        <row r="751">
          <cell r="A751" t="str">
            <v>066</v>
          </cell>
          <cell r="B751" t="str">
            <v>0570</v>
          </cell>
          <cell r="C751" t="str">
            <v>C1</v>
          </cell>
          <cell r="D751">
            <v>516</v>
          </cell>
          <cell r="E751">
            <v>99</v>
          </cell>
          <cell r="F751">
            <v>84</v>
          </cell>
          <cell r="G751">
            <v>27</v>
          </cell>
          <cell r="H751">
            <v>1</v>
          </cell>
          <cell r="I751">
            <v>1</v>
          </cell>
          <cell r="J751">
            <v>1</v>
          </cell>
          <cell r="K751">
            <v>0</v>
          </cell>
          <cell r="L751">
            <v>0</v>
          </cell>
          <cell r="M751">
            <v>213</v>
          </cell>
          <cell r="N751">
            <v>4</v>
          </cell>
        </row>
        <row r="752">
          <cell r="A752" t="str">
            <v>066</v>
          </cell>
          <cell r="B752" t="str">
            <v>0571</v>
          </cell>
          <cell r="C752" t="str">
            <v>B</v>
          </cell>
          <cell r="D752">
            <v>440</v>
          </cell>
          <cell r="E752">
            <v>88</v>
          </cell>
          <cell r="F752">
            <v>65</v>
          </cell>
          <cell r="G752">
            <v>23</v>
          </cell>
          <cell r="H752">
            <v>0</v>
          </cell>
          <cell r="I752">
            <v>1</v>
          </cell>
          <cell r="J752">
            <v>5</v>
          </cell>
          <cell r="K752">
            <v>0</v>
          </cell>
          <cell r="L752">
            <v>0</v>
          </cell>
          <cell r="M752">
            <v>182</v>
          </cell>
          <cell r="N752">
            <v>2</v>
          </cell>
        </row>
        <row r="753">
          <cell r="A753" t="str">
            <v>066</v>
          </cell>
          <cell r="B753" t="str">
            <v>0571</v>
          </cell>
          <cell r="C753" t="str">
            <v>C1</v>
          </cell>
          <cell r="D753">
            <v>440</v>
          </cell>
          <cell r="E753">
            <v>97</v>
          </cell>
          <cell r="F753">
            <v>78</v>
          </cell>
          <cell r="G753">
            <v>18</v>
          </cell>
          <cell r="H753">
            <v>2</v>
          </cell>
          <cell r="I753">
            <v>2</v>
          </cell>
          <cell r="J753">
            <v>2</v>
          </cell>
          <cell r="K753">
            <v>0</v>
          </cell>
          <cell r="L753">
            <v>0</v>
          </cell>
          <cell r="M753">
            <v>199</v>
          </cell>
          <cell r="N753">
            <v>1</v>
          </cell>
        </row>
        <row r="754">
          <cell r="A754" t="str">
            <v>066</v>
          </cell>
          <cell r="B754" t="str">
            <v>0572</v>
          </cell>
          <cell r="C754" t="str">
            <v>B</v>
          </cell>
          <cell r="D754">
            <v>578</v>
          </cell>
          <cell r="E754">
            <v>115</v>
          </cell>
          <cell r="F754">
            <v>99</v>
          </cell>
          <cell r="G754">
            <v>22</v>
          </cell>
          <cell r="H754">
            <v>0</v>
          </cell>
          <cell r="I754">
            <v>8</v>
          </cell>
          <cell r="J754">
            <v>1</v>
          </cell>
          <cell r="K754">
            <v>0</v>
          </cell>
          <cell r="L754">
            <v>0</v>
          </cell>
          <cell r="M754">
            <v>245</v>
          </cell>
          <cell r="N754">
            <v>6</v>
          </cell>
        </row>
        <row r="755">
          <cell r="A755" t="str">
            <v>066</v>
          </cell>
          <cell r="B755" t="str">
            <v>0572</v>
          </cell>
          <cell r="C755" t="str">
            <v>C1</v>
          </cell>
          <cell r="D755">
            <v>577</v>
          </cell>
          <cell r="E755">
            <v>109</v>
          </cell>
          <cell r="F755">
            <v>121</v>
          </cell>
          <cell r="G755">
            <v>15</v>
          </cell>
          <cell r="H755">
            <v>2</v>
          </cell>
          <cell r="I755">
            <v>1</v>
          </cell>
          <cell r="J755">
            <v>0</v>
          </cell>
          <cell r="K755">
            <v>0</v>
          </cell>
          <cell r="L755">
            <v>0</v>
          </cell>
          <cell r="M755">
            <v>248</v>
          </cell>
          <cell r="N755">
            <v>5</v>
          </cell>
        </row>
        <row r="756">
          <cell r="A756" t="str">
            <v>066</v>
          </cell>
          <cell r="B756" t="str">
            <v>0573</v>
          </cell>
          <cell r="C756" t="str">
            <v>B</v>
          </cell>
          <cell r="D756">
            <v>513</v>
          </cell>
          <cell r="E756">
            <v>100</v>
          </cell>
          <cell r="F756">
            <v>84</v>
          </cell>
          <cell r="G756">
            <v>12</v>
          </cell>
          <cell r="H756">
            <v>0</v>
          </cell>
          <cell r="I756">
            <v>3</v>
          </cell>
          <cell r="J756">
            <v>0</v>
          </cell>
          <cell r="K756">
            <v>0</v>
          </cell>
          <cell r="L756">
            <v>0</v>
          </cell>
          <cell r="M756">
            <v>199</v>
          </cell>
          <cell r="N756">
            <v>1</v>
          </cell>
        </row>
        <row r="757">
          <cell r="A757" t="str">
            <v>066</v>
          </cell>
          <cell r="B757" t="str">
            <v>0573</v>
          </cell>
          <cell r="C757" t="str">
            <v>C1</v>
          </cell>
          <cell r="D757">
            <v>513</v>
          </cell>
          <cell r="E757">
            <v>74</v>
          </cell>
          <cell r="F757">
            <v>80</v>
          </cell>
          <cell r="G757">
            <v>17</v>
          </cell>
          <cell r="H757">
            <v>0</v>
          </cell>
          <cell r="I757">
            <v>3</v>
          </cell>
          <cell r="J757">
            <v>0</v>
          </cell>
          <cell r="K757">
            <v>0</v>
          </cell>
          <cell r="L757">
            <v>0</v>
          </cell>
          <cell r="M757">
            <v>174</v>
          </cell>
          <cell r="N757">
            <v>3</v>
          </cell>
        </row>
        <row r="758">
          <cell r="A758" t="str">
            <v>066</v>
          </cell>
          <cell r="B758" t="str">
            <v>0574</v>
          </cell>
          <cell r="C758" t="str">
            <v>B</v>
          </cell>
          <cell r="D758">
            <v>529</v>
          </cell>
          <cell r="E758">
            <v>96</v>
          </cell>
          <cell r="F758">
            <v>68</v>
          </cell>
          <cell r="G758">
            <v>33</v>
          </cell>
          <cell r="H758">
            <v>0</v>
          </cell>
          <cell r="I758">
            <v>8</v>
          </cell>
          <cell r="J758">
            <v>1</v>
          </cell>
          <cell r="K758">
            <v>0</v>
          </cell>
          <cell r="L758">
            <v>0</v>
          </cell>
          <cell r="M758">
            <v>206</v>
          </cell>
          <cell r="N758">
            <v>2</v>
          </cell>
        </row>
        <row r="759">
          <cell r="A759" t="str">
            <v>066</v>
          </cell>
          <cell r="B759" t="str">
            <v>0574</v>
          </cell>
          <cell r="C759" t="str">
            <v>C1</v>
          </cell>
          <cell r="D759">
            <v>529</v>
          </cell>
          <cell r="E759">
            <v>96</v>
          </cell>
          <cell r="F759">
            <v>77</v>
          </cell>
          <cell r="G759">
            <v>19</v>
          </cell>
          <cell r="H759">
            <v>0</v>
          </cell>
          <cell r="I759">
            <v>2</v>
          </cell>
          <cell r="J759">
            <v>1</v>
          </cell>
          <cell r="K759">
            <v>0</v>
          </cell>
          <cell r="L759">
            <v>1</v>
          </cell>
          <cell r="M759">
            <v>196</v>
          </cell>
          <cell r="N759">
            <v>4</v>
          </cell>
        </row>
        <row r="760">
          <cell r="A760" t="str">
            <v>066</v>
          </cell>
          <cell r="B760" t="str">
            <v>0574</v>
          </cell>
          <cell r="C760" t="str">
            <v>C2</v>
          </cell>
          <cell r="D760">
            <v>530</v>
          </cell>
          <cell r="E760">
            <v>89</v>
          </cell>
          <cell r="F760">
            <v>80</v>
          </cell>
          <cell r="G760">
            <v>26</v>
          </cell>
          <cell r="H760">
            <v>1</v>
          </cell>
          <cell r="I760">
            <v>3</v>
          </cell>
          <cell r="J760">
            <v>1</v>
          </cell>
          <cell r="K760">
            <v>0</v>
          </cell>
          <cell r="L760">
            <v>0</v>
          </cell>
          <cell r="M760">
            <v>200</v>
          </cell>
          <cell r="N760">
            <v>2</v>
          </cell>
        </row>
        <row r="761">
          <cell r="A761" t="str">
            <v>066</v>
          </cell>
          <cell r="B761" t="str">
            <v>0575</v>
          </cell>
          <cell r="C761" t="str">
            <v>B</v>
          </cell>
          <cell r="D761">
            <v>434</v>
          </cell>
          <cell r="E761">
            <v>102</v>
          </cell>
          <cell r="F761">
            <v>58</v>
          </cell>
          <cell r="G761">
            <v>16</v>
          </cell>
          <cell r="H761">
            <v>0</v>
          </cell>
          <cell r="I761">
            <v>1</v>
          </cell>
          <cell r="J761">
            <v>1</v>
          </cell>
          <cell r="K761">
            <v>0</v>
          </cell>
          <cell r="L761">
            <v>0</v>
          </cell>
          <cell r="M761">
            <v>178</v>
          </cell>
          <cell r="N761">
            <v>0</v>
          </cell>
        </row>
        <row r="762">
          <cell r="A762" t="str">
            <v>066</v>
          </cell>
          <cell r="B762" t="str">
            <v>0575</v>
          </cell>
          <cell r="C762" t="str">
            <v>C1</v>
          </cell>
          <cell r="D762">
            <v>435</v>
          </cell>
          <cell r="E762">
            <v>89</v>
          </cell>
          <cell r="F762">
            <v>55</v>
          </cell>
          <cell r="G762">
            <v>13</v>
          </cell>
          <cell r="H762">
            <v>0</v>
          </cell>
          <cell r="I762">
            <v>1</v>
          </cell>
          <cell r="J762">
            <v>2</v>
          </cell>
          <cell r="K762">
            <v>0</v>
          </cell>
          <cell r="L762">
            <v>1</v>
          </cell>
          <cell r="M762">
            <v>161</v>
          </cell>
          <cell r="N762">
            <v>2</v>
          </cell>
        </row>
        <row r="763">
          <cell r="A763" t="str">
            <v>066</v>
          </cell>
          <cell r="B763" t="str">
            <v>0576</v>
          </cell>
          <cell r="C763" t="str">
            <v>B</v>
          </cell>
          <cell r="D763">
            <v>564</v>
          </cell>
          <cell r="E763">
            <v>129</v>
          </cell>
          <cell r="F763">
            <v>60</v>
          </cell>
          <cell r="G763">
            <v>31</v>
          </cell>
          <cell r="H763">
            <v>3</v>
          </cell>
          <cell r="I763">
            <v>2</v>
          </cell>
          <cell r="J763">
            <v>0</v>
          </cell>
          <cell r="K763">
            <v>0</v>
          </cell>
          <cell r="L763">
            <v>0</v>
          </cell>
          <cell r="M763">
            <v>225</v>
          </cell>
          <cell r="N763">
            <v>5</v>
          </cell>
        </row>
        <row r="764">
          <cell r="A764" t="str">
            <v>066</v>
          </cell>
          <cell r="B764" t="str">
            <v>0576</v>
          </cell>
          <cell r="C764" t="str">
            <v>C1</v>
          </cell>
          <cell r="D764">
            <v>565</v>
          </cell>
          <cell r="E764">
            <v>97</v>
          </cell>
          <cell r="F764">
            <v>80</v>
          </cell>
          <cell r="G764">
            <v>26</v>
          </cell>
          <cell r="H764">
            <v>1</v>
          </cell>
          <cell r="I764">
            <v>1</v>
          </cell>
          <cell r="J764">
            <v>1</v>
          </cell>
          <cell r="K764">
            <v>0</v>
          </cell>
          <cell r="L764">
            <v>0</v>
          </cell>
          <cell r="M764">
            <v>206</v>
          </cell>
          <cell r="N764">
            <v>1</v>
          </cell>
        </row>
        <row r="765">
          <cell r="A765" t="str">
            <v>066</v>
          </cell>
          <cell r="B765" t="str">
            <v>0577</v>
          </cell>
          <cell r="C765" t="str">
            <v>B</v>
          </cell>
          <cell r="D765">
            <v>510</v>
          </cell>
          <cell r="E765">
            <v>126</v>
          </cell>
          <cell r="F765">
            <v>77</v>
          </cell>
          <cell r="G765">
            <v>27</v>
          </cell>
          <cell r="H765">
            <v>2</v>
          </cell>
          <cell r="I765">
            <v>1</v>
          </cell>
          <cell r="J765">
            <v>0</v>
          </cell>
          <cell r="K765">
            <v>0</v>
          </cell>
          <cell r="L765">
            <v>0</v>
          </cell>
          <cell r="M765">
            <v>233</v>
          </cell>
          <cell r="N765">
            <v>7</v>
          </cell>
        </row>
        <row r="766">
          <cell r="A766" t="str">
            <v>066</v>
          </cell>
          <cell r="B766" t="str">
            <v>0577</v>
          </cell>
          <cell r="C766" t="str">
            <v>C1</v>
          </cell>
          <cell r="D766">
            <v>510</v>
          </cell>
          <cell r="E766">
            <v>104</v>
          </cell>
          <cell r="F766">
            <v>74</v>
          </cell>
          <cell r="G766">
            <v>22</v>
          </cell>
          <cell r="H766">
            <v>2</v>
          </cell>
          <cell r="I766">
            <v>2</v>
          </cell>
          <cell r="J766">
            <v>0</v>
          </cell>
          <cell r="K766">
            <v>0</v>
          </cell>
          <cell r="L766">
            <v>0</v>
          </cell>
          <cell r="M766">
            <v>204</v>
          </cell>
          <cell r="N766">
            <v>4</v>
          </cell>
        </row>
        <row r="767">
          <cell r="A767" t="str">
            <v>066</v>
          </cell>
          <cell r="B767" t="str">
            <v>0578</v>
          </cell>
          <cell r="C767" t="str">
            <v>B</v>
          </cell>
          <cell r="D767">
            <v>488</v>
          </cell>
          <cell r="E767">
            <v>98</v>
          </cell>
          <cell r="F767">
            <v>113</v>
          </cell>
          <cell r="G767">
            <v>12</v>
          </cell>
          <cell r="H767">
            <v>0</v>
          </cell>
          <cell r="I767">
            <v>2</v>
          </cell>
          <cell r="J767">
            <v>2</v>
          </cell>
          <cell r="K767">
            <v>0</v>
          </cell>
          <cell r="L767">
            <v>0</v>
          </cell>
          <cell r="M767">
            <v>227</v>
          </cell>
          <cell r="N767">
            <v>0</v>
          </cell>
        </row>
        <row r="768">
          <cell r="A768" t="str">
            <v>066</v>
          </cell>
          <cell r="B768" t="str">
            <v>0578</v>
          </cell>
          <cell r="C768" t="str">
            <v>C1</v>
          </cell>
          <cell r="D768">
            <v>488</v>
          </cell>
          <cell r="E768">
            <v>114</v>
          </cell>
          <cell r="F768">
            <v>82</v>
          </cell>
          <cell r="G768">
            <v>14</v>
          </cell>
          <cell r="H768">
            <v>3</v>
          </cell>
          <cell r="I768">
            <v>2</v>
          </cell>
          <cell r="J768">
            <v>2</v>
          </cell>
          <cell r="K768">
            <v>0</v>
          </cell>
          <cell r="L768">
            <v>0</v>
          </cell>
          <cell r="M768">
            <v>217</v>
          </cell>
          <cell r="N768">
            <v>6</v>
          </cell>
        </row>
        <row r="769">
          <cell r="A769" t="str">
            <v>066</v>
          </cell>
          <cell r="B769" t="str">
            <v>0579</v>
          </cell>
          <cell r="C769" t="str">
            <v>B</v>
          </cell>
          <cell r="D769">
            <v>474</v>
          </cell>
          <cell r="E769">
            <v>103</v>
          </cell>
          <cell r="F769">
            <v>65</v>
          </cell>
          <cell r="G769">
            <v>10</v>
          </cell>
          <cell r="H769">
            <v>3</v>
          </cell>
          <cell r="I769">
            <v>2</v>
          </cell>
          <cell r="J769">
            <v>0</v>
          </cell>
          <cell r="K769">
            <v>0</v>
          </cell>
          <cell r="L769">
            <v>0</v>
          </cell>
          <cell r="M769">
            <v>183</v>
          </cell>
          <cell r="N769">
            <v>6</v>
          </cell>
        </row>
        <row r="770">
          <cell r="A770" t="str">
            <v>066</v>
          </cell>
          <cell r="B770" t="str">
            <v>0579</v>
          </cell>
          <cell r="C770" t="str">
            <v>C1</v>
          </cell>
          <cell r="D770">
            <v>474</v>
          </cell>
          <cell r="E770">
            <v>82</v>
          </cell>
          <cell r="F770">
            <v>82</v>
          </cell>
          <cell r="G770">
            <v>19</v>
          </cell>
          <cell r="H770">
            <v>1</v>
          </cell>
          <cell r="I770">
            <v>0</v>
          </cell>
          <cell r="J770">
            <v>1</v>
          </cell>
          <cell r="K770">
            <v>0</v>
          </cell>
          <cell r="L770">
            <v>0</v>
          </cell>
          <cell r="M770">
            <v>185</v>
          </cell>
          <cell r="N770">
            <v>4</v>
          </cell>
        </row>
        <row r="771">
          <cell r="A771" t="str">
            <v>066</v>
          </cell>
          <cell r="B771" t="str">
            <v>0580</v>
          </cell>
          <cell r="C771" t="str">
            <v>B</v>
          </cell>
          <cell r="D771">
            <v>428</v>
          </cell>
          <cell r="E771">
            <v>80</v>
          </cell>
          <cell r="F771">
            <v>84</v>
          </cell>
          <cell r="G771">
            <v>22</v>
          </cell>
          <cell r="H771">
            <v>0</v>
          </cell>
          <cell r="I771">
            <v>4</v>
          </cell>
          <cell r="J771">
            <v>0</v>
          </cell>
          <cell r="K771">
            <v>0</v>
          </cell>
          <cell r="L771">
            <v>0</v>
          </cell>
          <cell r="M771">
            <v>190</v>
          </cell>
          <cell r="N771">
            <v>2</v>
          </cell>
        </row>
        <row r="772">
          <cell r="A772" t="str">
            <v>066</v>
          </cell>
          <cell r="B772" t="str">
            <v>0580</v>
          </cell>
          <cell r="C772" t="str">
            <v>C1</v>
          </cell>
          <cell r="D772">
            <v>428</v>
          </cell>
          <cell r="E772">
            <v>90</v>
          </cell>
          <cell r="F772">
            <v>76</v>
          </cell>
          <cell r="G772">
            <v>20</v>
          </cell>
          <cell r="H772">
            <v>0</v>
          </cell>
          <cell r="I772">
            <v>4</v>
          </cell>
          <cell r="J772">
            <v>0</v>
          </cell>
          <cell r="K772">
            <v>0</v>
          </cell>
          <cell r="L772">
            <v>0</v>
          </cell>
          <cell r="M772">
            <v>190</v>
          </cell>
          <cell r="N772">
            <v>3</v>
          </cell>
        </row>
        <row r="773">
          <cell r="A773" t="str">
            <v>066</v>
          </cell>
          <cell r="B773" t="str">
            <v>0581</v>
          </cell>
          <cell r="C773" t="str">
            <v>B</v>
          </cell>
          <cell r="D773">
            <v>719</v>
          </cell>
          <cell r="E773">
            <v>120</v>
          </cell>
          <cell r="F773">
            <v>83</v>
          </cell>
          <cell r="G773">
            <v>40</v>
          </cell>
          <cell r="H773">
            <v>1</v>
          </cell>
          <cell r="I773">
            <v>6</v>
          </cell>
          <cell r="J773">
            <v>2</v>
          </cell>
          <cell r="K773">
            <v>0</v>
          </cell>
          <cell r="L773">
            <v>0</v>
          </cell>
          <cell r="M773">
            <v>252</v>
          </cell>
          <cell r="N773">
            <v>1</v>
          </cell>
        </row>
        <row r="774">
          <cell r="A774" t="str">
            <v>066</v>
          </cell>
          <cell r="B774" t="str">
            <v>0581</v>
          </cell>
          <cell r="C774" t="str">
            <v>C1</v>
          </cell>
          <cell r="D774">
            <v>719</v>
          </cell>
          <cell r="E774">
            <v>140</v>
          </cell>
          <cell r="F774">
            <v>86</v>
          </cell>
          <cell r="G774">
            <v>29</v>
          </cell>
          <cell r="H774">
            <v>1</v>
          </cell>
          <cell r="I774">
            <v>4</v>
          </cell>
          <cell r="J774">
            <v>0</v>
          </cell>
          <cell r="K774">
            <v>0</v>
          </cell>
          <cell r="L774">
            <v>0</v>
          </cell>
          <cell r="M774">
            <v>260</v>
          </cell>
          <cell r="N774">
            <v>5</v>
          </cell>
        </row>
        <row r="775">
          <cell r="A775" t="str">
            <v>066</v>
          </cell>
          <cell r="B775" t="str">
            <v>0582</v>
          </cell>
          <cell r="C775" t="str">
            <v>B</v>
          </cell>
          <cell r="D775">
            <v>690</v>
          </cell>
          <cell r="E775">
            <v>138</v>
          </cell>
          <cell r="F775">
            <v>103</v>
          </cell>
          <cell r="G775">
            <v>34</v>
          </cell>
          <cell r="H775">
            <v>3</v>
          </cell>
          <cell r="I775">
            <v>6</v>
          </cell>
          <cell r="J775">
            <v>0</v>
          </cell>
          <cell r="K775">
            <v>0</v>
          </cell>
          <cell r="L775">
            <v>0</v>
          </cell>
          <cell r="M775">
            <v>284</v>
          </cell>
          <cell r="N775">
            <v>2</v>
          </cell>
        </row>
        <row r="776">
          <cell r="A776" t="str">
            <v>066</v>
          </cell>
          <cell r="B776" t="str">
            <v>0582</v>
          </cell>
          <cell r="C776" t="str">
            <v>C1</v>
          </cell>
          <cell r="D776">
            <v>690</v>
          </cell>
          <cell r="E776">
            <v>131</v>
          </cell>
          <cell r="F776">
            <v>120</v>
          </cell>
          <cell r="G776">
            <v>16</v>
          </cell>
          <cell r="H776">
            <v>5</v>
          </cell>
          <cell r="I776">
            <v>3</v>
          </cell>
          <cell r="J776">
            <v>1</v>
          </cell>
          <cell r="K776">
            <v>0</v>
          </cell>
          <cell r="L776">
            <v>0</v>
          </cell>
          <cell r="M776">
            <v>276</v>
          </cell>
          <cell r="N776">
            <v>3</v>
          </cell>
        </row>
        <row r="777">
          <cell r="A777" t="str">
            <v>066</v>
          </cell>
          <cell r="B777" t="str">
            <v>0583</v>
          </cell>
          <cell r="C777" t="str">
            <v>B</v>
          </cell>
          <cell r="D777">
            <v>691</v>
          </cell>
          <cell r="E777">
            <v>103</v>
          </cell>
          <cell r="F777">
            <v>135</v>
          </cell>
          <cell r="G777">
            <v>12</v>
          </cell>
          <cell r="H777">
            <v>1</v>
          </cell>
          <cell r="I777">
            <v>6</v>
          </cell>
          <cell r="J777">
            <v>0</v>
          </cell>
          <cell r="K777">
            <v>0</v>
          </cell>
          <cell r="L777">
            <v>0</v>
          </cell>
          <cell r="M777">
            <v>257</v>
          </cell>
          <cell r="N777">
            <v>2</v>
          </cell>
        </row>
        <row r="778">
          <cell r="A778" t="str">
            <v>066</v>
          </cell>
          <cell r="B778" t="str">
            <v>0583</v>
          </cell>
          <cell r="C778" t="str">
            <v>C1</v>
          </cell>
          <cell r="D778">
            <v>691</v>
          </cell>
          <cell r="E778">
            <v>129</v>
          </cell>
          <cell r="F778">
            <v>106</v>
          </cell>
          <cell r="G778">
            <v>17</v>
          </cell>
          <cell r="H778">
            <v>3</v>
          </cell>
          <cell r="I778">
            <v>5</v>
          </cell>
          <cell r="J778">
            <v>1</v>
          </cell>
          <cell r="K778">
            <v>0</v>
          </cell>
          <cell r="L778">
            <v>0</v>
          </cell>
          <cell r="M778">
            <v>261</v>
          </cell>
          <cell r="N778">
            <v>2</v>
          </cell>
        </row>
        <row r="779">
          <cell r="A779" t="str">
            <v>066</v>
          </cell>
          <cell r="B779" t="str">
            <v>0584</v>
          </cell>
          <cell r="C779" t="str">
            <v>B</v>
          </cell>
          <cell r="D779">
            <v>546</v>
          </cell>
          <cell r="E779">
            <v>118</v>
          </cell>
          <cell r="F779">
            <v>79</v>
          </cell>
          <cell r="G779">
            <v>24</v>
          </cell>
          <cell r="H779">
            <v>1</v>
          </cell>
          <cell r="I779">
            <v>3</v>
          </cell>
          <cell r="J779">
            <v>0</v>
          </cell>
          <cell r="K779">
            <v>0</v>
          </cell>
          <cell r="L779">
            <v>0</v>
          </cell>
          <cell r="M779">
            <v>225</v>
          </cell>
          <cell r="N779">
            <v>1</v>
          </cell>
        </row>
        <row r="780">
          <cell r="A780" t="str">
            <v>066</v>
          </cell>
          <cell r="B780" t="str">
            <v>0584</v>
          </cell>
          <cell r="C780" t="str">
            <v>C1</v>
          </cell>
          <cell r="D780">
            <v>547</v>
          </cell>
          <cell r="E780">
            <v>125</v>
          </cell>
          <cell r="F780">
            <v>95</v>
          </cell>
          <cell r="G780">
            <v>25</v>
          </cell>
          <cell r="H780">
            <v>0</v>
          </cell>
          <cell r="I780">
            <v>0</v>
          </cell>
          <cell r="J780">
            <v>1</v>
          </cell>
          <cell r="K780">
            <v>0</v>
          </cell>
          <cell r="L780">
            <v>1</v>
          </cell>
          <cell r="M780">
            <v>247</v>
          </cell>
          <cell r="N780">
            <v>8</v>
          </cell>
        </row>
        <row r="781">
          <cell r="A781" t="str">
            <v>066</v>
          </cell>
          <cell r="B781" t="str">
            <v>0585</v>
          </cell>
          <cell r="C781" t="str">
            <v>B</v>
          </cell>
          <cell r="D781">
            <v>526</v>
          </cell>
          <cell r="E781">
            <v>98</v>
          </cell>
          <cell r="F781">
            <v>83</v>
          </cell>
          <cell r="G781">
            <v>23</v>
          </cell>
          <cell r="H781">
            <v>1</v>
          </cell>
          <cell r="I781">
            <v>3</v>
          </cell>
          <cell r="J781">
            <v>5</v>
          </cell>
          <cell r="K781">
            <v>0</v>
          </cell>
          <cell r="L781">
            <v>0</v>
          </cell>
          <cell r="M781">
            <v>213</v>
          </cell>
          <cell r="N781">
            <v>3</v>
          </cell>
        </row>
        <row r="782">
          <cell r="A782" t="str">
            <v>066</v>
          </cell>
          <cell r="B782" t="str">
            <v>0585</v>
          </cell>
          <cell r="C782" t="str">
            <v>C1</v>
          </cell>
          <cell r="D782">
            <v>527</v>
          </cell>
          <cell r="E782">
            <v>114</v>
          </cell>
          <cell r="F782">
            <v>81</v>
          </cell>
          <cell r="G782">
            <v>23</v>
          </cell>
          <cell r="H782">
            <v>1</v>
          </cell>
          <cell r="I782">
            <v>2</v>
          </cell>
          <cell r="J782">
            <v>2</v>
          </cell>
          <cell r="K782">
            <v>0</v>
          </cell>
          <cell r="L782">
            <v>0</v>
          </cell>
          <cell r="M782">
            <v>223</v>
          </cell>
          <cell r="N782">
            <v>1</v>
          </cell>
        </row>
        <row r="783">
          <cell r="A783" t="str">
            <v>066</v>
          </cell>
          <cell r="B783" t="str">
            <v>0586</v>
          </cell>
          <cell r="C783" t="str">
            <v>B</v>
          </cell>
          <cell r="D783">
            <v>555</v>
          </cell>
          <cell r="E783">
            <v>100</v>
          </cell>
          <cell r="F783">
            <v>85</v>
          </cell>
          <cell r="G783">
            <v>35</v>
          </cell>
          <cell r="H783">
            <v>3</v>
          </cell>
          <cell r="I783">
            <v>3</v>
          </cell>
          <cell r="J783">
            <v>4</v>
          </cell>
          <cell r="K783">
            <v>0</v>
          </cell>
          <cell r="L783">
            <v>0</v>
          </cell>
          <cell r="M783">
            <v>230</v>
          </cell>
          <cell r="N783">
            <v>4</v>
          </cell>
        </row>
        <row r="784">
          <cell r="A784" t="str">
            <v>066</v>
          </cell>
          <cell r="B784" t="str">
            <v>0586</v>
          </cell>
          <cell r="C784" t="str">
            <v>C1</v>
          </cell>
          <cell r="D784">
            <v>556</v>
          </cell>
          <cell r="E784">
            <v>123</v>
          </cell>
          <cell r="F784">
            <v>85</v>
          </cell>
          <cell r="G784">
            <v>30</v>
          </cell>
          <cell r="H784">
            <v>2</v>
          </cell>
          <cell r="I784">
            <v>5</v>
          </cell>
          <cell r="J784">
            <v>1</v>
          </cell>
          <cell r="K784">
            <v>0</v>
          </cell>
          <cell r="L784">
            <v>0</v>
          </cell>
          <cell r="M784">
            <v>246</v>
          </cell>
          <cell r="N784">
            <v>3</v>
          </cell>
        </row>
        <row r="785">
          <cell r="A785" t="str">
            <v>066</v>
          </cell>
          <cell r="B785" t="str">
            <v>0587</v>
          </cell>
          <cell r="C785" t="str">
            <v>B</v>
          </cell>
          <cell r="D785">
            <v>554</v>
          </cell>
          <cell r="E785">
            <v>106</v>
          </cell>
          <cell r="F785">
            <v>116</v>
          </cell>
          <cell r="G785">
            <v>31</v>
          </cell>
          <cell r="H785">
            <v>2</v>
          </cell>
          <cell r="I785">
            <v>0</v>
          </cell>
          <cell r="J785">
            <v>1</v>
          </cell>
          <cell r="K785">
            <v>0</v>
          </cell>
          <cell r="L785">
            <v>0</v>
          </cell>
          <cell r="M785">
            <v>256</v>
          </cell>
          <cell r="N785">
            <v>2</v>
          </cell>
        </row>
        <row r="786">
          <cell r="A786" t="str">
            <v>066</v>
          </cell>
          <cell r="B786" t="str">
            <v>0587</v>
          </cell>
          <cell r="C786" t="str">
            <v>C1</v>
          </cell>
          <cell r="D786">
            <v>554</v>
          </cell>
          <cell r="E786">
            <v>116</v>
          </cell>
          <cell r="F786">
            <v>83</v>
          </cell>
          <cell r="G786">
            <v>34</v>
          </cell>
          <cell r="H786">
            <v>1</v>
          </cell>
          <cell r="I786">
            <v>5</v>
          </cell>
          <cell r="J786">
            <v>2</v>
          </cell>
          <cell r="K786">
            <v>0</v>
          </cell>
          <cell r="L786">
            <v>0</v>
          </cell>
          <cell r="M786">
            <v>241</v>
          </cell>
          <cell r="N786">
            <v>6</v>
          </cell>
        </row>
        <row r="787">
          <cell r="A787" t="str">
            <v>066</v>
          </cell>
          <cell r="B787" t="str">
            <v>0588</v>
          </cell>
          <cell r="C787" t="str">
            <v>B</v>
          </cell>
          <cell r="D787">
            <v>477</v>
          </cell>
          <cell r="E787">
            <v>112</v>
          </cell>
          <cell r="F787">
            <v>65</v>
          </cell>
          <cell r="G787">
            <v>13</v>
          </cell>
          <cell r="H787">
            <v>2</v>
          </cell>
          <cell r="I787">
            <v>4</v>
          </cell>
          <cell r="J787">
            <v>0</v>
          </cell>
          <cell r="K787">
            <v>0</v>
          </cell>
          <cell r="L787">
            <v>0</v>
          </cell>
          <cell r="M787">
            <v>196</v>
          </cell>
          <cell r="N787">
            <v>6</v>
          </cell>
        </row>
        <row r="788">
          <cell r="A788" t="str">
            <v>066</v>
          </cell>
          <cell r="B788" t="str">
            <v>0588</v>
          </cell>
          <cell r="C788" t="str">
            <v>C1</v>
          </cell>
          <cell r="D788">
            <v>477</v>
          </cell>
          <cell r="E788">
            <v>114</v>
          </cell>
          <cell r="F788">
            <v>66</v>
          </cell>
          <cell r="G788">
            <v>23</v>
          </cell>
          <cell r="H788">
            <v>2</v>
          </cell>
          <cell r="I788">
            <v>1</v>
          </cell>
          <cell r="J788">
            <v>0</v>
          </cell>
          <cell r="K788">
            <v>0</v>
          </cell>
          <cell r="L788">
            <v>0</v>
          </cell>
          <cell r="M788">
            <v>206</v>
          </cell>
          <cell r="N788">
            <v>3</v>
          </cell>
        </row>
        <row r="789">
          <cell r="A789" t="str">
            <v>066</v>
          </cell>
          <cell r="B789" t="str">
            <v>0589</v>
          </cell>
          <cell r="C789" t="str">
            <v>B</v>
          </cell>
          <cell r="D789">
            <v>718</v>
          </cell>
          <cell r="E789">
            <v>147</v>
          </cell>
          <cell r="F789">
            <v>115</v>
          </cell>
          <cell r="G789">
            <v>29</v>
          </cell>
          <cell r="H789">
            <v>2</v>
          </cell>
          <cell r="I789">
            <v>8</v>
          </cell>
          <cell r="J789">
            <v>0</v>
          </cell>
          <cell r="K789">
            <v>0</v>
          </cell>
          <cell r="L789">
            <v>0</v>
          </cell>
          <cell r="M789">
            <v>301</v>
          </cell>
          <cell r="N789">
            <v>4</v>
          </cell>
        </row>
        <row r="790">
          <cell r="A790" t="str">
            <v>066</v>
          </cell>
          <cell r="B790" t="str">
            <v>0589</v>
          </cell>
          <cell r="C790" t="str">
            <v>C1</v>
          </cell>
          <cell r="D790">
            <v>718</v>
          </cell>
          <cell r="E790">
            <v>135</v>
          </cell>
          <cell r="F790">
            <v>112</v>
          </cell>
          <cell r="G790">
            <v>35</v>
          </cell>
          <cell r="H790">
            <v>1</v>
          </cell>
          <cell r="I790">
            <v>2</v>
          </cell>
          <cell r="J790">
            <v>0</v>
          </cell>
          <cell r="K790">
            <v>0</v>
          </cell>
          <cell r="L790">
            <v>0</v>
          </cell>
          <cell r="M790">
            <v>285</v>
          </cell>
          <cell r="N790">
            <v>6</v>
          </cell>
        </row>
        <row r="791">
          <cell r="A791" t="str">
            <v>066</v>
          </cell>
          <cell r="B791" t="str">
            <v>0590</v>
          </cell>
          <cell r="C791" t="str">
            <v>B</v>
          </cell>
          <cell r="D791">
            <v>574</v>
          </cell>
          <cell r="E791">
            <v>92</v>
          </cell>
          <cell r="F791">
            <v>59</v>
          </cell>
          <cell r="G791">
            <v>18</v>
          </cell>
          <cell r="H791">
            <v>0</v>
          </cell>
          <cell r="I791">
            <v>0</v>
          </cell>
          <cell r="J791">
            <v>1</v>
          </cell>
          <cell r="K791">
            <v>0</v>
          </cell>
          <cell r="L791">
            <v>0</v>
          </cell>
          <cell r="M791">
            <v>170</v>
          </cell>
          <cell r="N791">
            <v>4</v>
          </cell>
        </row>
        <row r="792">
          <cell r="A792" t="str">
            <v>066</v>
          </cell>
          <cell r="B792" t="str">
            <v>0590</v>
          </cell>
          <cell r="C792" t="str">
            <v>C1</v>
          </cell>
          <cell r="D792">
            <v>575</v>
          </cell>
          <cell r="E792">
            <v>87</v>
          </cell>
          <cell r="F792">
            <v>69</v>
          </cell>
          <cell r="G792">
            <v>17</v>
          </cell>
          <cell r="H792">
            <v>2</v>
          </cell>
          <cell r="I792">
            <v>3</v>
          </cell>
          <cell r="J792">
            <v>0</v>
          </cell>
          <cell r="K792">
            <v>0</v>
          </cell>
          <cell r="L792">
            <v>0</v>
          </cell>
          <cell r="M792">
            <v>178</v>
          </cell>
          <cell r="N792">
            <v>8</v>
          </cell>
        </row>
        <row r="793">
          <cell r="A793" t="str">
            <v>066</v>
          </cell>
          <cell r="B793" t="str">
            <v>0591</v>
          </cell>
          <cell r="C793" t="str">
            <v>B</v>
          </cell>
          <cell r="D793">
            <v>430</v>
          </cell>
          <cell r="E793">
            <v>68</v>
          </cell>
          <cell r="F793">
            <v>61</v>
          </cell>
          <cell r="G793">
            <v>25</v>
          </cell>
          <cell r="H793">
            <v>0</v>
          </cell>
          <cell r="I793">
            <v>5</v>
          </cell>
          <cell r="J793">
            <v>1</v>
          </cell>
          <cell r="K793">
            <v>0</v>
          </cell>
          <cell r="L793">
            <v>0</v>
          </cell>
          <cell r="M793">
            <v>160</v>
          </cell>
          <cell r="N793">
            <v>6</v>
          </cell>
        </row>
        <row r="794">
          <cell r="A794" t="str">
            <v>066</v>
          </cell>
          <cell r="B794" t="str">
            <v>0591</v>
          </cell>
          <cell r="C794" t="str">
            <v>C1</v>
          </cell>
          <cell r="D794">
            <v>431</v>
          </cell>
          <cell r="E794">
            <v>66</v>
          </cell>
          <cell r="F794">
            <v>59</v>
          </cell>
          <cell r="G794">
            <v>21</v>
          </cell>
          <cell r="H794">
            <v>2</v>
          </cell>
          <cell r="I794">
            <v>2</v>
          </cell>
          <cell r="J794">
            <v>0</v>
          </cell>
          <cell r="K794">
            <v>0</v>
          </cell>
          <cell r="L794">
            <v>0</v>
          </cell>
          <cell r="M794">
            <v>150</v>
          </cell>
          <cell r="N794">
            <v>1</v>
          </cell>
        </row>
        <row r="795">
          <cell r="A795" t="str">
            <v>066</v>
          </cell>
          <cell r="B795" t="str">
            <v>0592</v>
          </cell>
          <cell r="C795" t="str">
            <v>B</v>
          </cell>
          <cell r="D795">
            <v>532</v>
          </cell>
          <cell r="E795">
            <v>104</v>
          </cell>
          <cell r="F795">
            <v>69</v>
          </cell>
          <cell r="G795">
            <v>41</v>
          </cell>
          <cell r="H795">
            <v>1</v>
          </cell>
          <cell r="I795">
            <v>1</v>
          </cell>
          <cell r="J795">
            <v>0</v>
          </cell>
          <cell r="K795">
            <v>0</v>
          </cell>
          <cell r="L795">
            <v>0</v>
          </cell>
          <cell r="M795">
            <v>216</v>
          </cell>
          <cell r="N795">
            <v>6</v>
          </cell>
        </row>
        <row r="796">
          <cell r="A796" t="str">
            <v>066</v>
          </cell>
          <cell r="B796" t="str">
            <v>0592</v>
          </cell>
          <cell r="C796" t="str">
            <v>C1</v>
          </cell>
          <cell r="D796">
            <v>533</v>
          </cell>
          <cell r="E796">
            <v>124</v>
          </cell>
          <cell r="F796">
            <v>63</v>
          </cell>
          <cell r="G796">
            <v>24</v>
          </cell>
          <cell r="H796">
            <v>0</v>
          </cell>
          <cell r="I796">
            <v>2</v>
          </cell>
          <cell r="J796">
            <v>3</v>
          </cell>
          <cell r="K796">
            <v>0</v>
          </cell>
          <cell r="L796">
            <v>0</v>
          </cell>
          <cell r="M796">
            <v>216</v>
          </cell>
          <cell r="N796">
            <v>5</v>
          </cell>
        </row>
        <row r="797">
          <cell r="A797" t="str">
            <v>066</v>
          </cell>
          <cell r="B797" t="str">
            <v>0593</v>
          </cell>
          <cell r="C797" t="str">
            <v>B</v>
          </cell>
          <cell r="D797">
            <v>681</v>
          </cell>
          <cell r="E797">
            <v>153</v>
          </cell>
          <cell r="F797">
            <v>119</v>
          </cell>
          <cell r="G797">
            <v>22</v>
          </cell>
          <cell r="H797">
            <v>1</v>
          </cell>
          <cell r="I797">
            <v>4</v>
          </cell>
          <cell r="J797">
            <v>2</v>
          </cell>
          <cell r="K797">
            <v>0</v>
          </cell>
          <cell r="L797">
            <v>0</v>
          </cell>
          <cell r="M797">
            <v>301</v>
          </cell>
          <cell r="N797">
            <v>11</v>
          </cell>
        </row>
        <row r="798">
          <cell r="A798" t="str">
            <v>066</v>
          </cell>
          <cell r="B798" t="str">
            <v>0593</v>
          </cell>
          <cell r="C798" t="str">
            <v>C1</v>
          </cell>
          <cell r="D798">
            <v>681</v>
          </cell>
          <cell r="E798">
            <v>137</v>
          </cell>
          <cell r="F798">
            <v>134</v>
          </cell>
          <cell r="G798">
            <v>30</v>
          </cell>
          <cell r="H798">
            <v>0</v>
          </cell>
          <cell r="I798">
            <v>3</v>
          </cell>
          <cell r="J798">
            <v>1</v>
          </cell>
          <cell r="K798">
            <v>0</v>
          </cell>
          <cell r="L798">
            <v>0</v>
          </cell>
          <cell r="M798">
            <v>305</v>
          </cell>
          <cell r="N798">
            <v>9</v>
          </cell>
        </row>
        <row r="799">
          <cell r="A799" t="str">
            <v>066</v>
          </cell>
          <cell r="B799" t="str">
            <v>0594</v>
          </cell>
          <cell r="C799" t="str">
            <v>B</v>
          </cell>
          <cell r="D799">
            <v>525</v>
          </cell>
          <cell r="E799">
            <v>76</v>
          </cell>
          <cell r="F799">
            <v>108</v>
          </cell>
          <cell r="G799">
            <v>15</v>
          </cell>
          <cell r="H799">
            <v>4</v>
          </cell>
          <cell r="I799">
            <v>2</v>
          </cell>
          <cell r="J799">
            <v>1</v>
          </cell>
          <cell r="K799">
            <v>0</v>
          </cell>
          <cell r="L799">
            <v>0</v>
          </cell>
          <cell r="M799">
            <v>206</v>
          </cell>
          <cell r="N799">
            <v>0</v>
          </cell>
        </row>
        <row r="800">
          <cell r="A800" t="str">
            <v>066</v>
          </cell>
          <cell r="B800" t="str">
            <v>0594</v>
          </cell>
          <cell r="C800" t="str">
            <v>C1</v>
          </cell>
          <cell r="D800">
            <v>525</v>
          </cell>
          <cell r="E800">
            <v>90</v>
          </cell>
          <cell r="F800">
            <v>85</v>
          </cell>
          <cell r="G800">
            <v>21</v>
          </cell>
          <cell r="H800">
            <v>2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198</v>
          </cell>
          <cell r="N800">
            <v>4</v>
          </cell>
        </row>
        <row r="801">
          <cell r="A801" t="str">
            <v>066</v>
          </cell>
          <cell r="B801" t="str">
            <v>0595</v>
          </cell>
          <cell r="C801" t="str">
            <v>B</v>
          </cell>
          <cell r="D801">
            <v>394</v>
          </cell>
          <cell r="E801">
            <v>88</v>
          </cell>
          <cell r="F801">
            <v>59</v>
          </cell>
          <cell r="G801">
            <v>7</v>
          </cell>
          <cell r="H801">
            <v>3</v>
          </cell>
          <cell r="I801">
            <v>1</v>
          </cell>
          <cell r="J801">
            <v>1</v>
          </cell>
          <cell r="K801">
            <v>0</v>
          </cell>
          <cell r="L801">
            <v>0</v>
          </cell>
          <cell r="M801">
            <v>159</v>
          </cell>
          <cell r="N801">
            <v>0</v>
          </cell>
        </row>
        <row r="802">
          <cell r="A802" t="str">
            <v>066</v>
          </cell>
          <cell r="B802" t="str">
            <v>0595</v>
          </cell>
          <cell r="C802" t="str">
            <v>C1</v>
          </cell>
          <cell r="D802">
            <v>394</v>
          </cell>
          <cell r="E802">
            <v>87</v>
          </cell>
          <cell r="F802">
            <v>45</v>
          </cell>
          <cell r="G802">
            <v>8</v>
          </cell>
          <cell r="H802">
            <v>1</v>
          </cell>
          <cell r="I802">
            <v>1</v>
          </cell>
          <cell r="J802">
            <v>0</v>
          </cell>
          <cell r="K802">
            <v>0</v>
          </cell>
          <cell r="L802">
            <v>0</v>
          </cell>
          <cell r="M802">
            <v>142</v>
          </cell>
          <cell r="N802">
            <v>0</v>
          </cell>
        </row>
        <row r="803">
          <cell r="A803" t="str">
            <v>066</v>
          </cell>
          <cell r="B803" t="str">
            <v>0596</v>
          </cell>
          <cell r="C803" t="str">
            <v>B</v>
          </cell>
          <cell r="D803">
            <v>532</v>
          </cell>
          <cell r="E803">
            <v>97</v>
          </cell>
          <cell r="F803">
            <v>83</v>
          </cell>
          <cell r="G803">
            <v>19</v>
          </cell>
          <cell r="H803">
            <v>1</v>
          </cell>
          <cell r="I803">
            <v>1</v>
          </cell>
          <cell r="J803">
            <v>1</v>
          </cell>
          <cell r="K803">
            <v>0</v>
          </cell>
          <cell r="L803">
            <v>0</v>
          </cell>
          <cell r="M803">
            <v>202</v>
          </cell>
          <cell r="N803">
            <v>6</v>
          </cell>
        </row>
        <row r="804">
          <cell r="A804" t="str">
            <v>066</v>
          </cell>
          <cell r="B804" t="str">
            <v>0596</v>
          </cell>
          <cell r="C804" t="str">
            <v>C1</v>
          </cell>
          <cell r="D804">
            <v>533</v>
          </cell>
          <cell r="E804">
            <v>110</v>
          </cell>
          <cell r="F804">
            <v>100</v>
          </cell>
          <cell r="G804">
            <v>13</v>
          </cell>
          <cell r="H804">
            <v>4</v>
          </cell>
          <cell r="I804">
            <v>0</v>
          </cell>
          <cell r="J804">
            <v>1</v>
          </cell>
          <cell r="K804">
            <v>0</v>
          </cell>
          <cell r="L804">
            <v>0</v>
          </cell>
          <cell r="M804">
            <v>228</v>
          </cell>
          <cell r="N804">
            <v>8</v>
          </cell>
        </row>
        <row r="805">
          <cell r="A805" t="str">
            <v>066</v>
          </cell>
          <cell r="B805" t="str">
            <v>0597</v>
          </cell>
          <cell r="C805" t="str">
            <v>B</v>
          </cell>
          <cell r="D805">
            <v>567</v>
          </cell>
          <cell r="E805">
            <v>129</v>
          </cell>
          <cell r="F805">
            <v>78</v>
          </cell>
          <cell r="G805">
            <v>20</v>
          </cell>
          <cell r="H805">
            <v>0</v>
          </cell>
          <cell r="I805">
            <v>1</v>
          </cell>
          <cell r="J805">
            <v>4</v>
          </cell>
          <cell r="K805">
            <v>0</v>
          </cell>
          <cell r="L805">
            <v>0</v>
          </cell>
          <cell r="M805">
            <v>232</v>
          </cell>
          <cell r="N805">
            <v>2</v>
          </cell>
        </row>
        <row r="806">
          <cell r="A806" t="str">
            <v>066</v>
          </cell>
          <cell r="B806" t="str">
            <v>0597</v>
          </cell>
          <cell r="C806" t="str">
            <v>C1</v>
          </cell>
          <cell r="D806">
            <v>568</v>
          </cell>
          <cell r="E806">
            <v>119</v>
          </cell>
          <cell r="F806">
            <v>64</v>
          </cell>
          <cell r="G806">
            <v>15</v>
          </cell>
          <cell r="H806">
            <v>2</v>
          </cell>
          <cell r="I806">
            <v>0</v>
          </cell>
          <cell r="J806">
            <v>1</v>
          </cell>
          <cell r="K806">
            <v>0</v>
          </cell>
          <cell r="L806">
            <v>0</v>
          </cell>
          <cell r="M806">
            <v>201</v>
          </cell>
          <cell r="N806">
            <v>4</v>
          </cell>
        </row>
        <row r="807">
          <cell r="A807" t="str">
            <v>066</v>
          </cell>
          <cell r="B807" t="str">
            <v>0598</v>
          </cell>
          <cell r="C807" t="str">
            <v>B</v>
          </cell>
          <cell r="D807">
            <v>724</v>
          </cell>
          <cell r="E807">
            <v>159</v>
          </cell>
          <cell r="F807">
            <v>119</v>
          </cell>
          <cell r="G807">
            <v>31</v>
          </cell>
          <cell r="H807">
            <v>1</v>
          </cell>
          <cell r="I807">
            <v>5</v>
          </cell>
          <cell r="J807">
            <v>4</v>
          </cell>
          <cell r="K807">
            <v>0</v>
          </cell>
          <cell r="L807">
            <v>0</v>
          </cell>
          <cell r="M807">
            <v>319</v>
          </cell>
          <cell r="N807">
            <v>4</v>
          </cell>
        </row>
        <row r="808">
          <cell r="A808" t="str">
            <v>066</v>
          </cell>
          <cell r="B808" t="str">
            <v>0599</v>
          </cell>
          <cell r="C808" t="str">
            <v>B</v>
          </cell>
          <cell r="D808">
            <v>398</v>
          </cell>
          <cell r="E808">
            <v>86</v>
          </cell>
          <cell r="F808">
            <v>68</v>
          </cell>
          <cell r="G808">
            <v>11</v>
          </cell>
          <cell r="H808">
            <v>2</v>
          </cell>
          <cell r="I808">
            <v>3</v>
          </cell>
          <cell r="J808">
            <v>3</v>
          </cell>
          <cell r="K808">
            <v>0</v>
          </cell>
          <cell r="L808">
            <v>0</v>
          </cell>
          <cell r="M808">
            <v>173</v>
          </cell>
          <cell r="N808">
            <v>3</v>
          </cell>
        </row>
        <row r="809">
          <cell r="A809" t="str">
            <v>066</v>
          </cell>
          <cell r="B809" t="str">
            <v>0599</v>
          </cell>
          <cell r="C809" t="str">
            <v>C1</v>
          </cell>
          <cell r="D809">
            <v>399</v>
          </cell>
          <cell r="E809">
            <v>93</v>
          </cell>
          <cell r="F809">
            <v>65</v>
          </cell>
          <cell r="G809">
            <v>9</v>
          </cell>
          <cell r="H809">
            <v>0</v>
          </cell>
          <cell r="I809">
            <v>3</v>
          </cell>
          <cell r="J809">
            <v>2</v>
          </cell>
          <cell r="K809">
            <v>0</v>
          </cell>
          <cell r="L809">
            <v>0</v>
          </cell>
          <cell r="M809">
            <v>172</v>
          </cell>
          <cell r="N809">
            <v>1</v>
          </cell>
        </row>
        <row r="810">
          <cell r="A810" t="str">
            <v>066</v>
          </cell>
          <cell r="B810" t="str">
            <v>0600</v>
          </cell>
          <cell r="C810" t="str">
            <v>B</v>
          </cell>
          <cell r="D810">
            <v>732</v>
          </cell>
          <cell r="E810">
            <v>179</v>
          </cell>
          <cell r="F810">
            <v>102</v>
          </cell>
          <cell r="G810">
            <v>28</v>
          </cell>
          <cell r="H810">
            <v>2</v>
          </cell>
          <cell r="I810">
            <v>5</v>
          </cell>
          <cell r="J810">
            <v>1</v>
          </cell>
          <cell r="K810">
            <v>0</v>
          </cell>
          <cell r="L810">
            <v>0</v>
          </cell>
          <cell r="M810">
            <v>317</v>
          </cell>
          <cell r="N810">
            <v>9</v>
          </cell>
        </row>
        <row r="811">
          <cell r="A811" t="str">
            <v>066</v>
          </cell>
          <cell r="B811" t="str">
            <v>0600</v>
          </cell>
          <cell r="C811" t="str">
            <v>C1</v>
          </cell>
          <cell r="D811">
            <v>732</v>
          </cell>
          <cell r="E811">
            <v>178</v>
          </cell>
          <cell r="F811">
            <v>93</v>
          </cell>
          <cell r="G811">
            <v>38</v>
          </cell>
          <cell r="H811">
            <v>0</v>
          </cell>
          <cell r="I811">
            <v>11</v>
          </cell>
          <cell r="J811">
            <v>4</v>
          </cell>
          <cell r="K811">
            <v>0</v>
          </cell>
          <cell r="L811">
            <v>0</v>
          </cell>
          <cell r="M811">
            <v>324</v>
          </cell>
          <cell r="N811">
            <v>7</v>
          </cell>
        </row>
        <row r="812">
          <cell r="A812" t="str">
            <v>066</v>
          </cell>
          <cell r="B812" t="str">
            <v>0601</v>
          </cell>
          <cell r="C812" t="str">
            <v>B</v>
          </cell>
          <cell r="D812">
            <v>434</v>
          </cell>
          <cell r="E812">
            <v>89</v>
          </cell>
          <cell r="F812">
            <v>73</v>
          </cell>
          <cell r="G812">
            <v>18</v>
          </cell>
          <cell r="H812">
            <v>3</v>
          </cell>
          <cell r="I812">
            <v>2</v>
          </cell>
          <cell r="J812">
            <v>0</v>
          </cell>
          <cell r="K812">
            <v>0</v>
          </cell>
          <cell r="L812">
            <v>0</v>
          </cell>
          <cell r="M812">
            <v>185</v>
          </cell>
          <cell r="N812">
            <v>2</v>
          </cell>
        </row>
        <row r="813">
          <cell r="A813" t="str">
            <v>066</v>
          </cell>
          <cell r="B813" t="str">
            <v>0601</v>
          </cell>
          <cell r="C813" t="str">
            <v>C1</v>
          </cell>
          <cell r="D813">
            <v>434</v>
          </cell>
          <cell r="E813">
            <v>87</v>
          </cell>
          <cell r="F813">
            <v>79</v>
          </cell>
          <cell r="G813">
            <v>25</v>
          </cell>
          <cell r="H813">
            <v>1</v>
          </cell>
          <cell r="I813">
            <v>0</v>
          </cell>
          <cell r="J813">
            <v>2</v>
          </cell>
          <cell r="K813">
            <v>0</v>
          </cell>
          <cell r="L813">
            <v>0</v>
          </cell>
          <cell r="M813">
            <v>194</v>
          </cell>
          <cell r="N813">
            <v>2</v>
          </cell>
        </row>
        <row r="814">
          <cell r="A814" t="str">
            <v>066</v>
          </cell>
          <cell r="B814" t="str">
            <v>0602</v>
          </cell>
          <cell r="C814" t="str">
            <v>B</v>
          </cell>
          <cell r="D814">
            <v>512</v>
          </cell>
          <cell r="E814">
            <v>68</v>
          </cell>
          <cell r="F814">
            <v>70</v>
          </cell>
          <cell r="G814">
            <v>32</v>
          </cell>
          <cell r="H814">
            <v>2</v>
          </cell>
          <cell r="I814">
            <v>1</v>
          </cell>
          <cell r="J814">
            <v>0</v>
          </cell>
          <cell r="K814">
            <v>0</v>
          </cell>
          <cell r="L814">
            <v>0</v>
          </cell>
          <cell r="M814">
            <v>173</v>
          </cell>
          <cell r="N814">
            <v>2</v>
          </cell>
        </row>
        <row r="815">
          <cell r="A815" t="str">
            <v>066</v>
          </cell>
          <cell r="B815" t="str">
            <v>0602</v>
          </cell>
          <cell r="C815" t="str">
            <v>C1</v>
          </cell>
          <cell r="D815">
            <v>513</v>
          </cell>
          <cell r="E815">
            <v>81</v>
          </cell>
          <cell r="F815">
            <v>104</v>
          </cell>
          <cell r="G815">
            <v>26</v>
          </cell>
          <cell r="H815">
            <v>1</v>
          </cell>
          <cell r="I815">
            <v>1</v>
          </cell>
          <cell r="J815">
            <v>1</v>
          </cell>
          <cell r="K815">
            <v>0</v>
          </cell>
          <cell r="L815">
            <v>0</v>
          </cell>
          <cell r="M815">
            <v>214</v>
          </cell>
          <cell r="N815">
            <v>2</v>
          </cell>
        </row>
        <row r="816">
          <cell r="A816" t="str">
            <v>066</v>
          </cell>
          <cell r="B816" t="str">
            <v>0603</v>
          </cell>
          <cell r="C816" t="str">
            <v>B</v>
          </cell>
          <cell r="D816">
            <v>640</v>
          </cell>
          <cell r="E816">
            <v>136</v>
          </cell>
          <cell r="F816">
            <v>152</v>
          </cell>
          <cell r="G816">
            <v>33</v>
          </cell>
          <cell r="H816">
            <v>0</v>
          </cell>
          <cell r="I816">
            <v>5</v>
          </cell>
          <cell r="J816">
            <v>3</v>
          </cell>
          <cell r="K816">
            <v>0</v>
          </cell>
          <cell r="L816">
            <v>0</v>
          </cell>
          <cell r="M816">
            <v>329</v>
          </cell>
          <cell r="N816">
            <v>2</v>
          </cell>
        </row>
        <row r="817">
          <cell r="A817" t="str">
            <v>066</v>
          </cell>
          <cell r="B817" t="str">
            <v>0604</v>
          </cell>
          <cell r="C817" t="str">
            <v>B</v>
          </cell>
          <cell r="D817">
            <v>535</v>
          </cell>
          <cell r="E817">
            <v>128</v>
          </cell>
          <cell r="F817">
            <v>98</v>
          </cell>
          <cell r="G817">
            <v>31</v>
          </cell>
          <cell r="H817">
            <v>0</v>
          </cell>
          <cell r="I817">
            <v>2</v>
          </cell>
          <cell r="J817">
            <v>3</v>
          </cell>
          <cell r="K817">
            <v>0</v>
          </cell>
          <cell r="L817">
            <v>0</v>
          </cell>
          <cell r="M817">
            <v>262</v>
          </cell>
          <cell r="N817">
            <v>5</v>
          </cell>
        </row>
        <row r="818">
          <cell r="A818" t="str">
            <v>066</v>
          </cell>
          <cell r="B818" t="str">
            <v>0604</v>
          </cell>
          <cell r="C818" t="str">
            <v>C1</v>
          </cell>
          <cell r="D818">
            <v>536</v>
          </cell>
          <cell r="E818">
            <v>115</v>
          </cell>
          <cell r="F818">
            <v>94</v>
          </cell>
          <cell r="G818">
            <v>18</v>
          </cell>
          <cell r="H818">
            <v>0</v>
          </cell>
          <cell r="I818">
            <v>4</v>
          </cell>
          <cell r="J818">
            <v>0</v>
          </cell>
          <cell r="K818">
            <v>0</v>
          </cell>
          <cell r="L818">
            <v>2</v>
          </cell>
          <cell r="M818">
            <v>233</v>
          </cell>
          <cell r="N818">
            <v>3</v>
          </cell>
        </row>
        <row r="819">
          <cell r="A819" t="str">
            <v>066</v>
          </cell>
          <cell r="B819" t="str">
            <v>0605</v>
          </cell>
          <cell r="C819" t="str">
            <v>B</v>
          </cell>
          <cell r="D819">
            <v>536</v>
          </cell>
          <cell r="E819">
            <v>114</v>
          </cell>
          <cell r="F819">
            <v>89</v>
          </cell>
          <cell r="G819">
            <v>18</v>
          </cell>
          <cell r="H819">
            <v>1</v>
          </cell>
          <cell r="I819">
            <v>4</v>
          </cell>
          <cell r="J819">
            <v>0</v>
          </cell>
          <cell r="K819">
            <v>0</v>
          </cell>
          <cell r="L819">
            <v>0</v>
          </cell>
          <cell r="M819">
            <v>226</v>
          </cell>
          <cell r="N819">
            <v>6</v>
          </cell>
        </row>
        <row r="820">
          <cell r="A820" t="str">
            <v>066</v>
          </cell>
          <cell r="B820" t="str">
            <v>0605</v>
          </cell>
          <cell r="C820" t="str">
            <v>C1</v>
          </cell>
          <cell r="D820">
            <v>537</v>
          </cell>
          <cell r="E820">
            <v>117</v>
          </cell>
          <cell r="F820">
            <v>106</v>
          </cell>
          <cell r="G820">
            <v>17</v>
          </cell>
          <cell r="H820">
            <v>2</v>
          </cell>
          <cell r="I820">
            <v>3</v>
          </cell>
          <cell r="J820">
            <v>2</v>
          </cell>
          <cell r="K820">
            <v>0</v>
          </cell>
          <cell r="L820">
            <v>0</v>
          </cell>
          <cell r="M820">
            <v>247</v>
          </cell>
          <cell r="N820">
            <v>8</v>
          </cell>
        </row>
        <row r="821">
          <cell r="A821" t="str">
            <v>066</v>
          </cell>
          <cell r="B821" t="str">
            <v>0606</v>
          </cell>
          <cell r="C821" t="str">
            <v>B</v>
          </cell>
          <cell r="D821">
            <v>524</v>
          </cell>
          <cell r="E821">
            <v>108</v>
          </cell>
          <cell r="F821">
            <v>83</v>
          </cell>
          <cell r="G821">
            <v>24</v>
          </cell>
          <cell r="H821">
            <v>1</v>
          </cell>
          <cell r="I821">
            <v>2</v>
          </cell>
          <cell r="J821">
            <v>4</v>
          </cell>
          <cell r="K821">
            <v>0</v>
          </cell>
          <cell r="L821">
            <v>0</v>
          </cell>
          <cell r="M821">
            <v>222</v>
          </cell>
          <cell r="N821">
            <v>2</v>
          </cell>
        </row>
        <row r="822">
          <cell r="A822" t="str">
            <v>066</v>
          </cell>
          <cell r="B822" t="str">
            <v>0606</v>
          </cell>
          <cell r="C822" t="str">
            <v>C1</v>
          </cell>
          <cell r="D822">
            <v>524</v>
          </cell>
          <cell r="E822">
            <v>97</v>
          </cell>
          <cell r="F822">
            <v>84</v>
          </cell>
          <cell r="G822">
            <v>25</v>
          </cell>
          <cell r="H822">
            <v>2</v>
          </cell>
          <cell r="I822">
            <v>2</v>
          </cell>
          <cell r="J822">
            <v>0</v>
          </cell>
          <cell r="K822">
            <v>0</v>
          </cell>
          <cell r="L822">
            <v>0</v>
          </cell>
          <cell r="M822">
            <v>210</v>
          </cell>
          <cell r="N822">
            <v>2</v>
          </cell>
        </row>
        <row r="823">
          <cell r="A823" t="str">
            <v>066</v>
          </cell>
          <cell r="B823" t="str">
            <v>0607</v>
          </cell>
          <cell r="C823" t="str">
            <v>B</v>
          </cell>
          <cell r="D823">
            <v>570</v>
          </cell>
          <cell r="E823">
            <v>99</v>
          </cell>
          <cell r="F823">
            <v>62</v>
          </cell>
          <cell r="G823">
            <v>13</v>
          </cell>
          <cell r="H823">
            <v>0</v>
          </cell>
          <cell r="I823">
            <v>4</v>
          </cell>
          <cell r="J823">
            <v>1</v>
          </cell>
          <cell r="K823">
            <v>0</v>
          </cell>
          <cell r="L823">
            <v>0</v>
          </cell>
          <cell r="M823">
            <v>179</v>
          </cell>
          <cell r="N823">
            <v>1</v>
          </cell>
        </row>
        <row r="824">
          <cell r="A824" t="str">
            <v>066</v>
          </cell>
          <cell r="B824" t="str">
            <v>0607</v>
          </cell>
          <cell r="C824" t="str">
            <v>C1</v>
          </cell>
          <cell r="D824">
            <v>571</v>
          </cell>
          <cell r="E824">
            <v>104</v>
          </cell>
          <cell r="F824">
            <v>59</v>
          </cell>
          <cell r="G824">
            <v>18</v>
          </cell>
          <cell r="H824">
            <v>2</v>
          </cell>
          <cell r="I824">
            <v>2</v>
          </cell>
          <cell r="J824">
            <v>2</v>
          </cell>
          <cell r="K824">
            <v>0</v>
          </cell>
          <cell r="L824">
            <v>0</v>
          </cell>
          <cell r="M824">
            <v>187</v>
          </cell>
          <cell r="N824">
            <v>2</v>
          </cell>
        </row>
        <row r="825">
          <cell r="A825" t="str">
            <v>066</v>
          </cell>
          <cell r="B825" t="str">
            <v>0608</v>
          </cell>
          <cell r="C825" t="str">
            <v>B</v>
          </cell>
          <cell r="D825">
            <v>407</v>
          </cell>
          <cell r="E825">
            <v>97</v>
          </cell>
          <cell r="F825">
            <v>92</v>
          </cell>
          <cell r="G825">
            <v>18</v>
          </cell>
          <cell r="H825">
            <v>0</v>
          </cell>
          <cell r="I825">
            <v>3</v>
          </cell>
          <cell r="J825">
            <v>0</v>
          </cell>
          <cell r="K825">
            <v>0</v>
          </cell>
          <cell r="L825">
            <v>0</v>
          </cell>
          <cell r="M825">
            <v>210</v>
          </cell>
          <cell r="N825">
            <v>3</v>
          </cell>
        </row>
        <row r="826">
          <cell r="A826" t="str">
            <v>066</v>
          </cell>
          <cell r="B826" t="str">
            <v>0608</v>
          </cell>
          <cell r="C826" t="str">
            <v>C1</v>
          </cell>
          <cell r="D826">
            <v>407</v>
          </cell>
          <cell r="E826">
            <v>105</v>
          </cell>
          <cell r="F826">
            <v>82</v>
          </cell>
          <cell r="G826">
            <v>17</v>
          </cell>
          <cell r="H826">
            <v>1</v>
          </cell>
          <cell r="I826">
            <v>5</v>
          </cell>
          <cell r="J826">
            <v>0</v>
          </cell>
          <cell r="K826">
            <v>0</v>
          </cell>
          <cell r="L826">
            <v>0</v>
          </cell>
          <cell r="M826">
            <v>210</v>
          </cell>
          <cell r="N826">
            <v>2</v>
          </cell>
        </row>
        <row r="827">
          <cell r="A827" t="str">
            <v>066</v>
          </cell>
          <cell r="B827" t="str">
            <v>0609</v>
          </cell>
          <cell r="C827" t="str">
            <v>B</v>
          </cell>
          <cell r="D827">
            <v>385</v>
          </cell>
          <cell r="E827">
            <v>71</v>
          </cell>
          <cell r="F827">
            <v>58</v>
          </cell>
          <cell r="G827">
            <v>18</v>
          </cell>
          <cell r="H827">
            <v>4</v>
          </cell>
          <cell r="I827">
            <v>4</v>
          </cell>
          <cell r="J827">
            <v>0</v>
          </cell>
          <cell r="K827">
            <v>0</v>
          </cell>
          <cell r="L827">
            <v>0</v>
          </cell>
          <cell r="M827">
            <v>155</v>
          </cell>
          <cell r="N827">
            <v>0</v>
          </cell>
        </row>
        <row r="828">
          <cell r="A828" t="str">
            <v>066</v>
          </cell>
          <cell r="B828" t="str">
            <v>0609</v>
          </cell>
          <cell r="C828" t="str">
            <v>C1</v>
          </cell>
          <cell r="D828">
            <v>385</v>
          </cell>
          <cell r="E828">
            <v>79</v>
          </cell>
          <cell r="F828">
            <v>51</v>
          </cell>
          <cell r="G828">
            <v>14</v>
          </cell>
          <cell r="H828">
            <v>0</v>
          </cell>
          <cell r="I828">
            <v>0</v>
          </cell>
          <cell r="J828">
            <v>2</v>
          </cell>
          <cell r="K828">
            <v>0</v>
          </cell>
          <cell r="L828">
            <v>0</v>
          </cell>
          <cell r="M828">
            <v>146</v>
          </cell>
          <cell r="N828">
            <v>2</v>
          </cell>
        </row>
        <row r="829">
          <cell r="A829" t="str">
            <v>066</v>
          </cell>
          <cell r="B829" t="str">
            <v>0610</v>
          </cell>
          <cell r="C829" t="str">
            <v>B</v>
          </cell>
          <cell r="D829">
            <v>382</v>
          </cell>
          <cell r="E829">
            <v>81</v>
          </cell>
          <cell r="F829">
            <v>83</v>
          </cell>
          <cell r="G829">
            <v>14</v>
          </cell>
          <cell r="H829">
            <v>2</v>
          </cell>
          <cell r="I829">
            <v>2</v>
          </cell>
          <cell r="J829">
            <v>2</v>
          </cell>
          <cell r="K829">
            <v>0</v>
          </cell>
          <cell r="L829">
            <v>0</v>
          </cell>
          <cell r="M829">
            <v>184</v>
          </cell>
          <cell r="N829">
            <v>3</v>
          </cell>
        </row>
        <row r="830">
          <cell r="A830" t="str">
            <v>066</v>
          </cell>
          <cell r="B830" t="str">
            <v>0610</v>
          </cell>
          <cell r="C830" t="str">
            <v>C1</v>
          </cell>
          <cell r="D830">
            <v>382</v>
          </cell>
          <cell r="E830">
            <v>70</v>
          </cell>
          <cell r="F830">
            <v>60</v>
          </cell>
          <cell r="G830">
            <v>20</v>
          </cell>
          <cell r="H830">
            <v>2</v>
          </cell>
          <cell r="I830">
            <v>3</v>
          </cell>
          <cell r="J830">
            <v>1</v>
          </cell>
          <cell r="K830">
            <v>0</v>
          </cell>
          <cell r="L830">
            <v>0</v>
          </cell>
          <cell r="M830">
            <v>156</v>
          </cell>
          <cell r="N830">
            <v>3</v>
          </cell>
        </row>
        <row r="831">
          <cell r="A831" t="str">
            <v>066</v>
          </cell>
          <cell r="B831" t="str">
            <v>0611</v>
          </cell>
          <cell r="C831" t="str">
            <v>B</v>
          </cell>
          <cell r="D831">
            <v>468</v>
          </cell>
          <cell r="E831">
            <v>97</v>
          </cell>
          <cell r="F831">
            <v>82</v>
          </cell>
          <cell r="G831">
            <v>26</v>
          </cell>
          <cell r="H831">
            <v>0</v>
          </cell>
          <cell r="I831">
            <v>2</v>
          </cell>
          <cell r="J831">
            <v>1</v>
          </cell>
          <cell r="K831">
            <v>0</v>
          </cell>
          <cell r="L831">
            <v>0</v>
          </cell>
          <cell r="M831">
            <v>208</v>
          </cell>
          <cell r="N831">
            <v>2</v>
          </cell>
        </row>
        <row r="832">
          <cell r="A832" t="str">
            <v>066</v>
          </cell>
          <cell r="B832" t="str">
            <v>0611</v>
          </cell>
          <cell r="C832" t="str">
            <v>C1</v>
          </cell>
          <cell r="D832">
            <v>468</v>
          </cell>
          <cell r="E832">
            <v>102</v>
          </cell>
          <cell r="F832">
            <v>63</v>
          </cell>
          <cell r="G832">
            <v>24</v>
          </cell>
          <cell r="H832">
            <v>1</v>
          </cell>
          <cell r="I832">
            <v>3</v>
          </cell>
          <cell r="J832">
            <v>0</v>
          </cell>
          <cell r="K832">
            <v>0</v>
          </cell>
          <cell r="L832">
            <v>0</v>
          </cell>
          <cell r="M832">
            <v>193</v>
          </cell>
          <cell r="N832">
            <v>1</v>
          </cell>
        </row>
        <row r="833">
          <cell r="A833" t="str">
            <v>066</v>
          </cell>
          <cell r="B833" t="str">
            <v>0612</v>
          </cell>
          <cell r="C833" t="str">
            <v>B</v>
          </cell>
          <cell r="D833">
            <v>587</v>
          </cell>
          <cell r="E833">
            <v>126</v>
          </cell>
          <cell r="F833">
            <v>94</v>
          </cell>
          <cell r="G833">
            <v>37</v>
          </cell>
          <cell r="H833">
            <v>0</v>
          </cell>
          <cell r="I833">
            <v>1</v>
          </cell>
          <cell r="J833">
            <v>9</v>
          </cell>
          <cell r="K833">
            <v>0</v>
          </cell>
          <cell r="L833">
            <v>0</v>
          </cell>
          <cell r="M833">
            <v>267</v>
          </cell>
          <cell r="N833">
            <v>5</v>
          </cell>
        </row>
        <row r="834">
          <cell r="A834" t="str">
            <v>066</v>
          </cell>
          <cell r="B834" t="str">
            <v>0612</v>
          </cell>
          <cell r="C834" t="str">
            <v>C1</v>
          </cell>
          <cell r="D834">
            <v>587</v>
          </cell>
          <cell r="E834">
            <v>115</v>
          </cell>
          <cell r="F834">
            <v>97</v>
          </cell>
          <cell r="G834">
            <v>36</v>
          </cell>
          <cell r="H834">
            <v>0</v>
          </cell>
          <cell r="I834">
            <v>1</v>
          </cell>
          <cell r="J834">
            <v>7</v>
          </cell>
          <cell r="K834">
            <v>0</v>
          </cell>
          <cell r="L834">
            <v>0</v>
          </cell>
          <cell r="M834">
            <v>256</v>
          </cell>
          <cell r="N834">
            <v>7</v>
          </cell>
        </row>
        <row r="835">
          <cell r="A835" t="str">
            <v>066</v>
          </cell>
          <cell r="B835" t="str">
            <v>0613</v>
          </cell>
          <cell r="C835" t="str">
            <v>B</v>
          </cell>
          <cell r="D835">
            <v>393</v>
          </cell>
          <cell r="E835">
            <v>79</v>
          </cell>
          <cell r="F835">
            <v>75</v>
          </cell>
          <cell r="G835">
            <v>22</v>
          </cell>
          <cell r="H835">
            <v>2</v>
          </cell>
          <cell r="I835">
            <v>0</v>
          </cell>
          <cell r="J835">
            <v>2</v>
          </cell>
          <cell r="K835">
            <v>0</v>
          </cell>
          <cell r="L835">
            <v>0</v>
          </cell>
          <cell r="M835">
            <v>180</v>
          </cell>
          <cell r="N835">
            <v>3</v>
          </cell>
        </row>
        <row r="836">
          <cell r="A836" t="str">
            <v>066</v>
          </cell>
          <cell r="B836" t="str">
            <v>0613</v>
          </cell>
          <cell r="C836" t="str">
            <v>C1</v>
          </cell>
          <cell r="D836">
            <v>393</v>
          </cell>
          <cell r="E836">
            <v>64</v>
          </cell>
          <cell r="F836">
            <v>79</v>
          </cell>
          <cell r="G836">
            <v>18</v>
          </cell>
          <cell r="H836">
            <v>0</v>
          </cell>
          <cell r="I836">
            <v>1</v>
          </cell>
          <cell r="J836">
            <v>1</v>
          </cell>
          <cell r="K836">
            <v>0</v>
          </cell>
          <cell r="L836">
            <v>0</v>
          </cell>
          <cell r="M836">
            <v>163</v>
          </cell>
          <cell r="N836">
            <v>8</v>
          </cell>
        </row>
        <row r="837">
          <cell r="A837" t="str">
            <v>066</v>
          </cell>
          <cell r="B837" t="str">
            <v>0614</v>
          </cell>
          <cell r="C837" t="str">
            <v>B</v>
          </cell>
          <cell r="D837">
            <v>403</v>
          </cell>
          <cell r="E837">
            <v>86</v>
          </cell>
          <cell r="F837">
            <v>44</v>
          </cell>
          <cell r="G837">
            <v>18</v>
          </cell>
          <cell r="H837">
            <v>1</v>
          </cell>
          <cell r="I837">
            <v>5</v>
          </cell>
          <cell r="J837">
            <v>0</v>
          </cell>
          <cell r="K837">
            <v>0</v>
          </cell>
          <cell r="L837">
            <v>0</v>
          </cell>
          <cell r="M837">
            <v>154</v>
          </cell>
          <cell r="N837">
            <v>3</v>
          </cell>
        </row>
        <row r="838">
          <cell r="A838" t="str">
            <v>066</v>
          </cell>
          <cell r="B838" t="str">
            <v>0614</v>
          </cell>
          <cell r="C838" t="str">
            <v>C1</v>
          </cell>
          <cell r="D838">
            <v>403</v>
          </cell>
          <cell r="E838">
            <v>52</v>
          </cell>
          <cell r="F838">
            <v>71</v>
          </cell>
          <cell r="G838">
            <v>16</v>
          </cell>
          <cell r="H838">
            <v>3</v>
          </cell>
          <cell r="I838">
            <v>0</v>
          </cell>
          <cell r="J838">
            <v>1</v>
          </cell>
          <cell r="K838">
            <v>0</v>
          </cell>
          <cell r="L838">
            <v>0</v>
          </cell>
          <cell r="M838">
            <v>143</v>
          </cell>
          <cell r="N838">
            <v>2</v>
          </cell>
        </row>
        <row r="839">
          <cell r="A839" t="str">
            <v>066</v>
          </cell>
          <cell r="B839" t="str">
            <v>0615</v>
          </cell>
          <cell r="C839" t="str">
            <v>B</v>
          </cell>
          <cell r="D839">
            <v>498</v>
          </cell>
          <cell r="E839">
            <v>92</v>
          </cell>
          <cell r="F839">
            <v>79</v>
          </cell>
          <cell r="G839">
            <v>28</v>
          </cell>
          <cell r="H839">
            <v>1</v>
          </cell>
          <cell r="I839">
            <v>0</v>
          </cell>
          <cell r="J839">
            <v>2</v>
          </cell>
          <cell r="K839">
            <v>0</v>
          </cell>
          <cell r="L839">
            <v>0</v>
          </cell>
          <cell r="M839">
            <v>202</v>
          </cell>
          <cell r="N839">
            <v>3</v>
          </cell>
        </row>
        <row r="840">
          <cell r="A840" t="str">
            <v>066</v>
          </cell>
          <cell r="B840" t="str">
            <v>0616</v>
          </cell>
          <cell r="C840" t="str">
            <v>B</v>
          </cell>
          <cell r="D840">
            <v>406</v>
          </cell>
          <cell r="E840">
            <v>122</v>
          </cell>
          <cell r="F840">
            <v>53</v>
          </cell>
          <cell r="G840">
            <v>11</v>
          </cell>
          <cell r="H840">
            <v>2</v>
          </cell>
          <cell r="I840">
            <v>0</v>
          </cell>
          <cell r="J840">
            <v>3</v>
          </cell>
          <cell r="K840">
            <v>0</v>
          </cell>
          <cell r="L840">
            <v>0</v>
          </cell>
          <cell r="M840">
            <v>191</v>
          </cell>
          <cell r="N840">
            <v>3</v>
          </cell>
        </row>
        <row r="841">
          <cell r="A841" t="str">
            <v>066</v>
          </cell>
          <cell r="B841" t="str">
            <v>0616</v>
          </cell>
          <cell r="C841" t="str">
            <v>C1</v>
          </cell>
          <cell r="D841">
            <v>407</v>
          </cell>
          <cell r="E841">
            <v>135</v>
          </cell>
          <cell r="F841">
            <v>53</v>
          </cell>
          <cell r="G841">
            <v>9</v>
          </cell>
          <cell r="H841">
            <v>0</v>
          </cell>
          <cell r="I841">
            <v>1</v>
          </cell>
          <cell r="J841">
            <v>0</v>
          </cell>
          <cell r="K841">
            <v>0</v>
          </cell>
          <cell r="L841">
            <v>0</v>
          </cell>
          <cell r="M841">
            <v>198</v>
          </cell>
          <cell r="N841">
            <v>4</v>
          </cell>
        </row>
        <row r="842">
          <cell r="A842" t="str">
            <v>067</v>
          </cell>
          <cell r="B842" t="str">
            <v>0617</v>
          </cell>
          <cell r="C842" t="str">
            <v>B</v>
          </cell>
          <cell r="D842">
            <v>509</v>
          </cell>
          <cell r="E842">
            <v>16</v>
          </cell>
          <cell r="F842">
            <v>119</v>
          </cell>
          <cell r="G842">
            <v>138</v>
          </cell>
          <cell r="H842">
            <v>0</v>
          </cell>
          <cell r="I842">
            <v>6</v>
          </cell>
          <cell r="J842">
            <v>0</v>
          </cell>
          <cell r="K842">
            <v>0</v>
          </cell>
          <cell r="L842">
            <v>0</v>
          </cell>
          <cell r="M842">
            <v>279</v>
          </cell>
          <cell r="N842">
            <v>10</v>
          </cell>
        </row>
        <row r="843">
          <cell r="A843" t="str">
            <v>067</v>
          </cell>
          <cell r="B843" t="str">
            <v>0617</v>
          </cell>
          <cell r="C843" t="str">
            <v>C1</v>
          </cell>
          <cell r="D843">
            <v>509</v>
          </cell>
          <cell r="E843">
            <v>6</v>
          </cell>
          <cell r="F843">
            <v>106</v>
          </cell>
          <cell r="G843">
            <v>123</v>
          </cell>
          <cell r="H843">
            <v>0</v>
          </cell>
          <cell r="I843">
            <v>2</v>
          </cell>
          <cell r="J843">
            <v>0</v>
          </cell>
          <cell r="K843">
            <v>0</v>
          </cell>
          <cell r="L843">
            <v>0</v>
          </cell>
          <cell r="M843">
            <v>237</v>
          </cell>
          <cell r="N843">
            <v>12</v>
          </cell>
        </row>
        <row r="844">
          <cell r="A844" t="str">
            <v>067</v>
          </cell>
          <cell r="B844" t="str">
            <v>0618</v>
          </cell>
          <cell r="C844" t="str">
            <v>B</v>
          </cell>
          <cell r="D844">
            <v>421</v>
          </cell>
          <cell r="E844">
            <v>12</v>
          </cell>
          <cell r="F844">
            <v>67</v>
          </cell>
          <cell r="G844">
            <v>135</v>
          </cell>
          <cell r="H844">
            <v>0</v>
          </cell>
          <cell r="I844">
            <v>1</v>
          </cell>
          <cell r="J844">
            <v>0</v>
          </cell>
          <cell r="K844">
            <v>0</v>
          </cell>
          <cell r="L844">
            <v>0</v>
          </cell>
          <cell r="M844">
            <v>215</v>
          </cell>
          <cell r="N844">
            <v>6</v>
          </cell>
        </row>
        <row r="845">
          <cell r="A845" t="str">
            <v>067</v>
          </cell>
          <cell r="B845" t="str">
            <v>0618</v>
          </cell>
          <cell r="C845" t="str">
            <v>C1</v>
          </cell>
          <cell r="D845">
            <v>422</v>
          </cell>
          <cell r="E845">
            <v>9</v>
          </cell>
          <cell r="F845">
            <v>84</v>
          </cell>
          <cell r="G845">
            <v>97</v>
          </cell>
          <cell r="H845">
            <v>0</v>
          </cell>
          <cell r="I845">
            <v>5</v>
          </cell>
          <cell r="J845">
            <v>0</v>
          </cell>
          <cell r="K845">
            <v>0</v>
          </cell>
          <cell r="L845">
            <v>0</v>
          </cell>
          <cell r="M845">
            <v>195</v>
          </cell>
          <cell r="N845">
            <v>10</v>
          </cell>
        </row>
        <row r="846">
          <cell r="A846" t="str">
            <v>067</v>
          </cell>
          <cell r="B846" t="str">
            <v>0619</v>
          </cell>
          <cell r="C846" t="str">
            <v>B</v>
          </cell>
          <cell r="D846">
            <v>570</v>
          </cell>
          <cell r="E846">
            <v>23</v>
          </cell>
          <cell r="F846">
            <v>115</v>
          </cell>
          <cell r="G846">
            <v>104</v>
          </cell>
          <cell r="H846">
            <v>0</v>
          </cell>
          <cell r="I846">
            <v>2</v>
          </cell>
          <cell r="J846">
            <v>0</v>
          </cell>
          <cell r="K846">
            <v>0</v>
          </cell>
          <cell r="L846">
            <v>1</v>
          </cell>
          <cell r="M846">
            <v>245</v>
          </cell>
          <cell r="N846">
            <v>15</v>
          </cell>
        </row>
        <row r="847">
          <cell r="A847" t="str">
            <v>067</v>
          </cell>
          <cell r="B847" t="str">
            <v>0619</v>
          </cell>
          <cell r="C847" t="str">
            <v>C1</v>
          </cell>
          <cell r="D847">
            <v>571</v>
          </cell>
          <cell r="E847">
            <v>14</v>
          </cell>
          <cell r="F847">
            <v>140</v>
          </cell>
          <cell r="G847">
            <v>108</v>
          </cell>
          <cell r="H847">
            <v>0</v>
          </cell>
          <cell r="I847">
            <v>4</v>
          </cell>
          <cell r="J847">
            <v>0</v>
          </cell>
          <cell r="K847">
            <v>0</v>
          </cell>
          <cell r="L847">
            <v>0</v>
          </cell>
          <cell r="M847">
            <v>266</v>
          </cell>
          <cell r="N847">
            <v>11</v>
          </cell>
        </row>
        <row r="848">
          <cell r="A848" t="str">
            <v>067</v>
          </cell>
          <cell r="B848" t="str">
            <v>0620</v>
          </cell>
          <cell r="C848" t="str">
            <v>B</v>
          </cell>
          <cell r="D848">
            <v>641</v>
          </cell>
          <cell r="E848">
            <v>36</v>
          </cell>
          <cell r="F848">
            <v>118</v>
          </cell>
          <cell r="G848">
            <v>165</v>
          </cell>
          <cell r="H848">
            <v>0</v>
          </cell>
          <cell r="I848">
            <v>5</v>
          </cell>
          <cell r="J848">
            <v>0</v>
          </cell>
          <cell r="K848">
            <v>0</v>
          </cell>
          <cell r="L848">
            <v>0</v>
          </cell>
          <cell r="M848">
            <v>324</v>
          </cell>
          <cell r="N848">
            <v>6</v>
          </cell>
        </row>
        <row r="849">
          <cell r="A849" t="str">
            <v>067</v>
          </cell>
          <cell r="B849" t="str">
            <v>0620</v>
          </cell>
          <cell r="C849" t="str">
            <v>C1</v>
          </cell>
          <cell r="D849">
            <v>641</v>
          </cell>
          <cell r="E849">
            <v>25</v>
          </cell>
          <cell r="F849">
            <v>134</v>
          </cell>
          <cell r="G849">
            <v>143</v>
          </cell>
          <cell r="H849">
            <v>0</v>
          </cell>
          <cell r="I849">
            <v>3</v>
          </cell>
          <cell r="J849">
            <v>0</v>
          </cell>
          <cell r="K849">
            <v>0</v>
          </cell>
          <cell r="L849">
            <v>0</v>
          </cell>
          <cell r="M849">
            <v>305</v>
          </cell>
          <cell r="N849">
            <v>11</v>
          </cell>
        </row>
        <row r="850">
          <cell r="A850" t="str">
            <v>067</v>
          </cell>
          <cell r="B850" t="str">
            <v>0621</v>
          </cell>
          <cell r="C850" t="str">
            <v>B</v>
          </cell>
          <cell r="D850">
            <v>552</v>
          </cell>
          <cell r="E850">
            <v>22</v>
          </cell>
          <cell r="F850">
            <v>58</v>
          </cell>
          <cell r="G850">
            <v>204</v>
          </cell>
          <cell r="H850">
            <v>0</v>
          </cell>
          <cell r="I850">
            <v>7</v>
          </cell>
          <cell r="J850">
            <v>0</v>
          </cell>
          <cell r="K850">
            <v>0</v>
          </cell>
          <cell r="L850">
            <v>0</v>
          </cell>
          <cell r="M850">
            <v>291</v>
          </cell>
          <cell r="N850">
            <v>15</v>
          </cell>
        </row>
        <row r="851">
          <cell r="A851" t="str">
            <v>067</v>
          </cell>
          <cell r="B851" t="str">
            <v>0621</v>
          </cell>
          <cell r="C851" t="str">
            <v>C1</v>
          </cell>
          <cell r="D851">
            <v>552</v>
          </cell>
          <cell r="E851">
            <v>17</v>
          </cell>
          <cell r="F851">
            <v>60</v>
          </cell>
          <cell r="G851">
            <v>208</v>
          </cell>
          <cell r="H851">
            <v>0</v>
          </cell>
          <cell r="I851">
            <v>5</v>
          </cell>
          <cell r="J851">
            <v>0</v>
          </cell>
          <cell r="K851">
            <v>0</v>
          </cell>
          <cell r="L851">
            <v>0</v>
          </cell>
          <cell r="M851">
            <v>290</v>
          </cell>
          <cell r="N851">
            <v>16</v>
          </cell>
        </row>
        <row r="852">
          <cell r="A852" t="str">
            <v>067</v>
          </cell>
          <cell r="B852" t="str">
            <v>0622</v>
          </cell>
          <cell r="C852" t="str">
            <v>B</v>
          </cell>
          <cell r="D852">
            <v>617</v>
          </cell>
          <cell r="E852">
            <v>46</v>
          </cell>
          <cell r="F852">
            <v>93</v>
          </cell>
          <cell r="G852">
            <v>190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329</v>
          </cell>
          <cell r="N852">
            <v>11</v>
          </cell>
        </row>
        <row r="853">
          <cell r="A853" t="str">
            <v>067</v>
          </cell>
          <cell r="B853" t="str">
            <v>0622</v>
          </cell>
          <cell r="C853" t="str">
            <v>C1</v>
          </cell>
          <cell r="D853">
            <v>618</v>
          </cell>
          <cell r="E853">
            <v>34</v>
          </cell>
          <cell r="F853">
            <v>97</v>
          </cell>
          <cell r="G853">
            <v>170</v>
          </cell>
          <cell r="H853">
            <v>0</v>
          </cell>
          <cell r="I853">
            <v>1</v>
          </cell>
          <cell r="J853">
            <v>0</v>
          </cell>
          <cell r="K853">
            <v>0</v>
          </cell>
          <cell r="L853">
            <v>1</v>
          </cell>
          <cell r="M853">
            <v>303</v>
          </cell>
          <cell r="N853">
            <v>12</v>
          </cell>
        </row>
        <row r="854">
          <cell r="A854" t="str">
            <v>067</v>
          </cell>
          <cell r="B854" t="str">
            <v>0623</v>
          </cell>
          <cell r="C854" t="str">
            <v>B</v>
          </cell>
          <cell r="D854">
            <v>584</v>
          </cell>
          <cell r="E854">
            <v>5</v>
          </cell>
          <cell r="F854">
            <v>116</v>
          </cell>
          <cell r="G854">
            <v>203</v>
          </cell>
          <cell r="H854">
            <v>0</v>
          </cell>
          <cell r="I854">
            <v>2</v>
          </cell>
          <cell r="J854">
            <v>0</v>
          </cell>
          <cell r="K854">
            <v>0</v>
          </cell>
          <cell r="L854">
            <v>0</v>
          </cell>
          <cell r="M854">
            <v>326</v>
          </cell>
          <cell r="N854">
            <v>13</v>
          </cell>
        </row>
        <row r="855">
          <cell r="A855" t="str">
            <v>067</v>
          </cell>
          <cell r="B855" t="str">
            <v>0624</v>
          </cell>
          <cell r="C855" t="str">
            <v>B</v>
          </cell>
          <cell r="D855">
            <v>413</v>
          </cell>
          <cell r="E855">
            <v>12</v>
          </cell>
          <cell r="F855">
            <v>89</v>
          </cell>
          <cell r="G855">
            <v>22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123</v>
          </cell>
          <cell r="N855">
            <v>9</v>
          </cell>
        </row>
        <row r="856">
          <cell r="A856" t="str">
            <v>067</v>
          </cell>
          <cell r="B856" t="str">
            <v>0625</v>
          </cell>
          <cell r="C856" t="str">
            <v>B</v>
          </cell>
          <cell r="D856">
            <v>371</v>
          </cell>
          <cell r="E856">
            <v>32</v>
          </cell>
          <cell r="F856">
            <v>73</v>
          </cell>
          <cell r="G856">
            <v>76</v>
          </cell>
          <cell r="H856">
            <v>0</v>
          </cell>
          <cell r="I856">
            <v>5</v>
          </cell>
          <cell r="J856">
            <v>0</v>
          </cell>
          <cell r="K856">
            <v>0</v>
          </cell>
          <cell r="L856">
            <v>0</v>
          </cell>
          <cell r="M856">
            <v>186</v>
          </cell>
          <cell r="N856">
            <v>5</v>
          </cell>
        </row>
        <row r="857">
          <cell r="A857" t="str">
            <v>067</v>
          </cell>
          <cell r="B857" t="str">
            <v>0626</v>
          </cell>
          <cell r="C857" t="str">
            <v>B</v>
          </cell>
          <cell r="D857">
            <v>218</v>
          </cell>
          <cell r="E857">
            <v>9</v>
          </cell>
          <cell r="F857">
            <v>53</v>
          </cell>
          <cell r="G857">
            <v>58</v>
          </cell>
          <cell r="H857">
            <v>0</v>
          </cell>
          <cell r="I857">
            <v>3</v>
          </cell>
          <cell r="J857">
            <v>0</v>
          </cell>
          <cell r="K857">
            <v>0</v>
          </cell>
          <cell r="L857">
            <v>0</v>
          </cell>
          <cell r="M857">
            <v>123</v>
          </cell>
          <cell r="N857">
            <v>1</v>
          </cell>
        </row>
        <row r="858">
          <cell r="A858" t="str">
            <v>067</v>
          </cell>
          <cell r="B858" t="str">
            <v>0627</v>
          </cell>
          <cell r="C858" t="str">
            <v>B</v>
          </cell>
          <cell r="D858">
            <v>170</v>
          </cell>
          <cell r="E858">
            <v>2</v>
          </cell>
          <cell r="F858">
            <v>27</v>
          </cell>
          <cell r="G858">
            <v>35</v>
          </cell>
          <cell r="H858">
            <v>0</v>
          </cell>
          <cell r="I858">
            <v>1</v>
          </cell>
          <cell r="J858">
            <v>0</v>
          </cell>
          <cell r="K858">
            <v>0</v>
          </cell>
          <cell r="L858">
            <v>0</v>
          </cell>
          <cell r="M858">
            <v>65</v>
          </cell>
          <cell r="N858">
            <v>4</v>
          </cell>
        </row>
        <row r="859">
          <cell r="A859" t="str">
            <v>067</v>
          </cell>
          <cell r="B859" t="str">
            <v>0628</v>
          </cell>
          <cell r="C859" t="str">
            <v>B</v>
          </cell>
          <cell r="D859">
            <v>666</v>
          </cell>
          <cell r="E859">
            <v>19</v>
          </cell>
          <cell r="F859">
            <v>140</v>
          </cell>
          <cell r="G859">
            <v>83</v>
          </cell>
          <cell r="H859">
            <v>0</v>
          </cell>
          <cell r="I859">
            <v>2</v>
          </cell>
          <cell r="J859">
            <v>0</v>
          </cell>
          <cell r="K859">
            <v>0</v>
          </cell>
          <cell r="L859">
            <v>0</v>
          </cell>
          <cell r="M859">
            <v>244</v>
          </cell>
          <cell r="N859">
            <v>0</v>
          </cell>
        </row>
        <row r="860">
          <cell r="A860" t="str">
            <v>067</v>
          </cell>
          <cell r="B860" t="str">
            <v>0629</v>
          </cell>
          <cell r="C860" t="str">
            <v>B</v>
          </cell>
          <cell r="D860">
            <v>213</v>
          </cell>
          <cell r="E860">
            <v>9</v>
          </cell>
          <cell r="F860">
            <v>56</v>
          </cell>
          <cell r="G860">
            <v>47</v>
          </cell>
          <cell r="H860">
            <v>0</v>
          </cell>
          <cell r="I860">
            <v>2</v>
          </cell>
          <cell r="J860">
            <v>0</v>
          </cell>
          <cell r="K860">
            <v>0</v>
          </cell>
          <cell r="L860">
            <v>3</v>
          </cell>
          <cell r="M860">
            <v>117</v>
          </cell>
          <cell r="N860">
            <v>4</v>
          </cell>
        </row>
        <row r="861">
          <cell r="A861" t="str">
            <v>067</v>
          </cell>
          <cell r="B861" t="str">
            <v>0630</v>
          </cell>
          <cell r="C861" t="str">
            <v>B</v>
          </cell>
          <cell r="D861">
            <v>569</v>
          </cell>
          <cell r="E861">
            <v>4</v>
          </cell>
          <cell r="F861">
            <v>180</v>
          </cell>
          <cell r="G861">
            <v>25</v>
          </cell>
          <cell r="H861">
            <v>0</v>
          </cell>
          <cell r="I861">
            <v>1</v>
          </cell>
          <cell r="J861">
            <v>0</v>
          </cell>
          <cell r="K861">
            <v>0</v>
          </cell>
          <cell r="L861">
            <v>0</v>
          </cell>
          <cell r="M861">
            <v>210</v>
          </cell>
          <cell r="N861">
            <v>8</v>
          </cell>
        </row>
        <row r="862">
          <cell r="A862" t="str">
            <v>067</v>
          </cell>
          <cell r="B862" t="str">
            <v>0631</v>
          </cell>
          <cell r="C862" t="str">
            <v>B</v>
          </cell>
          <cell r="D862">
            <v>323</v>
          </cell>
          <cell r="E862">
            <v>3</v>
          </cell>
          <cell r="F862">
            <v>81</v>
          </cell>
          <cell r="G862">
            <v>24</v>
          </cell>
          <cell r="H862">
            <v>0</v>
          </cell>
          <cell r="I862">
            <v>3</v>
          </cell>
          <cell r="J862">
            <v>0</v>
          </cell>
          <cell r="K862">
            <v>0</v>
          </cell>
          <cell r="L862">
            <v>0</v>
          </cell>
          <cell r="M862">
            <v>111</v>
          </cell>
          <cell r="N862">
            <v>1</v>
          </cell>
        </row>
        <row r="863">
          <cell r="A863" t="str">
            <v>069</v>
          </cell>
          <cell r="B863" t="str">
            <v>0633</v>
          </cell>
          <cell r="C863" t="str">
            <v>B</v>
          </cell>
          <cell r="D863">
            <v>749</v>
          </cell>
          <cell r="E863">
            <v>0</v>
          </cell>
          <cell r="F863">
            <v>276</v>
          </cell>
          <cell r="G863">
            <v>229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505</v>
          </cell>
          <cell r="N863">
            <v>17</v>
          </cell>
        </row>
        <row r="864">
          <cell r="A864" t="str">
            <v>069</v>
          </cell>
          <cell r="B864" t="str">
            <v>0634</v>
          </cell>
          <cell r="C864" t="str">
            <v>B</v>
          </cell>
          <cell r="D864">
            <v>671</v>
          </cell>
          <cell r="E864">
            <v>0</v>
          </cell>
          <cell r="F864">
            <v>206</v>
          </cell>
          <cell r="G864">
            <v>222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428</v>
          </cell>
          <cell r="N864">
            <v>20</v>
          </cell>
        </row>
        <row r="865">
          <cell r="A865" t="str">
            <v>069</v>
          </cell>
          <cell r="B865" t="str">
            <v>0635</v>
          </cell>
          <cell r="C865" t="str">
            <v>B</v>
          </cell>
          <cell r="D865">
            <v>483</v>
          </cell>
          <cell r="E865">
            <v>0</v>
          </cell>
          <cell r="F865">
            <v>211</v>
          </cell>
          <cell r="G865">
            <v>77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288</v>
          </cell>
          <cell r="N865">
            <v>22</v>
          </cell>
        </row>
        <row r="866">
          <cell r="A866" t="str">
            <v>069</v>
          </cell>
          <cell r="B866" t="str">
            <v>0636</v>
          </cell>
          <cell r="C866" t="str">
            <v>B</v>
          </cell>
          <cell r="D866">
            <v>541</v>
          </cell>
          <cell r="E866">
            <v>0</v>
          </cell>
          <cell r="F866">
            <v>186</v>
          </cell>
          <cell r="G866">
            <v>154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340</v>
          </cell>
          <cell r="N866">
            <v>0</v>
          </cell>
        </row>
        <row r="867">
          <cell r="A867" t="str">
            <v>069</v>
          </cell>
          <cell r="B867" t="str">
            <v>0637</v>
          </cell>
          <cell r="C867" t="str">
            <v>B</v>
          </cell>
          <cell r="D867">
            <v>509</v>
          </cell>
          <cell r="E867">
            <v>0</v>
          </cell>
          <cell r="F867">
            <v>267</v>
          </cell>
          <cell r="G867">
            <v>102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369</v>
          </cell>
          <cell r="N867">
            <v>20</v>
          </cell>
        </row>
        <row r="868">
          <cell r="A868" t="str">
            <v>071</v>
          </cell>
          <cell r="B868" t="str">
            <v>0643</v>
          </cell>
          <cell r="C868" t="str">
            <v>B</v>
          </cell>
          <cell r="D868">
            <v>620</v>
          </cell>
          <cell r="E868">
            <v>0</v>
          </cell>
          <cell r="F868">
            <v>179</v>
          </cell>
          <cell r="G868">
            <v>127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306</v>
          </cell>
          <cell r="N868">
            <v>10</v>
          </cell>
        </row>
        <row r="869">
          <cell r="A869" t="str">
            <v>071</v>
          </cell>
          <cell r="B869" t="str">
            <v>0643</v>
          </cell>
          <cell r="C869" t="str">
            <v>C1</v>
          </cell>
          <cell r="D869">
            <v>620</v>
          </cell>
          <cell r="E869">
            <v>0</v>
          </cell>
          <cell r="F869">
            <v>170</v>
          </cell>
          <cell r="G869">
            <v>115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285</v>
          </cell>
          <cell r="N869">
            <v>24</v>
          </cell>
        </row>
        <row r="870">
          <cell r="A870" t="str">
            <v>071</v>
          </cell>
          <cell r="B870" t="str">
            <v>0644</v>
          </cell>
          <cell r="C870" t="str">
            <v>B</v>
          </cell>
          <cell r="D870">
            <v>411</v>
          </cell>
          <cell r="E870">
            <v>0</v>
          </cell>
          <cell r="F870">
            <v>90</v>
          </cell>
          <cell r="G870">
            <v>98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188</v>
          </cell>
          <cell r="N870">
            <v>10</v>
          </cell>
        </row>
        <row r="871">
          <cell r="A871" t="str">
            <v>071</v>
          </cell>
          <cell r="B871" t="str">
            <v>0644</v>
          </cell>
          <cell r="C871" t="str">
            <v>C1</v>
          </cell>
          <cell r="D871">
            <v>412</v>
          </cell>
          <cell r="E871">
            <v>0</v>
          </cell>
          <cell r="F871">
            <v>128</v>
          </cell>
          <cell r="G871">
            <v>88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216</v>
          </cell>
          <cell r="N871">
            <v>3</v>
          </cell>
        </row>
        <row r="872">
          <cell r="A872" t="str">
            <v>071</v>
          </cell>
          <cell r="B872" t="str">
            <v>0645</v>
          </cell>
          <cell r="C872" t="str">
            <v>B</v>
          </cell>
          <cell r="D872">
            <v>597</v>
          </cell>
          <cell r="E872">
            <v>0</v>
          </cell>
          <cell r="F872">
            <v>160</v>
          </cell>
          <cell r="G872">
            <v>127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287</v>
          </cell>
          <cell r="N872">
            <v>14</v>
          </cell>
        </row>
        <row r="873">
          <cell r="A873" t="str">
            <v>071</v>
          </cell>
          <cell r="B873" t="str">
            <v>0645</v>
          </cell>
          <cell r="C873" t="str">
            <v>C1</v>
          </cell>
          <cell r="D873">
            <v>598</v>
          </cell>
          <cell r="E873">
            <v>0</v>
          </cell>
          <cell r="F873">
            <v>151</v>
          </cell>
          <cell r="G873">
            <v>104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255</v>
          </cell>
          <cell r="N873">
            <v>11</v>
          </cell>
        </row>
        <row r="874">
          <cell r="A874" t="str">
            <v>071</v>
          </cell>
          <cell r="B874" t="str">
            <v>0646</v>
          </cell>
          <cell r="C874" t="str">
            <v>B</v>
          </cell>
          <cell r="D874">
            <v>494</v>
          </cell>
          <cell r="E874">
            <v>0</v>
          </cell>
          <cell r="F874">
            <v>100</v>
          </cell>
          <cell r="G874">
            <v>117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217</v>
          </cell>
          <cell r="N874">
            <v>9</v>
          </cell>
        </row>
        <row r="875">
          <cell r="A875" t="str">
            <v>071</v>
          </cell>
          <cell r="B875" t="str">
            <v>0646</v>
          </cell>
          <cell r="C875" t="str">
            <v>C1</v>
          </cell>
          <cell r="D875">
            <v>495</v>
          </cell>
          <cell r="E875">
            <v>0</v>
          </cell>
          <cell r="F875">
            <v>104</v>
          </cell>
          <cell r="G875">
            <v>106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210</v>
          </cell>
          <cell r="N875">
            <v>0</v>
          </cell>
        </row>
        <row r="876">
          <cell r="A876" t="str">
            <v>071</v>
          </cell>
          <cell r="B876" t="str">
            <v>0647</v>
          </cell>
          <cell r="C876" t="str">
            <v>B</v>
          </cell>
          <cell r="D876">
            <v>509</v>
          </cell>
          <cell r="E876">
            <v>0</v>
          </cell>
          <cell r="F876">
            <v>132</v>
          </cell>
          <cell r="G876">
            <v>105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237</v>
          </cell>
          <cell r="N876">
            <v>14</v>
          </cell>
        </row>
        <row r="877">
          <cell r="A877" t="str">
            <v>071</v>
          </cell>
          <cell r="B877" t="str">
            <v>0647</v>
          </cell>
          <cell r="C877" t="str">
            <v>C1</v>
          </cell>
          <cell r="D877">
            <v>510</v>
          </cell>
          <cell r="E877">
            <v>0</v>
          </cell>
          <cell r="F877">
            <v>116</v>
          </cell>
          <cell r="G877">
            <v>131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247</v>
          </cell>
          <cell r="N877">
            <v>0</v>
          </cell>
        </row>
        <row r="878">
          <cell r="A878" t="str">
            <v>071</v>
          </cell>
          <cell r="B878" t="str">
            <v>0648</v>
          </cell>
          <cell r="C878" t="str">
            <v>B</v>
          </cell>
          <cell r="D878">
            <v>561</v>
          </cell>
          <cell r="E878">
            <v>0</v>
          </cell>
          <cell r="F878">
            <v>84</v>
          </cell>
          <cell r="G878">
            <v>119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203</v>
          </cell>
          <cell r="N878">
            <v>8</v>
          </cell>
        </row>
        <row r="879">
          <cell r="A879" t="str">
            <v>071</v>
          </cell>
          <cell r="B879" t="str">
            <v>0648</v>
          </cell>
          <cell r="C879" t="str">
            <v>C1</v>
          </cell>
          <cell r="D879">
            <v>562</v>
          </cell>
          <cell r="E879">
            <v>0</v>
          </cell>
          <cell r="F879">
            <v>118</v>
          </cell>
          <cell r="G879">
            <v>100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218</v>
          </cell>
          <cell r="N879">
            <v>7</v>
          </cell>
        </row>
        <row r="880">
          <cell r="A880" t="str">
            <v>071</v>
          </cell>
          <cell r="B880" t="str">
            <v>0649</v>
          </cell>
          <cell r="C880" t="str">
            <v>B</v>
          </cell>
          <cell r="D880">
            <v>557</v>
          </cell>
          <cell r="E880">
            <v>0</v>
          </cell>
          <cell r="F880">
            <v>121</v>
          </cell>
          <cell r="G880">
            <v>94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215</v>
          </cell>
          <cell r="N880">
            <v>28</v>
          </cell>
        </row>
        <row r="881">
          <cell r="A881" t="str">
            <v>071</v>
          </cell>
          <cell r="B881" t="str">
            <v>0650</v>
          </cell>
          <cell r="C881" t="str">
            <v>B</v>
          </cell>
          <cell r="D881">
            <v>586</v>
          </cell>
          <cell r="E881">
            <v>0</v>
          </cell>
          <cell r="F881">
            <v>61</v>
          </cell>
          <cell r="G881">
            <v>134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195</v>
          </cell>
          <cell r="N881">
            <v>20</v>
          </cell>
        </row>
        <row r="882">
          <cell r="A882" t="str">
            <v>071</v>
          </cell>
          <cell r="B882" t="str">
            <v>0651</v>
          </cell>
          <cell r="C882" t="str">
            <v>B</v>
          </cell>
          <cell r="D882">
            <v>322</v>
          </cell>
          <cell r="E882">
            <v>0</v>
          </cell>
          <cell r="F882">
            <v>104</v>
          </cell>
          <cell r="G882">
            <v>42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146</v>
          </cell>
          <cell r="N882">
            <v>13</v>
          </cell>
        </row>
        <row r="883">
          <cell r="A883" t="str">
            <v>071</v>
          </cell>
          <cell r="B883" t="str">
            <v>0652</v>
          </cell>
          <cell r="C883" t="str">
            <v>B</v>
          </cell>
          <cell r="D883">
            <v>408</v>
          </cell>
          <cell r="E883">
            <v>0</v>
          </cell>
          <cell r="F883">
            <v>99</v>
          </cell>
          <cell r="G883">
            <v>86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185</v>
          </cell>
          <cell r="N883">
            <v>17</v>
          </cell>
        </row>
        <row r="884">
          <cell r="A884" t="str">
            <v>071</v>
          </cell>
          <cell r="B884" t="str">
            <v>0653</v>
          </cell>
          <cell r="C884" t="str">
            <v>B</v>
          </cell>
          <cell r="D884">
            <v>549</v>
          </cell>
          <cell r="E884">
            <v>0</v>
          </cell>
          <cell r="F884">
            <v>34</v>
          </cell>
          <cell r="G884">
            <v>48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82</v>
          </cell>
          <cell r="N884">
            <v>9</v>
          </cell>
        </row>
        <row r="885">
          <cell r="A885" t="str">
            <v>071</v>
          </cell>
          <cell r="B885" t="str">
            <v>0654</v>
          </cell>
          <cell r="C885" t="str">
            <v>B</v>
          </cell>
          <cell r="D885">
            <v>526</v>
          </cell>
          <cell r="E885">
            <v>0</v>
          </cell>
          <cell r="F885">
            <v>163</v>
          </cell>
          <cell r="G885">
            <v>67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230</v>
          </cell>
          <cell r="N885">
            <v>10</v>
          </cell>
        </row>
        <row r="886">
          <cell r="A886" t="str">
            <v>071</v>
          </cell>
          <cell r="B886" t="str">
            <v>0654</v>
          </cell>
          <cell r="C886" t="str">
            <v>C1</v>
          </cell>
          <cell r="D886">
            <v>526</v>
          </cell>
          <cell r="E886">
            <v>0</v>
          </cell>
          <cell r="F886">
            <v>160</v>
          </cell>
          <cell r="G886">
            <v>77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2</v>
          </cell>
          <cell r="M886">
            <v>239</v>
          </cell>
          <cell r="N886">
            <v>6</v>
          </cell>
        </row>
        <row r="887">
          <cell r="A887" t="str">
            <v>071</v>
          </cell>
          <cell r="B887" t="str">
            <v>0655</v>
          </cell>
          <cell r="C887" t="str">
            <v>B</v>
          </cell>
          <cell r="D887">
            <v>396</v>
          </cell>
          <cell r="E887">
            <v>0</v>
          </cell>
          <cell r="F887">
            <v>96</v>
          </cell>
          <cell r="G887">
            <v>98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194</v>
          </cell>
          <cell r="N887">
            <v>7</v>
          </cell>
        </row>
        <row r="888">
          <cell r="A888" t="str">
            <v>071</v>
          </cell>
          <cell r="B888" t="str">
            <v>0655</v>
          </cell>
          <cell r="C888" t="str">
            <v>C1</v>
          </cell>
          <cell r="D888">
            <v>397</v>
          </cell>
          <cell r="E888">
            <v>0</v>
          </cell>
          <cell r="F888">
            <v>119</v>
          </cell>
          <cell r="G888">
            <v>90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209</v>
          </cell>
          <cell r="N888">
            <v>4</v>
          </cell>
        </row>
        <row r="889">
          <cell r="A889" t="str">
            <v>071</v>
          </cell>
          <cell r="B889" t="str">
            <v>0656</v>
          </cell>
          <cell r="C889" t="str">
            <v>B</v>
          </cell>
          <cell r="D889">
            <v>681</v>
          </cell>
          <cell r="E889">
            <v>0</v>
          </cell>
          <cell r="F889">
            <v>197</v>
          </cell>
          <cell r="G889">
            <v>117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314</v>
          </cell>
          <cell r="N889">
            <v>8</v>
          </cell>
        </row>
        <row r="890">
          <cell r="A890" t="str">
            <v>071</v>
          </cell>
          <cell r="B890" t="str">
            <v>0657</v>
          </cell>
          <cell r="C890" t="str">
            <v>B</v>
          </cell>
          <cell r="D890">
            <v>638</v>
          </cell>
          <cell r="E890">
            <v>0</v>
          </cell>
          <cell r="F890">
            <v>124</v>
          </cell>
          <cell r="G890">
            <v>75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199</v>
          </cell>
          <cell r="N890">
            <v>12</v>
          </cell>
        </row>
        <row r="891">
          <cell r="A891" t="str">
            <v>071</v>
          </cell>
          <cell r="B891" t="str">
            <v>0657</v>
          </cell>
          <cell r="C891" t="str">
            <v>X1</v>
          </cell>
          <cell r="D891">
            <v>139</v>
          </cell>
          <cell r="E891">
            <v>0</v>
          </cell>
          <cell r="F891">
            <v>35</v>
          </cell>
          <cell r="G891">
            <v>48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83</v>
          </cell>
          <cell r="N891">
            <v>3</v>
          </cell>
        </row>
        <row r="892">
          <cell r="A892" t="str">
            <v>071</v>
          </cell>
          <cell r="B892" t="str">
            <v>0658</v>
          </cell>
          <cell r="C892" t="str">
            <v>B</v>
          </cell>
          <cell r="D892">
            <v>345</v>
          </cell>
          <cell r="E892">
            <v>0</v>
          </cell>
          <cell r="F892">
            <v>43</v>
          </cell>
          <cell r="G892">
            <v>82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125</v>
          </cell>
          <cell r="N892">
            <v>2</v>
          </cell>
        </row>
        <row r="893">
          <cell r="A893" t="str">
            <v>071</v>
          </cell>
          <cell r="B893" t="str">
            <v>0659</v>
          </cell>
          <cell r="C893" t="str">
            <v>B</v>
          </cell>
          <cell r="D893">
            <v>710</v>
          </cell>
          <cell r="E893">
            <v>0</v>
          </cell>
          <cell r="F893">
            <v>120</v>
          </cell>
          <cell r="G893">
            <v>151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271</v>
          </cell>
          <cell r="N893">
            <v>9</v>
          </cell>
        </row>
        <row r="894">
          <cell r="A894" t="str">
            <v>071</v>
          </cell>
          <cell r="B894" t="str">
            <v>0659</v>
          </cell>
          <cell r="C894" t="str">
            <v>X1</v>
          </cell>
          <cell r="D894">
            <v>301</v>
          </cell>
          <cell r="E894">
            <v>0</v>
          </cell>
          <cell r="F894">
            <v>43</v>
          </cell>
          <cell r="G894">
            <v>82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125</v>
          </cell>
          <cell r="N894">
            <v>1</v>
          </cell>
        </row>
        <row r="895">
          <cell r="A895" t="str">
            <v>071</v>
          </cell>
          <cell r="B895" t="str">
            <v>0660</v>
          </cell>
          <cell r="C895" t="str">
            <v>B</v>
          </cell>
          <cell r="D895">
            <v>540</v>
          </cell>
          <cell r="E895">
            <v>0</v>
          </cell>
          <cell r="F895">
            <v>229</v>
          </cell>
          <cell r="G895">
            <v>56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285</v>
          </cell>
          <cell r="N895">
            <v>11</v>
          </cell>
        </row>
        <row r="896">
          <cell r="A896" t="str">
            <v>072</v>
          </cell>
          <cell r="B896" t="str">
            <v>0661</v>
          </cell>
          <cell r="C896" t="str">
            <v>B</v>
          </cell>
          <cell r="D896">
            <v>393</v>
          </cell>
          <cell r="E896">
            <v>26</v>
          </cell>
          <cell r="F896">
            <v>143</v>
          </cell>
          <cell r="G896">
            <v>107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276</v>
          </cell>
          <cell r="N896">
            <v>0</v>
          </cell>
        </row>
        <row r="897">
          <cell r="A897" t="str">
            <v>072</v>
          </cell>
          <cell r="B897" t="str">
            <v>0661</v>
          </cell>
          <cell r="C897" t="str">
            <v>C1</v>
          </cell>
          <cell r="D897">
            <v>394</v>
          </cell>
          <cell r="E897">
            <v>30</v>
          </cell>
          <cell r="F897">
            <v>156</v>
          </cell>
          <cell r="G897">
            <v>88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274</v>
          </cell>
          <cell r="N897">
            <v>3</v>
          </cell>
        </row>
        <row r="898">
          <cell r="A898" t="str">
            <v>072</v>
          </cell>
          <cell r="B898" t="str">
            <v>0662</v>
          </cell>
          <cell r="C898" t="str">
            <v>B</v>
          </cell>
          <cell r="D898">
            <v>466</v>
          </cell>
          <cell r="E898">
            <v>21</v>
          </cell>
          <cell r="F898">
            <v>193</v>
          </cell>
          <cell r="G898">
            <v>128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342</v>
          </cell>
          <cell r="N898">
            <v>6</v>
          </cell>
        </row>
        <row r="899">
          <cell r="A899" t="str">
            <v>072</v>
          </cell>
          <cell r="B899" t="str">
            <v>0662</v>
          </cell>
          <cell r="C899" t="str">
            <v>C1</v>
          </cell>
          <cell r="D899">
            <v>467</v>
          </cell>
          <cell r="E899">
            <v>16</v>
          </cell>
          <cell r="F899">
            <v>167</v>
          </cell>
          <cell r="G899">
            <v>173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356</v>
          </cell>
          <cell r="N899">
            <v>2</v>
          </cell>
        </row>
        <row r="900">
          <cell r="A900" t="str">
            <v>076</v>
          </cell>
          <cell r="B900" t="str">
            <v>0669</v>
          </cell>
          <cell r="C900" t="str">
            <v>B</v>
          </cell>
          <cell r="D900">
            <v>559</v>
          </cell>
          <cell r="E900">
            <v>1</v>
          </cell>
          <cell r="F900">
            <v>127</v>
          </cell>
          <cell r="G900">
            <v>129</v>
          </cell>
          <cell r="H900">
            <v>14</v>
          </cell>
          <cell r="I900">
            <v>0</v>
          </cell>
          <cell r="J900">
            <v>0</v>
          </cell>
          <cell r="K900">
            <v>1</v>
          </cell>
          <cell r="L900">
            <v>0</v>
          </cell>
          <cell r="M900">
            <v>272</v>
          </cell>
          <cell r="N900">
            <v>2</v>
          </cell>
        </row>
        <row r="901">
          <cell r="A901" t="str">
            <v>076</v>
          </cell>
          <cell r="B901" t="str">
            <v>0669</v>
          </cell>
          <cell r="C901" t="str">
            <v>C1</v>
          </cell>
          <cell r="D901">
            <v>560</v>
          </cell>
          <cell r="E901">
            <v>3</v>
          </cell>
          <cell r="F901">
            <v>126</v>
          </cell>
          <cell r="G901">
            <v>106</v>
          </cell>
          <cell r="H901">
            <v>8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243</v>
          </cell>
          <cell r="N901">
            <v>5</v>
          </cell>
        </row>
        <row r="902">
          <cell r="A902" t="str">
            <v>076</v>
          </cell>
          <cell r="B902" t="str">
            <v>0669</v>
          </cell>
          <cell r="C902" t="str">
            <v>C2</v>
          </cell>
          <cell r="D902">
            <v>560</v>
          </cell>
          <cell r="E902">
            <v>1</v>
          </cell>
          <cell r="F902">
            <v>123</v>
          </cell>
          <cell r="G902">
            <v>130</v>
          </cell>
          <cell r="H902">
            <v>5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259</v>
          </cell>
          <cell r="N902">
            <v>4</v>
          </cell>
        </row>
        <row r="903">
          <cell r="A903" t="str">
            <v>076</v>
          </cell>
          <cell r="B903" t="str">
            <v>0670</v>
          </cell>
          <cell r="C903" t="str">
            <v>B</v>
          </cell>
          <cell r="D903">
            <v>645</v>
          </cell>
          <cell r="E903">
            <v>14</v>
          </cell>
          <cell r="F903">
            <v>122</v>
          </cell>
          <cell r="G903">
            <v>160</v>
          </cell>
          <cell r="H903">
            <v>10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306</v>
          </cell>
          <cell r="N903">
            <v>5</v>
          </cell>
        </row>
        <row r="904">
          <cell r="A904" t="str">
            <v>076</v>
          </cell>
          <cell r="B904" t="str">
            <v>0670</v>
          </cell>
          <cell r="C904" t="str">
            <v>C1</v>
          </cell>
          <cell r="D904">
            <v>646</v>
          </cell>
          <cell r="E904">
            <v>3</v>
          </cell>
          <cell r="F904">
            <v>148</v>
          </cell>
          <cell r="G904">
            <v>134</v>
          </cell>
          <cell r="H904">
            <v>6</v>
          </cell>
          <cell r="I904">
            <v>0</v>
          </cell>
          <cell r="J904">
            <v>0</v>
          </cell>
          <cell r="K904">
            <v>3</v>
          </cell>
          <cell r="L904">
            <v>0</v>
          </cell>
          <cell r="M904">
            <v>294</v>
          </cell>
          <cell r="N904">
            <v>5</v>
          </cell>
        </row>
        <row r="905">
          <cell r="A905" t="str">
            <v>076</v>
          </cell>
          <cell r="B905" t="str">
            <v>0671</v>
          </cell>
          <cell r="C905" t="str">
            <v>B</v>
          </cell>
          <cell r="D905">
            <v>474</v>
          </cell>
          <cell r="E905">
            <v>3</v>
          </cell>
          <cell r="F905">
            <v>91</v>
          </cell>
          <cell r="G905">
            <v>122</v>
          </cell>
          <cell r="H905">
            <v>9</v>
          </cell>
          <cell r="I905">
            <v>1</v>
          </cell>
          <cell r="J905">
            <v>0</v>
          </cell>
          <cell r="K905">
            <v>2</v>
          </cell>
          <cell r="L905">
            <v>0</v>
          </cell>
          <cell r="M905">
            <v>228</v>
          </cell>
          <cell r="N905">
            <v>4</v>
          </cell>
        </row>
        <row r="906">
          <cell r="A906" t="str">
            <v>076</v>
          </cell>
          <cell r="B906" t="str">
            <v>0671</v>
          </cell>
          <cell r="C906" t="str">
            <v>C1</v>
          </cell>
          <cell r="D906">
            <v>475</v>
          </cell>
          <cell r="E906">
            <v>3</v>
          </cell>
          <cell r="F906">
            <v>100</v>
          </cell>
          <cell r="G906">
            <v>136</v>
          </cell>
          <cell r="H906">
            <v>9</v>
          </cell>
          <cell r="I906">
            <v>1</v>
          </cell>
          <cell r="J906">
            <v>0</v>
          </cell>
          <cell r="K906">
            <v>1</v>
          </cell>
          <cell r="L906">
            <v>0</v>
          </cell>
          <cell r="M906">
            <v>250</v>
          </cell>
          <cell r="N906">
            <v>2</v>
          </cell>
        </row>
        <row r="907">
          <cell r="A907" t="str">
            <v>076</v>
          </cell>
          <cell r="B907" t="str">
            <v>0672</v>
          </cell>
          <cell r="C907" t="str">
            <v>B</v>
          </cell>
          <cell r="D907">
            <v>667</v>
          </cell>
          <cell r="E907">
            <v>6</v>
          </cell>
          <cell r="F907">
            <v>97</v>
          </cell>
          <cell r="G907">
            <v>218</v>
          </cell>
          <cell r="H907">
            <v>8</v>
          </cell>
          <cell r="I907">
            <v>1</v>
          </cell>
          <cell r="J907">
            <v>0</v>
          </cell>
          <cell r="K907">
            <v>1</v>
          </cell>
          <cell r="L907">
            <v>0</v>
          </cell>
          <cell r="M907">
            <v>331</v>
          </cell>
          <cell r="N907">
            <v>3</v>
          </cell>
        </row>
        <row r="908">
          <cell r="A908" t="str">
            <v>076</v>
          </cell>
          <cell r="B908" t="str">
            <v>0672</v>
          </cell>
          <cell r="C908" t="str">
            <v>C1</v>
          </cell>
          <cell r="D908">
            <v>667</v>
          </cell>
          <cell r="E908">
            <v>3</v>
          </cell>
          <cell r="F908">
            <v>111</v>
          </cell>
          <cell r="G908">
            <v>214</v>
          </cell>
          <cell r="H908">
            <v>11</v>
          </cell>
          <cell r="I908">
            <v>1</v>
          </cell>
          <cell r="J908">
            <v>0</v>
          </cell>
          <cell r="K908">
            <v>0</v>
          </cell>
          <cell r="L908">
            <v>0</v>
          </cell>
          <cell r="M908">
            <v>340</v>
          </cell>
          <cell r="N908">
            <v>2</v>
          </cell>
        </row>
        <row r="909">
          <cell r="A909" t="str">
            <v>076</v>
          </cell>
          <cell r="B909" t="str">
            <v>0673</v>
          </cell>
          <cell r="C909" t="str">
            <v>B</v>
          </cell>
          <cell r="D909">
            <v>595</v>
          </cell>
          <cell r="E909">
            <v>6</v>
          </cell>
          <cell r="F909">
            <v>115</v>
          </cell>
          <cell r="G909">
            <v>153</v>
          </cell>
          <cell r="H909">
            <v>17</v>
          </cell>
          <cell r="I909">
            <v>1</v>
          </cell>
          <cell r="J909">
            <v>0</v>
          </cell>
          <cell r="K909">
            <v>3</v>
          </cell>
          <cell r="L909">
            <v>0</v>
          </cell>
          <cell r="M909">
            <v>295</v>
          </cell>
          <cell r="N909">
            <v>4</v>
          </cell>
        </row>
        <row r="910">
          <cell r="A910" t="str">
            <v>076</v>
          </cell>
          <cell r="B910" t="str">
            <v>0673</v>
          </cell>
          <cell r="C910" t="str">
            <v>C1</v>
          </cell>
          <cell r="D910">
            <v>596</v>
          </cell>
          <cell r="E910">
            <v>1</v>
          </cell>
          <cell r="F910">
            <v>135</v>
          </cell>
          <cell r="G910">
            <v>161</v>
          </cell>
          <cell r="H910">
            <v>19</v>
          </cell>
          <cell r="I910">
            <v>4</v>
          </cell>
          <cell r="J910">
            <v>0</v>
          </cell>
          <cell r="K910">
            <v>0</v>
          </cell>
          <cell r="L910">
            <v>0</v>
          </cell>
          <cell r="M910">
            <v>320</v>
          </cell>
          <cell r="N910">
            <v>3</v>
          </cell>
        </row>
        <row r="911">
          <cell r="A911" t="str">
            <v>076</v>
          </cell>
          <cell r="B911" t="str">
            <v>0673</v>
          </cell>
          <cell r="C911" t="str">
            <v>C2</v>
          </cell>
          <cell r="D911">
            <v>596</v>
          </cell>
          <cell r="E911">
            <v>2</v>
          </cell>
          <cell r="F911">
            <v>101</v>
          </cell>
          <cell r="G911">
            <v>155</v>
          </cell>
          <cell r="H911">
            <v>23</v>
          </cell>
          <cell r="I911">
            <v>0</v>
          </cell>
          <cell r="J911">
            <v>0</v>
          </cell>
          <cell r="K911">
            <v>1</v>
          </cell>
          <cell r="L911">
            <v>0</v>
          </cell>
          <cell r="M911">
            <v>282</v>
          </cell>
          <cell r="N911">
            <v>11</v>
          </cell>
        </row>
        <row r="912">
          <cell r="A912" t="str">
            <v>076</v>
          </cell>
          <cell r="B912" t="str">
            <v>0674</v>
          </cell>
          <cell r="C912" t="str">
            <v>B</v>
          </cell>
          <cell r="D912">
            <v>594</v>
          </cell>
          <cell r="E912">
            <v>1</v>
          </cell>
          <cell r="F912">
            <v>116</v>
          </cell>
          <cell r="G912">
            <v>149</v>
          </cell>
          <cell r="H912">
            <v>8</v>
          </cell>
          <cell r="I912">
            <v>1</v>
          </cell>
          <cell r="J912">
            <v>0</v>
          </cell>
          <cell r="K912">
            <v>1</v>
          </cell>
          <cell r="L912">
            <v>0</v>
          </cell>
          <cell r="M912">
            <v>276</v>
          </cell>
          <cell r="N912">
            <v>7</v>
          </cell>
        </row>
        <row r="913">
          <cell r="A913" t="str">
            <v>076</v>
          </cell>
          <cell r="B913" t="str">
            <v>0674</v>
          </cell>
          <cell r="C913" t="str">
            <v>C1</v>
          </cell>
          <cell r="D913">
            <v>595</v>
          </cell>
          <cell r="E913">
            <v>2</v>
          </cell>
          <cell r="F913">
            <v>138</v>
          </cell>
          <cell r="G913">
            <v>149</v>
          </cell>
          <cell r="H913">
            <v>11</v>
          </cell>
          <cell r="I913">
            <v>3</v>
          </cell>
          <cell r="J913">
            <v>0</v>
          </cell>
          <cell r="K913">
            <v>1</v>
          </cell>
          <cell r="L913">
            <v>0</v>
          </cell>
          <cell r="M913">
            <v>304</v>
          </cell>
          <cell r="N913">
            <v>2</v>
          </cell>
        </row>
        <row r="914">
          <cell r="A914" t="str">
            <v>076</v>
          </cell>
          <cell r="B914" t="str">
            <v>0675</v>
          </cell>
          <cell r="C914" t="str">
            <v>B</v>
          </cell>
          <cell r="D914">
            <v>645</v>
          </cell>
          <cell r="E914">
            <v>1</v>
          </cell>
          <cell r="F914">
            <v>110</v>
          </cell>
          <cell r="G914">
            <v>152</v>
          </cell>
          <cell r="H914">
            <v>21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284</v>
          </cell>
          <cell r="N914">
            <v>4</v>
          </cell>
        </row>
        <row r="915">
          <cell r="A915" t="str">
            <v>076</v>
          </cell>
          <cell r="B915" t="str">
            <v>0675</v>
          </cell>
          <cell r="C915" t="str">
            <v>C1</v>
          </cell>
          <cell r="D915">
            <v>645</v>
          </cell>
          <cell r="E915">
            <v>3</v>
          </cell>
          <cell r="F915">
            <v>131</v>
          </cell>
          <cell r="G915">
            <v>155</v>
          </cell>
          <cell r="H915">
            <v>11</v>
          </cell>
          <cell r="I915">
            <v>1</v>
          </cell>
          <cell r="J915">
            <v>0</v>
          </cell>
          <cell r="K915">
            <v>1</v>
          </cell>
          <cell r="L915">
            <v>0</v>
          </cell>
          <cell r="M915">
            <v>302</v>
          </cell>
          <cell r="N915">
            <v>1</v>
          </cell>
        </row>
        <row r="916">
          <cell r="A916" t="str">
            <v>076</v>
          </cell>
          <cell r="B916" t="str">
            <v>0676</v>
          </cell>
          <cell r="C916" t="str">
            <v>B</v>
          </cell>
          <cell r="D916">
            <v>572</v>
          </cell>
          <cell r="E916">
            <v>6</v>
          </cell>
          <cell r="F916">
            <v>154</v>
          </cell>
          <cell r="G916">
            <v>175</v>
          </cell>
          <cell r="H916">
            <v>7</v>
          </cell>
          <cell r="I916">
            <v>2</v>
          </cell>
          <cell r="J916">
            <v>0</v>
          </cell>
          <cell r="K916">
            <v>3</v>
          </cell>
          <cell r="L916">
            <v>0</v>
          </cell>
          <cell r="M916">
            <v>347</v>
          </cell>
          <cell r="N916">
            <v>5</v>
          </cell>
        </row>
        <row r="917">
          <cell r="A917" t="str">
            <v>076</v>
          </cell>
          <cell r="B917" t="str">
            <v>0676</v>
          </cell>
          <cell r="C917" t="str">
            <v>C1</v>
          </cell>
          <cell r="D917">
            <v>572</v>
          </cell>
          <cell r="E917">
            <v>8</v>
          </cell>
          <cell r="F917">
            <v>166</v>
          </cell>
          <cell r="G917">
            <v>153</v>
          </cell>
          <cell r="H917">
            <v>9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336</v>
          </cell>
          <cell r="N917">
            <v>0</v>
          </cell>
        </row>
        <row r="918">
          <cell r="A918" t="str">
            <v>076</v>
          </cell>
          <cell r="B918" t="str">
            <v>0677</v>
          </cell>
          <cell r="C918" t="str">
            <v>B</v>
          </cell>
          <cell r="D918">
            <v>595</v>
          </cell>
          <cell r="E918">
            <v>1</v>
          </cell>
          <cell r="F918">
            <v>209</v>
          </cell>
          <cell r="G918">
            <v>121</v>
          </cell>
          <cell r="H918">
            <v>6</v>
          </cell>
          <cell r="I918">
            <v>2</v>
          </cell>
          <cell r="J918">
            <v>0</v>
          </cell>
          <cell r="K918">
            <v>2</v>
          </cell>
          <cell r="L918">
            <v>0</v>
          </cell>
          <cell r="M918">
            <v>341</v>
          </cell>
          <cell r="N918">
            <v>5</v>
          </cell>
        </row>
        <row r="919">
          <cell r="A919" t="str">
            <v>076</v>
          </cell>
          <cell r="B919" t="str">
            <v>0677</v>
          </cell>
          <cell r="C919" t="str">
            <v>C1</v>
          </cell>
          <cell r="D919">
            <v>596</v>
          </cell>
          <cell r="E919">
            <v>8</v>
          </cell>
          <cell r="F919">
            <v>153</v>
          </cell>
          <cell r="G919">
            <v>157</v>
          </cell>
          <cell r="H919">
            <v>12</v>
          </cell>
          <cell r="I919">
            <v>1</v>
          </cell>
          <cell r="J919">
            <v>0</v>
          </cell>
          <cell r="K919">
            <v>0</v>
          </cell>
          <cell r="L919">
            <v>0</v>
          </cell>
          <cell r="M919">
            <v>331</v>
          </cell>
          <cell r="N919">
            <v>2</v>
          </cell>
        </row>
        <row r="920">
          <cell r="A920" t="str">
            <v>076</v>
          </cell>
          <cell r="B920" t="str">
            <v>0678</v>
          </cell>
          <cell r="C920" t="str">
            <v>B</v>
          </cell>
          <cell r="D920">
            <v>670</v>
          </cell>
          <cell r="E920">
            <v>2</v>
          </cell>
          <cell r="F920">
            <v>113</v>
          </cell>
          <cell r="G920">
            <v>151</v>
          </cell>
          <cell r="H920">
            <v>19</v>
          </cell>
          <cell r="I920">
            <v>3</v>
          </cell>
          <cell r="J920">
            <v>0</v>
          </cell>
          <cell r="K920">
            <v>0</v>
          </cell>
          <cell r="L920">
            <v>0</v>
          </cell>
          <cell r="M920">
            <v>288</v>
          </cell>
          <cell r="N920">
            <v>5</v>
          </cell>
        </row>
        <row r="921">
          <cell r="A921" t="str">
            <v>076</v>
          </cell>
          <cell r="B921" t="str">
            <v>0678</v>
          </cell>
          <cell r="C921" t="str">
            <v>C1</v>
          </cell>
          <cell r="D921">
            <v>671</v>
          </cell>
          <cell r="E921">
            <v>5</v>
          </cell>
          <cell r="F921">
            <v>115</v>
          </cell>
          <cell r="G921">
            <v>148</v>
          </cell>
          <cell r="H921">
            <v>19</v>
          </cell>
          <cell r="I921">
            <v>1</v>
          </cell>
          <cell r="J921">
            <v>0</v>
          </cell>
          <cell r="K921">
            <v>1</v>
          </cell>
          <cell r="L921">
            <v>0</v>
          </cell>
          <cell r="M921">
            <v>289</v>
          </cell>
          <cell r="N921">
            <v>0</v>
          </cell>
        </row>
        <row r="922">
          <cell r="A922" t="str">
            <v>076</v>
          </cell>
          <cell r="B922" t="str">
            <v>0679</v>
          </cell>
          <cell r="C922" t="str">
            <v>B</v>
          </cell>
          <cell r="D922">
            <v>560</v>
          </cell>
          <cell r="E922">
            <v>0</v>
          </cell>
          <cell r="F922">
            <v>132</v>
          </cell>
          <cell r="G922">
            <v>147</v>
          </cell>
          <cell r="H922">
            <v>7</v>
          </cell>
          <cell r="I922">
            <v>1</v>
          </cell>
          <cell r="J922">
            <v>0</v>
          </cell>
          <cell r="K922">
            <v>0</v>
          </cell>
          <cell r="L922">
            <v>0</v>
          </cell>
          <cell r="M922">
            <v>287</v>
          </cell>
          <cell r="N922">
            <v>0</v>
          </cell>
        </row>
        <row r="923">
          <cell r="A923" t="str">
            <v>076</v>
          </cell>
          <cell r="B923" t="str">
            <v>0679</v>
          </cell>
          <cell r="C923" t="str">
            <v>C1</v>
          </cell>
          <cell r="D923">
            <v>560</v>
          </cell>
          <cell r="E923">
            <v>2</v>
          </cell>
          <cell r="F923">
            <v>138</v>
          </cell>
          <cell r="G923">
            <v>155</v>
          </cell>
          <cell r="H923">
            <v>8</v>
          </cell>
          <cell r="I923">
            <v>0</v>
          </cell>
          <cell r="J923">
            <v>0</v>
          </cell>
          <cell r="K923">
            <v>1</v>
          </cell>
          <cell r="L923">
            <v>0</v>
          </cell>
          <cell r="M923">
            <v>304</v>
          </cell>
          <cell r="N923">
            <v>6</v>
          </cell>
        </row>
        <row r="924">
          <cell r="A924" t="str">
            <v>076</v>
          </cell>
          <cell r="B924" t="str">
            <v>0679</v>
          </cell>
          <cell r="C924" t="str">
            <v>C2</v>
          </cell>
          <cell r="D924">
            <v>561</v>
          </cell>
          <cell r="E924">
            <v>0</v>
          </cell>
          <cell r="F924">
            <v>119</v>
          </cell>
          <cell r="G924">
            <v>145</v>
          </cell>
          <cell r="H924">
            <v>12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276</v>
          </cell>
          <cell r="N924">
            <v>3</v>
          </cell>
        </row>
        <row r="925">
          <cell r="A925" t="str">
            <v>076</v>
          </cell>
          <cell r="B925" t="str">
            <v>0680</v>
          </cell>
          <cell r="C925" t="str">
            <v>B</v>
          </cell>
          <cell r="D925">
            <v>601</v>
          </cell>
          <cell r="E925">
            <v>1</v>
          </cell>
          <cell r="F925">
            <v>105</v>
          </cell>
          <cell r="G925">
            <v>167</v>
          </cell>
          <cell r="H925">
            <v>15</v>
          </cell>
          <cell r="I925">
            <v>2</v>
          </cell>
          <cell r="J925">
            <v>0</v>
          </cell>
          <cell r="K925">
            <v>0</v>
          </cell>
          <cell r="L925">
            <v>0</v>
          </cell>
          <cell r="M925">
            <v>290</v>
          </cell>
          <cell r="N925">
            <v>3</v>
          </cell>
        </row>
        <row r="926">
          <cell r="A926" t="str">
            <v>076</v>
          </cell>
          <cell r="B926" t="str">
            <v>0680</v>
          </cell>
          <cell r="C926" t="str">
            <v>C1</v>
          </cell>
          <cell r="D926">
            <v>602</v>
          </cell>
          <cell r="E926">
            <v>4</v>
          </cell>
          <cell r="F926">
            <v>127</v>
          </cell>
          <cell r="G926">
            <v>128</v>
          </cell>
          <cell r="H926">
            <v>23</v>
          </cell>
          <cell r="I926">
            <v>6</v>
          </cell>
          <cell r="J926">
            <v>0</v>
          </cell>
          <cell r="K926">
            <v>1</v>
          </cell>
          <cell r="L926">
            <v>0</v>
          </cell>
          <cell r="M926">
            <v>289</v>
          </cell>
          <cell r="N926">
            <v>5</v>
          </cell>
        </row>
        <row r="927">
          <cell r="A927" t="str">
            <v>076</v>
          </cell>
          <cell r="B927" t="str">
            <v>0681</v>
          </cell>
          <cell r="C927" t="str">
            <v>B</v>
          </cell>
          <cell r="D927">
            <v>499</v>
          </cell>
          <cell r="E927">
            <v>3</v>
          </cell>
          <cell r="F927">
            <v>79</v>
          </cell>
          <cell r="G927">
            <v>133</v>
          </cell>
          <cell r="H927">
            <v>18</v>
          </cell>
          <cell r="I927">
            <v>1</v>
          </cell>
          <cell r="J927">
            <v>0</v>
          </cell>
          <cell r="K927">
            <v>2</v>
          </cell>
          <cell r="L927">
            <v>0</v>
          </cell>
          <cell r="M927">
            <v>236</v>
          </cell>
          <cell r="N927">
            <v>3</v>
          </cell>
        </row>
        <row r="928">
          <cell r="A928" t="str">
            <v>076</v>
          </cell>
          <cell r="B928" t="str">
            <v>0681</v>
          </cell>
          <cell r="C928" t="str">
            <v>C1</v>
          </cell>
          <cell r="D928">
            <v>500</v>
          </cell>
          <cell r="E928">
            <v>1</v>
          </cell>
          <cell r="F928">
            <v>79</v>
          </cell>
          <cell r="G928">
            <v>123</v>
          </cell>
          <cell r="H928">
            <v>21</v>
          </cell>
          <cell r="I928">
            <v>0</v>
          </cell>
          <cell r="J928">
            <v>0</v>
          </cell>
          <cell r="K928">
            <v>1</v>
          </cell>
          <cell r="L928">
            <v>0</v>
          </cell>
          <cell r="M928">
            <v>225</v>
          </cell>
          <cell r="N928">
            <v>4</v>
          </cell>
        </row>
        <row r="929">
          <cell r="A929" t="str">
            <v>076</v>
          </cell>
          <cell r="B929" t="str">
            <v>0682</v>
          </cell>
          <cell r="C929" t="str">
            <v>B</v>
          </cell>
          <cell r="D929">
            <v>492</v>
          </cell>
          <cell r="E929">
            <v>1</v>
          </cell>
          <cell r="F929">
            <v>131</v>
          </cell>
          <cell r="G929">
            <v>131</v>
          </cell>
          <cell r="H929">
            <v>9</v>
          </cell>
          <cell r="I929">
            <v>0</v>
          </cell>
          <cell r="J929">
            <v>0</v>
          </cell>
          <cell r="K929">
            <v>1</v>
          </cell>
          <cell r="L929">
            <v>0</v>
          </cell>
          <cell r="M929">
            <v>273</v>
          </cell>
          <cell r="N929">
            <v>2</v>
          </cell>
        </row>
        <row r="930">
          <cell r="A930" t="str">
            <v>076</v>
          </cell>
          <cell r="B930" t="str">
            <v>0682</v>
          </cell>
          <cell r="C930" t="str">
            <v>C1</v>
          </cell>
          <cell r="D930">
            <v>493</v>
          </cell>
          <cell r="E930">
            <v>0</v>
          </cell>
          <cell r="F930">
            <v>140</v>
          </cell>
          <cell r="G930">
            <v>125</v>
          </cell>
          <cell r="H930">
            <v>14</v>
          </cell>
          <cell r="I930">
            <v>1</v>
          </cell>
          <cell r="J930">
            <v>0</v>
          </cell>
          <cell r="K930">
            <v>0</v>
          </cell>
          <cell r="L930">
            <v>0</v>
          </cell>
          <cell r="M930">
            <v>280</v>
          </cell>
          <cell r="N930">
            <v>3</v>
          </cell>
        </row>
        <row r="931">
          <cell r="A931" t="str">
            <v>076</v>
          </cell>
          <cell r="B931" t="str">
            <v>0683</v>
          </cell>
          <cell r="C931" t="str">
            <v>B</v>
          </cell>
          <cell r="D931">
            <v>521</v>
          </cell>
          <cell r="E931">
            <v>3</v>
          </cell>
          <cell r="F931">
            <v>102</v>
          </cell>
          <cell r="G931">
            <v>140</v>
          </cell>
          <cell r="H931">
            <v>12</v>
          </cell>
          <cell r="I931">
            <v>0</v>
          </cell>
          <cell r="J931">
            <v>0</v>
          </cell>
          <cell r="K931">
            <v>5</v>
          </cell>
          <cell r="L931">
            <v>0</v>
          </cell>
          <cell r="M931">
            <v>262</v>
          </cell>
          <cell r="N931">
            <v>7</v>
          </cell>
        </row>
        <row r="932">
          <cell r="A932" t="str">
            <v>076</v>
          </cell>
          <cell r="B932" t="str">
            <v>0683</v>
          </cell>
          <cell r="C932" t="str">
            <v>C1</v>
          </cell>
          <cell r="D932">
            <v>521</v>
          </cell>
          <cell r="E932">
            <v>3</v>
          </cell>
          <cell r="F932">
            <v>118</v>
          </cell>
          <cell r="G932">
            <v>138</v>
          </cell>
          <cell r="H932">
            <v>14</v>
          </cell>
          <cell r="I932">
            <v>0</v>
          </cell>
          <cell r="J932">
            <v>0</v>
          </cell>
          <cell r="K932">
            <v>5</v>
          </cell>
          <cell r="L932">
            <v>0</v>
          </cell>
          <cell r="M932">
            <v>278</v>
          </cell>
          <cell r="N932">
            <v>6</v>
          </cell>
        </row>
        <row r="933">
          <cell r="A933" t="str">
            <v>076</v>
          </cell>
          <cell r="B933" t="str">
            <v>0684</v>
          </cell>
          <cell r="C933" t="str">
            <v>B</v>
          </cell>
          <cell r="D933">
            <v>455</v>
          </cell>
          <cell r="E933">
            <v>1</v>
          </cell>
          <cell r="F933">
            <v>136</v>
          </cell>
          <cell r="G933">
            <v>123</v>
          </cell>
          <cell r="H933">
            <v>5</v>
          </cell>
          <cell r="I933">
            <v>2</v>
          </cell>
          <cell r="J933">
            <v>0</v>
          </cell>
          <cell r="K933">
            <v>4</v>
          </cell>
          <cell r="L933">
            <v>0</v>
          </cell>
          <cell r="M933">
            <v>271</v>
          </cell>
          <cell r="N933">
            <v>6</v>
          </cell>
        </row>
        <row r="934">
          <cell r="A934" t="str">
            <v>076</v>
          </cell>
          <cell r="B934" t="str">
            <v>0684</v>
          </cell>
          <cell r="C934" t="str">
            <v>C1</v>
          </cell>
          <cell r="D934">
            <v>455</v>
          </cell>
          <cell r="E934">
            <v>1</v>
          </cell>
          <cell r="F934">
            <v>130</v>
          </cell>
          <cell r="G934">
            <v>104</v>
          </cell>
          <cell r="H934">
            <v>10</v>
          </cell>
          <cell r="I934">
            <v>2</v>
          </cell>
          <cell r="J934">
            <v>0</v>
          </cell>
          <cell r="K934">
            <v>5</v>
          </cell>
          <cell r="L934">
            <v>0</v>
          </cell>
          <cell r="M934">
            <v>252</v>
          </cell>
          <cell r="N934">
            <v>5</v>
          </cell>
        </row>
        <row r="935">
          <cell r="A935" t="str">
            <v>076</v>
          </cell>
          <cell r="B935" t="str">
            <v>0685</v>
          </cell>
          <cell r="C935" t="str">
            <v>B</v>
          </cell>
          <cell r="D935">
            <v>749</v>
          </cell>
          <cell r="E935">
            <v>4</v>
          </cell>
          <cell r="F935">
            <v>195</v>
          </cell>
          <cell r="G935">
            <v>235</v>
          </cell>
          <cell r="H935">
            <v>23</v>
          </cell>
          <cell r="I935">
            <v>5</v>
          </cell>
          <cell r="J935">
            <v>0</v>
          </cell>
          <cell r="K935">
            <v>1</v>
          </cell>
          <cell r="L935">
            <v>0</v>
          </cell>
          <cell r="M935">
            <v>463</v>
          </cell>
          <cell r="N935">
            <v>3</v>
          </cell>
        </row>
        <row r="936">
          <cell r="A936" t="str">
            <v>076</v>
          </cell>
          <cell r="B936" t="str">
            <v>0685</v>
          </cell>
          <cell r="C936" t="str">
            <v>C1</v>
          </cell>
          <cell r="D936">
            <v>749</v>
          </cell>
          <cell r="E936">
            <v>2</v>
          </cell>
          <cell r="F936">
            <v>200</v>
          </cell>
          <cell r="G936">
            <v>214</v>
          </cell>
          <cell r="H936">
            <v>23</v>
          </cell>
          <cell r="I936">
            <v>0</v>
          </cell>
          <cell r="J936">
            <v>0</v>
          </cell>
          <cell r="K936">
            <v>1</v>
          </cell>
          <cell r="L936">
            <v>0</v>
          </cell>
          <cell r="M936">
            <v>440</v>
          </cell>
          <cell r="N936">
            <v>8</v>
          </cell>
        </row>
        <row r="937">
          <cell r="A937" t="str">
            <v>076</v>
          </cell>
          <cell r="B937" t="str">
            <v>0686</v>
          </cell>
          <cell r="C937" t="str">
            <v>B</v>
          </cell>
          <cell r="D937">
            <v>659</v>
          </cell>
          <cell r="E937">
            <v>0</v>
          </cell>
          <cell r="F937">
            <v>135</v>
          </cell>
          <cell r="G937">
            <v>170</v>
          </cell>
          <cell r="H937">
            <v>16</v>
          </cell>
          <cell r="I937">
            <v>0</v>
          </cell>
          <cell r="J937">
            <v>0</v>
          </cell>
          <cell r="K937">
            <v>4</v>
          </cell>
          <cell r="L937">
            <v>0</v>
          </cell>
          <cell r="M937">
            <v>325</v>
          </cell>
          <cell r="N937">
            <v>8</v>
          </cell>
        </row>
        <row r="938">
          <cell r="A938" t="str">
            <v>076</v>
          </cell>
          <cell r="B938" t="str">
            <v>0686</v>
          </cell>
          <cell r="C938" t="str">
            <v>C1</v>
          </cell>
          <cell r="D938">
            <v>659</v>
          </cell>
          <cell r="E938">
            <v>1</v>
          </cell>
          <cell r="F938">
            <v>115</v>
          </cell>
          <cell r="G938">
            <v>179</v>
          </cell>
          <cell r="H938">
            <v>14</v>
          </cell>
          <cell r="I938">
            <v>0</v>
          </cell>
          <cell r="J938">
            <v>0</v>
          </cell>
          <cell r="K938">
            <v>3</v>
          </cell>
          <cell r="L938">
            <v>0</v>
          </cell>
          <cell r="M938">
            <v>312</v>
          </cell>
          <cell r="N938">
            <v>4</v>
          </cell>
        </row>
        <row r="939">
          <cell r="A939" t="str">
            <v>076</v>
          </cell>
          <cell r="B939" t="str">
            <v>0687</v>
          </cell>
          <cell r="C939" t="str">
            <v>B</v>
          </cell>
          <cell r="D939">
            <v>677</v>
          </cell>
          <cell r="E939">
            <v>0</v>
          </cell>
          <cell r="F939">
            <v>140</v>
          </cell>
          <cell r="G939">
            <v>149</v>
          </cell>
          <cell r="H939">
            <v>19</v>
          </cell>
          <cell r="I939">
            <v>0</v>
          </cell>
          <cell r="J939">
            <v>0</v>
          </cell>
          <cell r="K939">
            <v>4</v>
          </cell>
          <cell r="L939">
            <v>0</v>
          </cell>
          <cell r="M939">
            <v>312</v>
          </cell>
          <cell r="N939">
            <v>6</v>
          </cell>
        </row>
        <row r="940">
          <cell r="A940" t="str">
            <v>076</v>
          </cell>
          <cell r="B940" t="str">
            <v>0687</v>
          </cell>
          <cell r="C940" t="str">
            <v>C1</v>
          </cell>
          <cell r="D940">
            <v>678</v>
          </cell>
          <cell r="E940">
            <v>1</v>
          </cell>
          <cell r="F940">
            <v>127</v>
          </cell>
          <cell r="G940">
            <v>210</v>
          </cell>
          <cell r="H940">
            <v>15</v>
          </cell>
          <cell r="I940">
            <v>6</v>
          </cell>
          <cell r="J940">
            <v>0</v>
          </cell>
          <cell r="K940">
            <v>7</v>
          </cell>
          <cell r="L940">
            <v>0</v>
          </cell>
          <cell r="M940">
            <v>366</v>
          </cell>
          <cell r="N940">
            <v>3</v>
          </cell>
        </row>
        <row r="941">
          <cell r="A941" t="str">
            <v>076</v>
          </cell>
          <cell r="B941" t="str">
            <v>0688</v>
          </cell>
          <cell r="C941" t="str">
            <v>B</v>
          </cell>
          <cell r="D941">
            <v>737</v>
          </cell>
          <cell r="E941">
            <v>3</v>
          </cell>
          <cell r="F941">
            <v>138</v>
          </cell>
          <cell r="G941">
            <v>179</v>
          </cell>
          <cell r="H941">
            <v>26</v>
          </cell>
          <cell r="I941">
            <v>6</v>
          </cell>
          <cell r="J941">
            <v>0</v>
          </cell>
          <cell r="K941">
            <v>0</v>
          </cell>
          <cell r="L941">
            <v>0</v>
          </cell>
          <cell r="M941">
            <v>352</v>
          </cell>
          <cell r="N941">
            <v>0</v>
          </cell>
        </row>
        <row r="942">
          <cell r="A942" t="str">
            <v>076</v>
          </cell>
          <cell r="B942" t="str">
            <v>0688</v>
          </cell>
          <cell r="C942" t="str">
            <v>C1</v>
          </cell>
          <cell r="D942">
            <v>737</v>
          </cell>
          <cell r="E942">
            <v>8</v>
          </cell>
          <cell r="F942">
            <v>197</v>
          </cell>
          <cell r="G942">
            <v>219</v>
          </cell>
          <cell r="H942">
            <v>13</v>
          </cell>
          <cell r="I942">
            <v>3</v>
          </cell>
          <cell r="J942">
            <v>0</v>
          </cell>
          <cell r="K942">
            <v>3</v>
          </cell>
          <cell r="L942">
            <v>0</v>
          </cell>
          <cell r="M942">
            <v>443</v>
          </cell>
          <cell r="N942">
            <v>10</v>
          </cell>
        </row>
        <row r="943">
          <cell r="A943" t="str">
            <v>076</v>
          </cell>
          <cell r="B943" t="str">
            <v>0689</v>
          </cell>
          <cell r="C943" t="str">
            <v>B</v>
          </cell>
          <cell r="D943">
            <v>565</v>
          </cell>
          <cell r="E943">
            <v>3</v>
          </cell>
          <cell r="F943">
            <v>73</v>
          </cell>
          <cell r="G943">
            <v>233</v>
          </cell>
          <cell r="H943">
            <v>9</v>
          </cell>
          <cell r="I943">
            <v>1</v>
          </cell>
          <cell r="J943">
            <v>0</v>
          </cell>
          <cell r="K943">
            <v>1</v>
          </cell>
          <cell r="L943">
            <v>0</v>
          </cell>
          <cell r="M943">
            <v>320</v>
          </cell>
          <cell r="N943">
            <v>3</v>
          </cell>
        </row>
        <row r="944">
          <cell r="A944" t="str">
            <v>076</v>
          </cell>
          <cell r="B944" t="str">
            <v>0689</v>
          </cell>
          <cell r="C944" t="str">
            <v>C1</v>
          </cell>
          <cell r="D944">
            <v>566</v>
          </cell>
          <cell r="E944">
            <v>2</v>
          </cell>
          <cell r="F944">
            <v>92</v>
          </cell>
          <cell r="G944">
            <v>229</v>
          </cell>
          <cell r="H944">
            <v>16</v>
          </cell>
          <cell r="I944">
            <v>1</v>
          </cell>
          <cell r="J944">
            <v>0</v>
          </cell>
          <cell r="K944">
            <v>3</v>
          </cell>
          <cell r="L944">
            <v>0</v>
          </cell>
          <cell r="M944">
            <v>343</v>
          </cell>
          <cell r="N944">
            <v>4</v>
          </cell>
        </row>
        <row r="945">
          <cell r="A945" t="str">
            <v>076</v>
          </cell>
          <cell r="B945" t="str">
            <v>0690</v>
          </cell>
          <cell r="C945" t="str">
            <v>B</v>
          </cell>
          <cell r="D945">
            <v>619</v>
          </cell>
          <cell r="E945">
            <v>3</v>
          </cell>
          <cell r="F945">
            <v>138</v>
          </cell>
          <cell r="G945">
            <v>179</v>
          </cell>
          <cell r="H945">
            <v>26</v>
          </cell>
          <cell r="I945">
            <v>6</v>
          </cell>
          <cell r="J945">
            <v>0</v>
          </cell>
          <cell r="K945">
            <v>0</v>
          </cell>
          <cell r="L945">
            <v>0</v>
          </cell>
          <cell r="M945">
            <v>352</v>
          </cell>
          <cell r="N945">
            <v>0</v>
          </cell>
        </row>
        <row r="946">
          <cell r="A946" t="str">
            <v>076</v>
          </cell>
          <cell r="B946" t="str">
            <v>0691</v>
          </cell>
          <cell r="C946" t="str">
            <v>B</v>
          </cell>
          <cell r="D946">
            <v>553</v>
          </cell>
          <cell r="E946">
            <v>3</v>
          </cell>
          <cell r="F946">
            <v>119</v>
          </cell>
          <cell r="G946">
            <v>170</v>
          </cell>
          <cell r="H946">
            <v>13</v>
          </cell>
          <cell r="I946">
            <v>1</v>
          </cell>
          <cell r="J946">
            <v>0</v>
          </cell>
          <cell r="K946">
            <v>1</v>
          </cell>
          <cell r="L946">
            <v>0</v>
          </cell>
          <cell r="M946">
            <v>307</v>
          </cell>
          <cell r="N946">
            <v>4</v>
          </cell>
        </row>
        <row r="947">
          <cell r="A947" t="str">
            <v>076</v>
          </cell>
          <cell r="B947" t="str">
            <v>0691</v>
          </cell>
          <cell r="C947" t="str">
            <v>C1</v>
          </cell>
          <cell r="D947">
            <v>553</v>
          </cell>
          <cell r="E947">
            <v>5</v>
          </cell>
          <cell r="F947">
            <v>109</v>
          </cell>
          <cell r="G947">
            <v>171</v>
          </cell>
          <cell r="H947">
            <v>15</v>
          </cell>
          <cell r="I947">
            <v>2</v>
          </cell>
          <cell r="J947">
            <v>0</v>
          </cell>
          <cell r="K947">
            <v>2</v>
          </cell>
          <cell r="L947">
            <v>0</v>
          </cell>
          <cell r="M947">
            <v>304</v>
          </cell>
          <cell r="N947">
            <v>1</v>
          </cell>
        </row>
        <row r="948">
          <cell r="A948" t="str">
            <v>076</v>
          </cell>
          <cell r="B948" t="str">
            <v>0692</v>
          </cell>
          <cell r="C948" t="str">
            <v>B</v>
          </cell>
          <cell r="D948">
            <v>552</v>
          </cell>
          <cell r="E948">
            <v>3</v>
          </cell>
          <cell r="F948">
            <v>134</v>
          </cell>
          <cell r="G948">
            <v>163</v>
          </cell>
          <cell r="H948">
            <v>15</v>
          </cell>
          <cell r="I948">
            <v>1</v>
          </cell>
          <cell r="J948">
            <v>0</v>
          </cell>
          <cell r="K948">
            <v>3</v>
          </cell>
          <cell r="L948">
            <v>0</v>
          </cell>
          <cell r="M948">
            <v>319</v>
          </cell>
          <cell r="N948">
            <v>0</v>
          </cell>
        </row>
        <row r="949">
          <cell r="A949" t="str">
            <v>076</v>
          </cell>
          <cell r="B949" t="str">
            <v>0692</v>
          </cell>
          <cell r="C949" t="str">
            <v>C1</v>
          </cell>
          <cell r="D949">
            <v>553</v>
          </cell>
          <cell r="E949">
            <v>2</v>
          </cell>
          <cell r="F949">
            <v>123</v>
          </cell>
          <cell r="G949">
            <v>174</v>
          </cell>
          <cell r="H949">
            <v>12</v>
          </cell>
          <cell r="I949">
            <v>3</v>
          </cell>
          <cell r="J949">
            <v>0</v>
          </cell>
          <cell r="K949">
            <v>6</v>
          </cell>
          <cell r="L949">
            <v>0</v>
          </cell>
          <cell r="M949">
            <v>320</v>
          </cell>
          <cell r="N949">
            <v>8</v>
          </cell>
        </row>
        <row r="950">
          <cell r="A950" t="str">
            <v>076</v>
          </cell>
          <cell r="B950" t="str">
            <v>0693</v>
          </cell>
          <cell r="C950" t="str">
            <v>B</v>
          </cell>
          <cell r="D950">
            <v>582</v>
          </cell>
          <cell r="E950">
            <v>0</v>
          </cell>
          <cell r="F950">
            <v>147</v>
          </cell>
          <cell r="G950">
            <v>161</v>
          </cell>
          <cell r="H950">
            <v>2</v>
          </cell>
          <cell r="I950">
            <v>2</v>
          </cell>
          <cell r="J950">
            <v>0</v>
          </cell>
          <cell r="K950">
            <v>1</v>
          </cell>
          <cell r="L950">
            <v>0</v>
          </cell>
          <cell r="M950">
            <v>313</v>
          </cell>
          <cell r="N950">
            <v>4</v>
          </cell>
        </row>
        <row r="951">
          <cell r="A951" t="str">
            <v>076</v>
          </cell>
          <cell r="B951" t="str">
            <v>0693</v>
          </cell>
          <cell r="C951" t="str">
            <v>C1</v>
          </cell>
          <cell r="D951">
            <v>583</v>
          </cell>
          <cell r="E951">
            <v>1</v>
          </cell>
          <cell r="F951">
            <v>137</v>
          </cell>
          <cell r="G951">
            <v>166</v>
          </cell>
          <cell r="H951">
            <v>5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309</v>
          </cell>
          <cell r="N951">
            <v>7</v>
          </cell>
        </row>
        <row r="952">
          <cell r="A952" t="str">
            <v>076</v>
          </cell>
          <cell r="B952" t="str">
            <v>0694</v>
          </cell>
          <cell r="C952" t="str">
            <v>B</v>
          </cell>
          <cell r="D952">
            <v>622</v>
          </cell>
          <cell r="E952">
            <v>3</v>
          </cell>
          <cell r="F952">
            <v>119</v>
          </cell>
          <cell r="G952">
            <v>198</v>
          </cell>
          <cell r="H952">
            <v>15</v>
          </cell>
          <cell r="I952">
            <v>1</v>
          </cell>
          <cell r="J952">
            <v>0</v>
          </cell>
          <cell r="K952">
            <v>2</v>
          </cell>
          <cell r="L952">
            <v>0</v>
          </cell>
          <cell r="M952">
            <v>338</v>
          </cell>
          <cell r="N952">
            <v>3</v>
          </cell>
        </row>
        <row r="953">
          <cell r="A953" t="str">
            <v>076</v>
          </cell>
          <cell r="B953" t="str">
            <v>0694</v>
          </cell>
          <cell r="C953" t="str">
            <v>C1</v>
          </cell>
          <cell r="D953">
            <v>622</v>
          </cell>
          <cell r="E953">
            <v>1</v>
          </cell>
          <cell r="F953">
            <v>133</v>
          </cell>
          <cell r="G953">
            <v>175</v>
          </cell>
          <cell r="H953">
            <v>24</v>
          </cell>
          <cell r="I953">
            <v>2</v>
          </cell>
          <cell r="J953">
            <v>0</v>
          </cell>
          <cell r="K953">
            <v>4</v>
          </cell>
          <cell r="L953">
            <v>0</v>
          </cell>
          <cell r="M953">
            <v>339</v>
          </cell>
          <cell r="N953">
            <v>6</v>
          </cell>
        </row>
        <row r="954">
          <cell r="A954" t="str">
            <v>076</v>
          </cell>
          <cell r="B954" t="str">
            <v>0695</v>
          </cell>
          <cell r="C954" t="str">
            <v>B</v>
          </cell>
          <cell r="D954">
            <v>499</v>
          </cell>
          <cell r="E954">
            <v>2</v>
          </cell>
          <cell r="F954">
            <v>107</v>
          </cell>
          <cell r="G954">
            <v>131</v>
          </cell>
          <cell r="H954">
            <v>15</v>
          </cell>
          <cell r="I954">
            <v>0</v>
          </cell>
          <cell r="J954">
            <v>0</v>
          </cell>
          <cell r="K954">
            <v>7</v>
          </cell>
          <cell r="L954">
            <v>0</v>
          </cell>
          <cell r="M954">
            <v>262</v>
          </cell>
          <cell r="N954">
            <v>6</v>
          </cell>
        </row>
        <row r="955">
          <cell r="A955" t="str">
            <v>076</v>
          </cell>
          <cell r="B955" t="str">
            <v>0695</v>
          </cell>
          <cell r="C955" t="str">
            <v>C1</v>
          </cell>
          <cell r="D955">
            <v>499</v>
          </cell>
          <cell r="E955">
            <v>5</v>
          </cell>
          <cell r="F955">
            <v>123</v>
          </cell>
          <cell r="G955">
            <v>118</v>
          </cell>
          <cell r="H955">
            <v>14</v>
          </cell>
          <cell r="I955">
            <v>0</v>
          </cell>
          <cell r="J955">
            <v>0</v>
          </cell>
          <cell r="K955">
            <v>3</v>
          </cell>
          <cell r="L955">
            <v>0</v>
          </cell>
          <cell r="M955">
            <v>263</v>
          </cell>
          <cell r="N955">
            <v>4</v>
          </cell>
        </row>
        <row r="956">
          <cell r="A956" t="str">
            <v>076</v>
          </cell>
          <cell r="B956" t="str">
            <v>0696</v>
          </cell>
          <cell r="C956" t="str">
            <v>B</v>
          </cell>
          <cell r="D956">
            <v>541</v>
          </cell>
          <cell r="E956">
            <v>7</v>
          </cell>
          <cell r="F956">
            <v>148</v>
          </cell>
          <cell r="G956">
            <v>124</v>
          </cell>
          <cell r="H956">
            <v>14</v>
          </cell>
          <cell r="I956">
            <v>1</v>
          </cell>
          <cell r="J956">
            <v>0</v>
          </cell>
          <cell r="K956">
            <v>1</v>
          </cell>
          <cell r="L956">
            <v>1</v>
          </cell>
          <cell r="M956">
            <v>296</v>
          </cell>
          <cell r="N956">
            <v>1</v>
          </cell>
        </row>
        <row r="957">
          <cell r="A957" t="str">
            <v>076</v>
          </cell>
          <cell r="B957" t="str">
            <v>0696</v>
          </cell>
          <cell r="C957" t="str">
            <v>C1</v>
          </cell>
          <cell r="D957">
            <v>542</v>
          </cell>
          <cell r="E957">
            <v>5</v>
          </cell>
          <cell r="F957">
            <v>158</v>
          </cell>
          <cell r="G957">
            <v>142</v>
          </cell>
          <cell r="H957">
            <v>25</v>
          </cell>
          <cell r="I957">
            <v>0</v>
          </cell>
          <cell r="J957">
            <v>0</v>
          </cell>
          <cell r="K957">
            <v>1</v>
          </cell>
          <cell r="L957">
            <v>0</v>
          </cell>
          <cell r="M957">
            <v>331</v>
          </cell>
          <cell r="N957">
            <v>2</v>
          </cell>
        </row>
        <row r="958">
          <cell r="A958" t="str">
            <v>076</v>
          </cell>
          <cell r="B958" t="str">
            <v>0697</v>
          </cell>
          <cell r="C958" t="str">
            <v>B</v>
          </cell>
          <cell r="D958">
            <v>687</v>
          </cell>
          <cell r="E958">
            <v>4</v>
          </cell>
          <cell r="F958">
            <v>136</v>
          </cell>
          <cell r="G958">
            <v>188</v>
          </cell>
          <cell r="H958">
            <v>10</v>
          </cell>
          <cell r="I958">
            <v>6</v>
          </cell>
          <cell r="J958">
            <v>0</v>
          </cell>
          <cell r="K958">
            <v>0</v>
          </cell>
          <cell r="L958">
            <v>0</v>
          </cell>
          <cell r="M958">
            <v>344</v>
          </cell>
          <cell r="N958">
            <v>5</v>
          </cell>
        </row>
        <row r="959">
          <cell r="A959" t="str">
            <v>076</v>
          </cell>
          <cell r="B959" t="str">
            <v>0697</v>
          </cell>
          <cell r="C959" t="str">
            <v>C1</v>
          </cell>
          <cell r="D959">
            <v>687</v>
          </cell>
          <cell r="E959">
            <v>6</v>
          </cell>
          <cell r="F959">
            <v>117</v>
          </cell>
          <cell r="G959">
            <v>179</v>
          </cell>
          <cell r="H959">
            <v>12</v>
          </cell>
          <cell r="I959">
            <v>1</v>
          </cell>
          <cell r="J959">
            <v>0</v>
          </cell>
          <cell r="K959">
            <v>0</v>
          </cell>
          <cell r="L959">
            <v>0</v>
          </cell>
          <cell r="M959">
            <v>315</v>
          </cell>
          <cell r="N959">
            <v>10</v>
          </cell>
        </row>
        <row r="960">
          <cell r="A960" t="str">
            <v>076</v>
          </cell>
          <cell r="B960" t="str">
            <v>0698</v>
          </cell>
          <cell r="C960" t="str">
            <v>B</v>
          </cell>
          <cell r="D960">
            <v>405</v>
          </cell>
          <cell r="E960">
            <v>4</v>
          </cell>
          <cell r="F960">
            <v>49</v>
          </cell>
          <cell r="G960">
            <v>48</v>
          </cell>
          <cell r="H960">
            <v>7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108</v>
          </cell>
          <cell r="N960">
            <v>2</v>
          </cell>
        </row>
        <row r="961">
          <cell r="A961" t="str">
            <v>076</v>
          </cell>
          <cell r="B961" t="str">
            <v>0698</v>
          </cell>
          <cell r="C961" t="str">
            <v>C1</v>
          </cell>
          <cell r="D961">
            <v>406</v>
          </cell>
          <cell r="E961">
            <v>3</v>
          </cell>
          <cell r="F961">
            <v>40</v>
          </cell>
          <cell r="G961">
            <v>69</v>
          </cell>
          <cell r="H961">
            <v>7</v>
          </cell>
          <cell r="I961">
            <v>2</v>
          </cell>
          <cell r="J961">
            <v>0</v>
          </cell>
          <cell r="K961">
            <v>1</v>
          </cell>
          <cell r="L961">
            <v>0</v>
          </cell>
          <cell r="M961">
            <v>122</v>
          </cell>
          <cell r="N961">
            <v>4</v>
          </cell>
        </row>
        <row r="962">
          <cell r="A962" t="str">
            <v>076</v>
          </cell>
          <cell r="B962" t="str">
            <v>0699</v>
          </cell>
          <cell r="C962" t="str">
            <v>B</v>
          </cell>
          <cell r="D962">
            <v>555</v>
          </cell>
          <cell r="E962">
            <v>5</v>
          </cell>
          <cell r="F962">
            <v>113</v>
          </cell>
          <cell r="G962">
            <v>157</v>
          </cell>
          <cell r="H962">
            <v>11</v>
          </cell>
          <cell r="I962">
            <v>1</v>
          </cell>
          <cell r="J962">
            <v>0</v>
          </cell>
          <cell r="K962">
            <v>0</v>
          </cell>
          <cell r="L962">
            <v>0</v>
          </cell>
          <cell r="M962">
            <v>287</v>
          </cell>
          <cell r="N962">
            <v>2</v>
          </cell>
        </row>
        <row r="963">
          <cell r="A963" t="str">
            <v>076</v>
          </cell>
          <cell r="B963" t="str">
            <v>0699</v>
          </cell>
          <cell r="C963" t="str">
            <v>C1</v>
          </cell>
          <cell r="D963">
            <v>556</v>
          </cell>
          <cell r="E963">
            <v>2</v>
          </cell>
          <cell r="F963">
            <v>106</v>
          </cell>
          <cell r="G963">
            <v>152</v>
          </cell>
          <cell r="H963">
            <v>18</v>
          </cell>
          <cell r="I963">
            <v>2</v>
          </cell>
          <cell r="J963">
            <v>0</v>
          </cell>
          <cell r="K963">
            <v>2</v>
          </cell>
          <cell r="L963">
            <v>0</v>
          </cell>
          <cell r="M963">
            <v>282</v>
          </cell>
          <cell r="N963">
            <v>1</v>
          </cell>
        </row>
        <row r="964">
          <cell r="A964" t="str">
            <v>076</v>
          </cell>
          <cell r="B964" t="str">
            <v>0700</v>
          </cell>
          <cell r="C964" t="str">
            <v>B</v>
          </cell>
          <cell r="D964">
            <v>448</v>
          </cell>
          <cell r="E964">
            <v>4</v>
          </cell>
          <cell r="F964">
            <v>110</v>
          </cell>
          <cell r="G964">
            <v>111</v>
          </cell>
          <cell r="H964">
            <v>6</v>
          </cell>
          <cell r="I964">
            <v>1</v>
          </cell>
          <cell r="J964">
            <v>0</v>
          </cell>
          <cell r="K964">
            <v>0</v>
          </cell>
          <cell r="L964">
            <v>0</v>
          </cell>
          <cell r="M964">
            <v>232</v>
          </cell>
          <cell r="N964">
            <v>1</v>
          </cell>
        </row>
        <row r="965">
          <cell r="A965" t="str">
            <v>076</v>
          </cell>
          <cell r="B965" t="str">
            <v>0700</v>
          </cell>
          <cell r="C965" t="str">
            <v>C1</v>
          </cell>
          <cell r="D965">
            <v>449</v>
          </cell>
          <cell r="E965">
            <v>0</v>
          </cell>
          <cell r="F965">
            <v>112</v>
          </cell>
          <cell r="G965">
            <v>118</v>
          </cell>
          <cell r="H965">
            <v>8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238</v>
          </cell>
          <cell r="N965">
            <v>1</v>
          </cell>
        </row>
        <row r="966">
          <cell r="A966" t="str">
            <v>076</v>
          </cell>
          <cell r="B966" t="str">
            <v>0701</v>
          </cell>
          <cell r="C966" t="str">
            <v>B</v>
          </cell>
          <cell r="D966">
            <v>512</v>
          </cell>
          <cell r="E966">
            <v>4</v>
          </cell>
          <cell r="F966">
            <v>103</v>
          </cell>
          <cell r="G966">
            <v>164</v>
          </cell>
          <cell r="H966">
            <v>10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281</v>
          </cell>
          <cell r="N966">
            <v>2</v>
          </cell>
        </row>
        <row r="967">
          <cell r="A967" t="str">
            <v>076</v>
          </cell>
          <cell r="B967" t="str">
            <v>0701</v>
          </cell>
          <cell r="C967" t="str">
            <v>C1</v>
          </cell>
          <cell r="D967">
            <v>512</v>
          </cell>
          <cell r="E967">
            <v>1</v>
          </cell>
          <cell r="F967">
            <v>99</v>
          </cell>
          <cell r="G967">
            <v>133</v>
          </cell>
          <cell r="H967">
            <v>10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243</v>
          </cell>
          <cell r="N967">
            <v>1</v>
          </cell>
        </row>
        <row r="968">
          <cell r="A968" t="str">
            <v>076</v>
          </cell>
          <cell r="B968" t="str">
            <v>0702</v>
          </cell>
          <cell r="C968" t="str">
            <v>B</v>
          </cell>
          <cell r="D968">
            <v>552</v>
          </cell>
          <cell r="E968">
            <v>2</v>
          </cell>
          <cell r="F968">
            <v>107</v>
          </cell>
          <cell r="G968">
            <v>101</v>
          </cell>
          <cell r="H968">
            <v>30</v>
          </cell>
          <cell r="I968">
            <v>1</v>
          </cell>
          <cell r="J968">
            <v>0</v>
          </cell>
          <cell r="K968">
            <v>2</v>
          </cell>
          <cell r="L968">
            <v>0</v>
          </cell>
          <cell r="M968">
            <v>243</v>
          </cell>
          <cell r="N968">
            <v>2</v>
          </cell>
        </row>
        <row r="969">
          <cell r="A969" t="str">
            <v>076</v>
          </cell>
          <cell r="B969" t="str">
            <v>0702</v>
          </cell>
          <cell r="C969" t="str">
            <v>C1</v>
          </cell>
          <cell r="D969">
            <v>553</v>
          </cell>
          <cell r="E969">
            <v>3</v>
          </cell>
          <cell r="F969">
            <v>106</v>
          </cell>
          <cell r="G969">
            <v>144</v>
          </cell>
          <cell r="H969">
            <v>17</v>
          </cell>
          <cell r="I969">
            <v>0</v>
          </cell>
          <cell r="J969">
            <v>0</v>
          </cell>
          <cell r="K969">
            <v>5</v>
          </cell>
          <cell r="L969">
            <v>0</v>
          </cell>
          <cell r="M969">
            <v>275</v>
          </cell>
          <cell r="N969">
            <v>3</v>
          </cell>
        </row>
        <row r="970">
          <cell r="A970" t="str">
            <v>076</v>
          </cell>
          <cell r="B970" t="str">
            <v>0703</v>
          </cell>
          <cell r="C970" t="str">
            <v>B</v>
          </cell>
          <cell r="D970">
            <v>654</v>
          </cell>
          <cell r="E970">
            <v>0</v>
          </cell>
          <cell r="F970">
            <v>130</v>
          </cell>
          <cell r="G970">
            <v>137</v>
          </cell>
          <cell r="H970">
            <v>20</v>
          </cell>
          <cell r="I970">
            <v>3</v>
          </cell>
          <cell r="J970">
            <v>0</v>
          </cell>
          <cell r="K970">
            <v>3</v>
          </cell>
          <cell r="L970">
            <v>0</v>
          </cell>
          <cell r="M970">
            <v>293</v>
          </cell>
          <cell r="N970">
            <v>3</v>
          </cell>
        </row>
        <row r="971">
          <cell r="A971" t="str">
            <v>076</v>
          </cell>
          <cell r="B971" t="str">
            <v>0703</v>
          </cell>
          <cell r="C971" t="str">
            <v>C1</v>
          </cell>
          <cell r="D971">
            <v>655</v>
          </cell>
          <cell r="E971">
            <v>9</v>
          </cell>
          <cell r="F971">
            <v>158</v>
          </cell>
          <cell r="G971">
            <v>133</v>
          </cell>
          <cell r="H971">
            <v>20</v>
          </cell>
          <cell r="I971">
            <v>1</v>
          </cell>
          <cell r="J971">
            <v>0</v>
          </cell>
          <cell r="K971">
            <v>0</v>
          </cell>
          <cell r="L971">
            <v>0</v>
          </cell>
          <cell r="M971">
            <v>321</v>
          </cell>
          <cell r="N971">
            <v>4</v>
          </cell>
        </row>
        <row r="972">
          <cell r="A972" t="str">
            <v>076</v>
          </cell>
          <cell r="B972" t="str">
            <v>0704</v>
          </cell>
          <cell r="C972" t="str">
            <v>B</v>
          </cell>
          <cell r="D972">
            <v>284</v>
          </cell>
          <cell r="E972">
            <v>1</v>
          </cell>
          <cell r="F972">
            <v>100</v>
          </cell>
          <cell r="G972">
            <v>70</v>
          </cell>
          <cell r="H972">
            <v>6</v>
          </cell>
          <cell r="I972">
            <v>2</v>
          </cell>
          <cell r="J972">
            <v>0</v>
          </cell>
          <cell r="K972">
            <v>1</v>
          </cell>
          <cell r="L972">
            <v>0</v>
          </cell>
          <cell r="M972">
            <v>180</v>
          </cell>
          <cell r="N972">
            <v>4</v>
          </cell>
        </row>
        <row r="973">
          <cell r="A973" t="str">
            <v>076</v>
          </cell>
          <cell r="B973" t="str">
            <v>0705</v>
          </cell>
          <cell r="C973" t="str">
            <v>B</v>
          </cell>
          <cell r="D973">
            <v>147</v>
          </cell>
          <cell r="E973">
            <v>1</v>
          </cell>
          <cell r="F973">
            <v>73</v>
          </cell>
          <cell r="G973">
            <v>39</v>
          </cell>
          <cell r="H973">
            <v>5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118</v>
          </cell>
          <cell r="N973">
            <v>0</v>
          </cell>
        </row>
        <row r="974">
          <cell r="A974" t="str">
            <v>076</v>
          </cell>
          <cell r="B974" t="str">
            <v>0706</v>
          </cell>
          <cell r="C974" t="str">
            <v>B</v>
          </cell>
          <cell r="D974">
            <v>355</v>
          </cell>
          <cell r="E974">
            <v>0</v>
          </cell>
          <cell r="F974">
            <v>129</v>
          </cell>
          <cell r="G974">
            <v>118</v>
          </cell>
          <cell r="H974">
            <v>15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262</v>
          </cell>
          <cell r="N974">
            <v>0</v>
          </cell>
        </row>
        <row r="975">
          <cell r="A975" t="str">
            <v>076</v>
          </cell>
          <cell r="B975" t="str">
            <v>0707</v>
          </cell>
          <cell r="C975" t="str">
            <v>B</v>
          </cell>
          <cell r="D975">
            <v>462</v>
          </cell>
          <cell r="E975">
            <v>1</v>
          </cell>
          <cell r="F975">
            <v>209</v>
          </cell>
          <cell r="G975">
            <v>121</v>
          </cell>
          <cell r="H975">
            <v>6</v>
          </cell>
          <cell r="I975">
            <v>2</v>
          </cell>
          <cell r="J975">
            <v>0</v>
          </cell>
          <cell r="K975">
            <v>2</v>
          </cell>
          <cell r="L975">
            <v>0</v>
          </cell>
          <cell r="M975">
            <v>341</v>
          </cell>
          <cell r="N975">
            <v>5</v>
          </cell>
        </row>
        <row r="976">
          <cell r="A976" t="str">
            <v>076</v>
          </cell>
          <cell r="B976" t="str">
            <v>0708</v>
          </cell>
          <cell r="C976" t="str">
            <v>B</v>
          </cell>
          <cell r="D976">
            <v>507</v>
          </cell>
          <cell r="E976">
            <v>12</v>
          </cell>
          <cell r="F976">
            <v>176</v>
          </cell>
          <cell r="G976">
            <v>157</v>
          </cell>
          <cell r="H976">
            <v>7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352</v>
          </cell>
          <cell r="N976">
            <v>2</v>
          </cell>
        </row>
        <row r="977">
          <cell r="A977" t="str">
            <v>076</v>
          </cell>
          <cell r="B977" t="str">
            <v>0708</v>
          </cell>
          <cell r="C977" t="str">
            <v>C1</v>
          </cell>
          <cell r="D977">
            <v>508</v>
          </cell>
          <cell r="E977">
            <v>6</v>
          </cell>
          <cell r="F977">
            <v>145</v>
          </cell>
          <cell r="G977">
            <v>164</v>
          </cell>
          <cell r="H977">
            <v>2</v>
          </cell>
          <cell r="I977">
            <v>1</v>
          </cell>
          <cell r="J977">
            <v>0</v>
          </cell>
          <cell r="K977">
            <v>1</v>
          </cell>
          <cell r="L977">
            <v>0</v>
          </cell>
          <cell r="M977">
            <v>319</v>
          </cell>
          <cell r="N977">
            <v>1</v>
          </cell>
        </row>
        <row r="978">
          <cell r="A978" t="str">
            <v>076</v>
          </cell>
          <cell r="B978" t="str">
            <v>0709</v>
          </cell>
          <cell r="C978" t="str">
            <v>B</v>
          </cell>
          <cell r="D978">
            <v>482</v>
          </cell>
          <cell r="E978">
            <v>1</v>
          </cell>
          <cell r="F978">
            <v>89</v>
          </cell>
          <cell r="G978">
            <v>130</v>
          </cell>
          <cell r="H978">
            <v>5</v>
          </cell>
          <cell r="I978">
            <v>1</v>
          </cell>
          <cell r="J978">
            <v>0</v>
          </cell>
          <cell r="K978">
            <v>1</v>
          </cell>
          <cell r="L978">
            <v>0</v>
          </cell>
          <cell r="M978">
            <v>227</v>
          </cell>
          <cell r="N978">
            <v>6</v>
          </cell>
        </row>
        <row r="979">
          <cell r="A979" t="str">
            <v>076</v>
          </cell>
          <cell r="B979" t="str">
            <v>0709</v>
          </cell>
          <cell r="C979" t="str">
            <v>C1</v>
          </cell>
          <cell r="D979">
            <v>482</v>
          </cell>
          <cell r="E979">
            <v>4</v>
          </cell>
          <cell r="F979">
            <v>57</v>
          </cell>
          <cell r="G979">
            <v>124</v>
          </cell>
          <cell r="H979">
            <v>7</v>
          </cell>
          <cell r="I979">
            <v>0</v>
          </cell>
          <cell r="J979">
            <v>0</v>
          </cell>
          <cell r="K979">
            <v>2</v>
          </cell>
          <cell r="L979">
            <v>0</v>
          </cell>
          <cell r="M979">
            <v>194</v>
          </cell>
          <cell r="N979">
            <v>4</v>
          </cell>
        </row>
        <row r="980">
          <cell r="A980" t="str">
            <v>077</v>
          </cell>
          <cell r="B980" t="str">
            <v>0710</v>
          </cell>
          <cell r="C980" t="str">
            <v>B</v>
          </cell>
          <cell r="D980">
            <v>624</v>
          </cell>
          <cell r="E980">
            <v>0</v>
          </cell>
          <cell r="F980">
            <v>161</v>
          </cell>
          <cell r="G980">
            <v>231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392</v>
          </cell>
          <cell r="N980">
            <v>13</v>
          </cell>
        </row>
        <row r="981">
          <cell r="A981" t="str">
            <v>077</v>
          </cell>
          <cell r="B981" t="str">
            <v>0711</v>
          </cell>
          <cell r="C981" t="str">
            <v>B</v>
          </cell>
          <cell r="D981">
            <v>620</v>
          </cell>
          <cell r="E981">
            <v>0</v>
          </cell>
          <cell r="F981">
            <v>195</v>
          </cell>
          <cell r="G981">
            <v>198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393</v>
          </cell>
          <cell r="N981">
            <v>13</v>
          </cell>
        </row>
        <row r="982">
          <cell r="A982" t="str">
            <v>078</v>
          </cell>
          <cell r="B982" t="str">
            <v>0712</v>
          </cell>
          <cell r="C982" t="str">
            <v>B</v>
          </cell>
          <cell r="D982">
            <v>430</v>
          </cell>
          <cell r="E982">
            <v>0</v>
          </cell>
          <cell r="F982">
            <v>115</v>
          </cell>
          <cell r="G982">
            <v>97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212</v>
          </cell>
          <cell r="N982">
            <v>10</v>
          </cell>
        </row>
        <row r="983">
          <cell r="A983" t="str">
            <v>078</v>
          </cell>
          <cell r="B983" t="str">
            <v>0712</v>
          </cell>
          <cell r="C983" t="str">
            <v>C1</v>
          </cell>
          <cell r="D983">
            <v>431</v>
          </cell>
          <cell r="E983">
            <v>0</v>
          </cell>
          <cell r="F983">
            <v>94</v>
          </cell>
          <cell r="G983">
            <v>82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176</v>
          </cell>
          <cell r="N983">
            <v>11</v>
          </cell>
        </row>
        <row r="984">
          <cell r="A984" t="str">
            <v>078</v>
          </cell>
          <cell r="B984" t="str">
            <v>0713</v>
          </cell>
          <cell r="C984" t="str">
            <v>B</v>
          </cell>
          <cell r="D984">
            <v>305</v>
          </cell>
          <cell r="E984">
            <v>0</v>
          </cell>
          <cell r="F984">
            <v>57</v>
          </cell>
          <cell r="G984">
            <v>63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120</v>
          </cell>
          <cell r="N984">
            <v>6</v>
          </cell>
        </row>
        <row r="985">
          <cell r="A985" t="str">
            <v>086</v>
          </cell>
          <cell r="B985" t="str">
            <v>0741</v>
          </cell>
          <cell r="C985" t="str">
            <v>B</v>
          </cell>
          <cell r="D985">
            <v>384</v>
          </cell>
          <cell r="E985">
            <v>0</v>
          </cell>
          <cell r="F985">
            <v>85</v>
          </cell>
          <cell r="G985">
            <v>68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153</v>
          </cell>
          <cell r="N985">
            <v>6</v>
          </cell>
        </row>
        <row r="986">
          <cell r="A986" t="str">
            <v>086</v>
          </cell>
          <cell r="B986" t="str">
            <v>0741</v>
          </cell>
          <cell r="C986" t="str">
            <v>C1</v>
          </cell>
          <cell r="D986">
            <v>385</v>
          </cell>
          <cell r="E986">
            <v>0</v>
          </cell>
          <cell r="F986">
            <v>91</v>
          </cell>
          <cell r="G986">
            <v>67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158</v>
          </cell>
          <cell r="N986">
            <v>10</v>
          </cell>
        </row>
        <row r="987">
          <cell r="A987" t="str">
            <v>086</v>
          </cell>
          <cell r="B987" t="str">
            <v>0742</v>
          </cell>
          <cell r="C987" t="str">
            <v>B</v>
          </cell>
          <cell r="D987">
            <v>262</v>
          </cell>
          <cell r="E987">
            <v>0</v>
          </cell>
          <cell r="F987">
            <v>50</v>
          </cell>
          <cell r="G987">
            <v>22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72</v>
          </cell>
          <cell r="N987">
            <v>8</v>
          </cell>
        </row>
        <row r="988">
          <cell r="A988" t="str">
            <v>086</v>
          </cell>
          <cell r="B988" t="str">
            <v>0743</v>
          </cell>
          <cell r="C988" t="str">
            <v>B</v>
          </cell>
          <cell r="D988">
            <v>120</v>
          </cell>
          <cell r="E988">
            <v>0</v>
          </cell>
          <cell r="F988">
            <v>6</v>
          </cell>
          <cell r="G988">
            <v>18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24</v>
          </cell>
          <cell r="N988">
            <v>1</v>
          </cell>
        </row>
        <row r="989">
          <cell r="A989" t="str">
            <v>087</v>
          </cell>
          <cell r="B989" t="str">
            <v>0744</v>
          </cell>
          <cell r="C989" t="str">
            <v>B</v>
          </cell>
          <cell r="D989">
            <v>474</v>
          </cell>
          <cell r="E989">
            <v>0</v>
          </cell>
          <cell r="F989">
            <v>168</v>
          </cell>
          <cell r="G989">
            <v>131</v>
          </cell>
          <cell r="H989">
            <v>0</v>
          </cell>
          <cell r="I989">
            <v>0</v>
          </cell>
          <cell r="J989">
            <v>0</v>
          </cell>
          <cell r="K989">
            <v>6</v>
          </cell>
          <cell r="L989">
            <v>0</v>
          </cell>
          <cell r="M989">
            <v>305</v>
          </cell>
          <cell r="N989">
            <v>14</v>
          </cell>
        </row>
        <row r="990">
          <cell r="A990" t="str">
            <v>087</v>
          </cell>
          <cell r="B990" t="str">
            <v>0744</v>
          </cell>
          <cell r="C990" t="str">
            <v>C1</v>
          </cell>
          <cell r="D990">
            <v>474</v>
          </cell>
          <cell r="E990">
            <v>0</v>
          </cell>
          <cell r="F990">
            <v>176</v>
          </cell>
          <cell r="G990">
            <v>117</v>
          </cell>
          <cell r="H990">
            <v>0</v>
          </cell>
          <cell r="I990">
            <v>0</v>
          </cell>
          <cell r="J990">
            <v>0</v>
          </cell>
          <cell r="K990">
            <v>7</v>
          </cell>
          <cell r="L990">
            <v>0</v>
          </cell>
          <cell r="M990">
            <v>300</v>
          </cell>
          <cell r="N990">
            <v>9</v>
          </cell>
        </row>
        <row r="991">
          <cell r="A991" t="str">
            <v>087</v>
          </cell>
          <cell r="B991" t="str">
            <v>0745</v>
          </cell>
          <cell r="C991" t="str">
            <v>B</v>
          </cell>
          <cell r="D991">
            <v>416</v>
          </cell>
          <cell r="E991">
            <v>0</v>
          </cell>
          <cell r="F991">
            <v>126</v>
          </cell>
          <cell r="G991">
            <v>144</v>
          </cell>
          <cell r="H991">
            <v>0</v>
          </cell>
          <cell r="I991">
            <v>0</v>
          </cell>
          <cell r="J991">
            <v>0</v>
          </cell>
          <cell r="K991">
            <v>12</v>
          </cell>
          <cell r="L991">
            <v>0</v>
          </cell>
          <cell r="M991">
            <v>282</v>
          </cell>
          <cell r="N991">
            <v>11</v>
          </cell>
        </row>
        <row r="992">
          <cell r="A992" t="str">
            <v>087</v>
          </cell>
          <cell r="B992" t="str">
            <v>0745</v>
          </cell>
          <cell r="C992" t="str">
            <v>C1</v>
          </cell>
          <cell r="D992">
            <v>417</v>
          </cell>
          <cell r="E992">
            <v>0</v>
          </cell>
          <cell r="F992">
            <v>108</v>
          </cell>
          <cell r="G992">
            <v>123</v>
          </cell>
          <cell r="H992">
            <v>0</v>
          </cell>
          <cell r="I992">
            <v>0</v>
          </cell>
          <cell r="J992">
            <v>0</v>
          </cell>
          <cell r="K992">
            <v>10</v>
          </cell>
          <cell r="L992">
            <v>0</v>
          </cell>
          <cell r="M992">
            <v>241</v>
          </cell>
          <cell r="N992">
            <v>8</v>
          </cell>
        </row>
        <row r="993">
          <cell r="A993" t="str">
            <v>087</v>
          </cell>
          <cell r="B993" t="str">
            <v>0746</v>
          </cell>
          <cell r="C993" t="str">
            <v>B</v>
          </cell>
          <cell r="D993">
            <v>459</v>
          </cell>
          <cell r="E993">
            <v>0</v>
          </cell>
          <cell r="F993">
            <v>184</v>
          </cell>
          <cell r="G993">
            <v>118</v>
          </cell>
          <cell r="H993">
            <v>0</v>
          </cell>
          <cell r="I993">
            <v>0</v>
          </cell>
          <cell r="J993">
            <v>0</v>
          </cell>
          <cell r="K993">
            <v>9</v>
          </cell>
          <cell r="L993">
            <v>0</v>
          </cell>
          <cell r="M993">
            <v>311</v>
          </cell>
          <cell r="N993">
            <v>4</v>
          </cell>
        </row>
        <row r="994">
          <cell r="A994" t="str">
            <v>087</v>
          </cell>
          <cell r="B994" t="str">
            <v>0746</v>
          </cell>
          <cell r="C994" t="str">
            <v>C1</v>
          </cell>
          <cell r="D994">
            <v>459</v>
          </cell>
          <cell r="E994">
            <v>0</v>
          </cell>
          <cell r="F994">
            <v>183</v>
          </cell>
          <cell r="G994">
            <v>112</v>
          </cell>
          <cell r="H994">
            <v>0</v>
          </cell>
          <cell r="I994">
            <v>0</v>
          </cell>
          <cell r="J994">
            <v>0</v>
          </cell>
          <cell r="K994">
            <v>8</v>
          </cell>
          <cell r="L994">
            <v>0</v>
          </cell>
          <cell r="M994">
            <v>303</v>
          </cell>
          <cell r="N994">
            <v>8</v>
          </cell>
        </row>
        <row r="995">
          <cell r="A995" t="str">
            <v>099</v>
          </cell>
          <cell r="B995" t="str">
            <v>0764</v>
          </cell>
          <cell r="C995" t="str">
            <v>B</v>
          </cell>
          <cell r="D995">
            <v>540</v>
          </cell>
          <cell r="E995">
            <v>0</v>
          </cell>
          <cell r="F995">
            <v>237</v>
          </cell>
          <cell r="G995">
            <v>189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426</v>
          </cell>
          <cell r="N995">
            <v>8</v>
          </cell>
        </row>
        <row r="996">
          <cell r="A996" t="str">
            <v>099</v>
          </cell>
          <cell r="B996" t="str">
            <v>0764</v>
          </cell>
          <cell r="C996" t="str">
            <v>C1</v>
          </cell>
          <cell r="D996">
            <v>540</v>
          </cell>
          <cell r="E996">
            <v>0</v>
          </cell>
          <cell r="F996">
            <v>208</v>
          </cell>
          <cell r="G996">
            <v>209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417</v>
          </cell>
          <cell r="N996">
            <v>18</v>
          </cell>
        </row>
        <row r="997">
          <cell r="A997" t="str">
            <v>099</v>
          </cell>
          <cell r="B997" t="str">
            <v>0765</v>
          </cell>
          <cell r="C997" t="str">
            <v>B</v>
          </cell>
          <cell r="D997">
            <v>356</v>
          </cell>
          <cell r="E997">
            <v>0</v>
          </cell>
          <cell r="F997">
            <v>111</v>
          </cell>
          <cell r="G997">
            <v>72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183</v>
          </cell>
          <cell r="N997">
            <v>5</v>
          </cell>
        </row>
        <row r="998">
          <cell r="A998" t="str">
            <v>099</v>
          </cell>
          <cell r="B998" t="str">
            <v>0765</v>
          </cell>
          <cell r="C998" t="str">
            <v>X1</v>
          </cell>
          <cell r="D998">
            <v>308</v>
          </cell>
          <cell r="E998">
            <v>0</v>
          </cell>
          <cell r="F998">
            <v>127</v>
          </cell>
          <cell r="G998">
            <v>115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242</v>
          </cell>
          <cell r="N998">
            <v>3</v>
          </cell>
        </row>
        <row r="999">
          <cell r="A999" t="str">
            <v>100</v>
          </cell>
          <cell r="B999" t="str">
            <v>0766</v>
          </cell>
          <cell r="C999" t="str">
            <v>B</v>
          </cell>
          <cell r="D999">
            <v>716</v>
          </cell>
          <cell r="E999">
            <v>0</v>
          </cell>
          <cell r="F999">
            <v>207</v>
          </cell>
          <cell r="G999">
            <v>198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405</v>
          </cell>
          <cell r="N999">
            <v>20</v>
          </cell>
        </row>
        <row r="1000">
          <cell r="A1000" t="str">
            <v>100</v>
          </cell>
          <cell r="B1000" t="str">
            <v>0767</v>
          </cell>
          <cell r="C1000" t="str">
            <v>B</v>
          </cell>
          <cell r="D1000">
            <v>527</v>
          </cell>
          <cell r="E1000">
            <v>0</v>
          </cell>
          <cell r="F1000">
            <v>164</v>
          </cell>
          <cell r="G1000">
            <v>152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316</v>
          </cell>
          <cell r="N1000">
            <v>8</v>
          </cell>
        </row>
        <row r="1001">
          <cell r="A1001" t="str">
            <v>100</v>
          </cell>
          <cell r="B1001" t="str">
            <v>0768</v>
          </cell>
          <cell r="C1001" t="str">
            <v>B</v>
          </cell>
          <cell r="D1001">
            <v>628</v>
          </cell>
          <cell r="E1001">
            <v>0</v>
          </cell>
          <cell r="F1001">
            <v>163</v>
          </cell>
          <cell r="G1001">
            <v>209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372</v>
          </cell>
          <cell r="N1001">
            <v>14</v>
          </cell>
        </row>
        <row r="1002">
          <cell r="A1002" t="str">
            <v>100</v>
          </cell>
          <cell r="B1002" t="str">
            <v>0769</v>
          </cell>
          <cell r="C1002" t="str">
            <v>B</v>
          </cell>
          <cell r="D1002">
            <v>650</v>
          </cell>
          <cell r="E1002">
            <v>0</v>
          </cell>
          <cell r="F1002">
            <v>180</v>
          </cell>
          <cell r="G1002">
            <v>170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350</v>
          </cell>
          <cell r="N1002">
            <v>12</v>
          </cell>
        </row>
        <row r="1003">
          <cell r="A1003" t="str">
            <v>109</v>
          </cell>
          <cell r="B1003" t="str">
            <v>0792</v>
          </cell>
          <cell r="C1003" t="str">
            <v>B</v>
          </cell>
          <cell r="D1003">
            <v>448</v>
          </cell>
          <cell r="E1003">
            <v>0</v>
          </cell>
          <cell r="F1003">
            <v>156</v>
          </cell>
          <cell r="G1003">
            <v>78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234</v>
          </cell>
          <cell r="N1003">
            <v>11</v>
          </cell>
        </row>
        <row r="1004">
          <cell r="A1004" t="str">
            <v>109</v>
          </cell>
          <cell r="B1004" t="str">
            <v>0792</v>
          </cell>
          <cell r="C1004" t="str">
            <v>C1</v>
          </cell>
          <cell r="D1004">
            <v>449</v>
          </cell>
          <cell r="E1004">
            <v>0</v>
          </cell>
          <cell r="F1004">
            <v>173</v>
          </cell>
          <cell r="G1004">
            <v>86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259</v>
          </cell>
          <cell r="N1004">
            <v>18</v>
          </cell>
        </row>
        <row r="1005">
          <cell r="A1005" t="str">
            <v>109</v>
          </cell>
          <cell r="B1005" t="str">
            <v>0793</v>
          </cell>
          <cell r="C1005" t="str">
            <v>B</v>
          </cell>
          <cell r="D1005">
            <v>449</v>
          </cell>
          <cell r="E1005">
            <v>0</v>
          </cell>
          <cell r="F1005">
            <v>169</v>
          </cell>
          <cell r="G1005">
            <v>71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240</v>
          </cell>
          <cell r="N1005">
            <v>14</v>
          </cell>
        </row>
        <row r="1006">
          <cell r="A1006" t="str">
            <v>109</v>
          </cell>
          <cell r="B1006" t="str">
            <v>0793</v>
          </cell>
          <cell r="C1006" t="str">
            <v>C1</v>
          </cell>
          <cell r="D1006">
            <v>450</v>
          </cell>
          <cell r="E1006">
            <v>0</v>
          </cell>
          <cell r="F1006">
            <v>172</v>
          </cell>
          <cell r="G1006">
            <v>84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256</v>
          </cell>
          <cell r="N1006">
            <v>23</v>
          </cell>
        </row>
        <row r="1007">
          <cell r="A1007" t="str">
            <v>115</v>
          </cell>
          <cell r="B1007" t="str">
            <v>0804</v>
          </cell>
          <cell r="C1007" t="str">
            <v>B</v>
          </cell>
          <cell r="D1007">
            <v>403</v>
          </cell>
          <cell r="E1007">
            <v>0</v>
          </cell>
          <cell r="F1007">
            <v>162</v>
          </cell>
          <cell r="G1007">
            <v>138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300</v>
          </cell>
          <cell r="N1007">
            <v>11</v>
          </cell>
        </row>
        <row r="1008">
          <cell r="A1008" t="str">
            <v>115</v>
          </cell>
          <cell r="B1008" t="str">
            <v>0804</v>
          </cell>
          <cell r="C1008" t="str">
            <v>C1</v>
          </cell>
          <cell r="D1008">
            <v>404</v>
          </cell>
          <cell r="E1008">
            <v>0</v>
          </cell>
          <cell r="F1008">
            <v>140</v>
          </cell>
          <cell r="G1008">
            <v>161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301</v>
          </cell>
          <cell r="N1008">
            <v>11</v>
          </cell>
        </row>
        <row r="1009">
          <cell r="A1009" t="str">
            <v>115</v>
          </cell>
          <cell r="B1009" t="str">
            <v>0805</v>
          </cell>
          <cell r="C1009" t="str">
            <v>B</v>
          </cell>
          <cell r="D1009">
            <v>632</v>
          </cell>
          <cell r="E1009">
            <v>0</v>
          </cell>
          <cell r="F1009">
            <v>312</v>
          </cell>
          <cell r="G1009">
            <v>200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512</v>
          </cell>
          <cell r="N1009">
            <v>13</v>
          </cell>
        </row>
        <row r="1010">
          <cell r="A1010" t="str">
            <v>115</v>
          </cell>
          <cell r="B1010" t="str">
            <v>0806</v>
          </cell>
          <cell r="C1010" t="str">
            <v>B</v>
          </cell>
          <cell r="D1010">
            <v>392</v>
          </cell>
          <cell r="E1010">
            <v>0</v>
          </cell>
          <cell r="F1010">
            <v>237</v>
          </cell>
          <cell r="G1010">
            <v>49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286</v>
          </cell>
          <cell r="N1010">
            <v>17</v>
          </cell>
        </row>
        <row r="1011">
          <cell r="A1011" t="str">
            <v>121</v>
          </cell>
          <cell r="B1011" t="str">
            <v>0814</v>
          </cell>
          <cell r="C1011" t="str">
            <v>B</v>
          </cell>
          <cell r="D1011">
            <v>639</v>
          </cell>
          <cell r="E1011">
            <v>0</v>
          </cell>
          <cell r="F1011">
            <v>317</v>
          </cell>
          <cell r="G1011">
            <v>134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451</v>
          </cell>
          <cell r="N1011">
            <v>4</v>
          </cell>
        </row>
        <row r="1012">
          <cell r="A1012" t="str">
            <v>121</v>
          </cell>
          <cell r="B1012" t="str">
            <v>0814</v>
          </cell>
          <cell r="C1012" t="str">
            <v>C1</v>
          </cell>
          <cell r="D1012">
            <v>640</v>
          </cell>
          <cell r="E1012">
            <v>0</v>
          </cell>
          <cell r="F1012">
            <v>338</v>
          </cell>
          <cell r="G1012">
            <v>147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485</v>
          </cell>
          <cell r="N1012">
            <v>3</v>
          </cell>
        </row>
        <row r="1013">
          <cell r="A1013" t="str">
            <v>121</v>
          </cell>
          <cell r="B1013" t="str">
            <v>0815</v>
          </cell>
          <cell r="C1013" t="str">
            <v>B</v>
          </cell>
          <cell r="D1013">
            <v>737</v>
          </cell>
          <cell r="E1013">
            <v>0</v>
          </cell>
          <cell r="F1013">
            <v>350</v>
          </cell>
          <cell r="G1013">
            <v>164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514</v>
          </cell>
          <cell r="N1013">
            <v>0</v>
          </cell>
        </row>
        <row r="1014">
          <cell r="A1014" t="str">
            <v>121</v>
          </cell>
          <cell r="B1014" t="str">
            <v>0815</v>
          </cell>
          <cell r="C1014" t="str">
            <v>C1</v>
          </cell>
          <cell r="D1014">
            <v>737</v>
          </cell>
          <cell r="E1014">
            <v>0</v>
          </cell>
          <cell r="F1014">
            <v>341</v>
          </cell>
          <cell r="G1014">
            <v>178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519</v>
          </cell>
          <cell r="N1014">
            <v>3</v>
          </cell>
        </row>
        <row r="1015">
          <cell r="A1015" t="str">
            <v>121</v>
          </cell>
          <cell r="B1015" t="str">
            <v>0816</v>
          </cell>
          <cell r="C1015" t="str">
            <v>B</v>
          </cell>
          <cell r="D1015">
            <v>539</v>
          </cell>
          <cell r="E1015">
            <v>0</v>
          </cell>
          <cell r="F1015">
            <v>222</v>
          </cell>
          <cell r="G1015">
            <v>173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395</v>
          </cell>
          <cell r="N1015">
            <v>2</v>
          </cell>
        </row>
        <row r="1016">
          <cell r="A1016" t="str">
            <v>121</v>
          </cell>
          <cell r="B1016" t="str">
            <v>0816</v>
          </cell>
          <cell r="C1016" t="str">
            <v>C1</v>
          </cell>
          <cell r="D1016">
            <v>539</v>
          </cell>
          <cell r="E1016">
            <v>0</v>
          </cell>
          <cell r="F1016">
            <v>219</v>
          </cell>
          <cell r="G1016">
            <v>181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400</v>
          </cell>
          <cell r="N1016">
            <v>3</v>
          </cell>
        </row>
        <row r="1017">
          <cell r="A1017" t="str">
            <v>121</v>
          </cell>
          <cell r="B1017" t="str">
            <v>0816</v>
          </cell>
          <cell r="C1017" t="str">
            <v>C2</v>
          </cell>
          <cell r="D1017">
            <v>540</v>
          </cell>
          <cell r="E1017">
            <v>0</v>
          </cell>
          <cell r="F1017">
            <v>204</v>
          </cell>
          <cell r="G1017">
            <v>173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377</v>
          </cell>
          <cell r="N1017">
            <v>0</v>
          </cell>
        </row>
        <row r="1018">
          <cell r="A1018" t="str">
            <v>121</v>
          </cell>
          <cell r="B1018" t="str">
            <v>0817</v>
          </cell>
          <cell r="C1018" t="str">
            <v>B</v>
          </cell>
          <cell r="D1018">
            <v>693</v>
          </cell>
          <cell r="E1018">
            <v>0</v>
          </cell>
          <cell r="F1018">
            <v>239</v>
          </cell>
          <cell r="G1018">
            <v>213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452</v>
          </cell>
          <cell r="N1018">
            <v>7</v>
          </cell>
        </row>
        <row r="1019">
          <cell r="A1019" t="str">
            <v>121</v>
          </cell>
          <cell r="B1019" t="str">
            <v>0817</v>
          </cell>
          <cell r="C1019" t="str">
            <v>C1</v>
          </cell>
          <cell r="D1019">
            <v>694</v>
          </cell>
          <cell r="E1019">
            <v>0</v>
          </cell>
          <cell r="F1019">
            <v>204</v>
          </cell>
          <cell r="G1019">
            <v>238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442</v>
          </cell>
          <cell r="N1019">
            <v>7</v>
          </cell>
        </row>
        <row r="1020">
          <cell r="A1020" t="str">
            <v>121</v>
          </cell>
          <cell r="B1020" t="str">
            <v>0818</v>
          </cell>
          <cell r="C1020" t="str">
            <v>B</v>
          </cell>
          <cell r="D1020">
            <v>530</v>
          </cell>
          <cell r="E1020">
            <v>0</v>
          </cell>
          <cell r="F1020">
            <v>258</v>
          </cell>
          <cell r="G1020">
            <v>138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396</v>
          </cell>
          <cell r="N1020">
            <v>8</v>
          </cell>
        </row>
        <row r="1021">
          <cell r="A1021" t="str">
            <v>121</v>
          </cell>
          <cell r="B1021" t="str">
            <v>0818</v>
          </cell>
          <cell r="C1021" t="str">
            <v>C1</v>
          </cell>
          <cell r="D1021">
            <v>530</v>
          </cell>
          <cell r="E1021">
            <v>0</v>
          </cell>
          <cell r="F1021">
            <v>253</v>
          </cell>
          <cell r="G1021">
            <v>140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393</v>
          </cell>
          <cell r="N1021">
            <v>10</v>
          </cell>
        </row>
        <row r="1022">
          <cell r="A1022" t="str">
            <v>121</v>
          </cell>
          <cell r="B1022" t="str">
            <v>0818</v>
          </cell>
          <cell r="C1022" t="str">
            <v>C2</v>
          </cell>
          <cell r="D1022">
            <v>531</v>
          </cell>
          <cell r="E1022">
            <v>0</v>
          </cell>
          <cell r="F1022">
            <v>255</v>
          </cell>
          <cell r="G1022">
            <v>137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392</v>
          </cell>
          <cell r="N1022">
            <v>0</v>
          </cell>
        </row>
        <row r="1023">
          <cell r="A1023" t="str">
            <v>121</v>
          </cell>
          <cell r="B1023" t="str">
            <v>0819</v>
          </cell>
          <cell r="C1023" t="str">
            <v>B</v>
          </cell>
          <cell r="D1023">
            <v>682</v>
          </cell>
          <cell r="E1023">
            <v>0</v>
          </cell>
          <cell r="F1023">
            <v>351</v>
          </cell>
          <cell r="G1023">
            <v>205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556</v>
          </cell>
          <cell r="N1023">
            <v>1</v>
          </cell>
        </row>
        <row r="1024">
          <cell r="A1024" t="str">
            <v>121</v>
          </cell>
          <cell r="B1024" t="str">
            <v>0819</v>
          </cell>
          <cell r="C1024" t="str">
            <v>C1</v>
          </cell>
          <cell r="D1024">
            <v>682</v>
          </cell>
          <cell r="E1024">
            <v>0</v>
          </cell>
          <cell r="F1024">
            <v>365</v>
          </cell>
          <cell r="G1024">
            <v>167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532</v>
          </cell>
          <cell r="N1024">
            <v>0</v>
          </cell>
        </row>
        <row r="1025">
          <cell r="A1025" t="str">
            <v>127</v>
          </cell>
          <cell r="B1025" t="str">
            <v>0838</v>
          </cell>
          <cell r="C1025" t="str">
            <v>B</v>
          </cell>
          <cell r="D1025">
            <v>540</v>
          </cell>
          <cell r="E1025">
            <v>0</v>
          </cell>
          <cell r="F1025">
            <v>259</v>
          </cell>
          <cell r="G1025">
            <v>40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299</v>
          </cell>
          <cell r="N1025">
            <v>0</v>
          </cell>
        </row>
        <row r="1026">
          <cell r="A1026" t="str">
            <v>127</v>
          </cell>
          <cell r="B1026" t="str">
            <v>0838</v>
          </cell>
          <cell r="C1026" t="str">
            <v>C1</v>
          </cell>
          <cell r="D1026">
            <v>540</v>
          </cell>
          <cell r="E1026">
            <v>0</v>
          </cell>
          <cell r="F1026">
            <v>270</v>
          </cell>
          <cell r="G1026">
            <v>43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313</v>
          </cell>
          <cell r="N1026">
            <v>0</v>
          </cell>
        </row>
        <row r="1027">
          <cell r="A1027" t="str">
            <v>127</v>
          </cell>
          <cell r="B1027" t="str">
            <v>0839</v>
          </cell>
          <cell r="C1027" t="str">
            <v>B</v>
          </cell>
          <cell r="D1027">
            <v>380</v>
          </cell>
          <cell r="E1027">
            <v>0</v>
          </cell>
          <cell r="F1027">
            <v>176</v>
          </cell>
          <cell r="G1027">
            <v>41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217</v>
          </cell>
          <cell r="N1027">
            <v>1</v>
          </cell>
        </row>
        <row r="1028">
          <cell r="A1028" t="str">
            <v>127</v>
          </cell>
          <cell r="B1028" t="str">
            <v>0839</v>
          </cell>
          <cell r="C1028" t="str">
            <v>C1</v>
          </cell>
          <cell r="D1028">
            <v>380</v>
          </cell>
          <cell r="E1028">
            <v>0</v>
          </cell>
          <cell r="F1028">
            <v>183</v>
          </cell>
          <cell r="G1028">
            <v>49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232</v>
          </cell>
          <cell r="N1028">
            <v>1</v>
          </cell>
        </row>
        <row r="1029">
          <cell r="A1029" t="str">
            <v>127</v>
          </cell>
          <cell r="B1029" t="str">
            <v>0840</v>
          </cell>
          <cell r="C1029" t="str">
            <v>B</v>
          </cell>
          <cell r="D1029">
            <v>418</v>
          </cell>
          <cell r="E1029">
            <v>0</v>
          </cell>
          <cell r="F1029">
            <v>160</v>
          </cell>
          <cell r="G1029">
            <v>72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232</v>
          </cell>
          <cell r="N1029">
            <v>1</v>
          </cell>
        </row>
        <row r="1030">
          <cell r="A1030" t="str">
            <v>127</v>
          </cell>
          <cell r="B1030" t="str">
            <v>0840</v>
          </cell>
          <cell r="C1030" t="str">
            <v>C1</v>
          </cell>
          <cell r="D1030">
            <v>419</v>
          </cell>
          <cell r="E1030">
            <v>0</v>
          </cell>
          <cell r="F1030">
            <v>173</v>
          </cell>
          <cell r="G1030">
            <v>35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208</v>
          </cell>
          <cell r="N1030">
            <v>0</v>
          </cell>
        </row>
        <row r="1031">
          <cell r="A1031" t="str">
            <v>131</v>
          </cell>
          <cell r="B1031" t="str">
            <v>0851</v>
          </cell>
          <cell r="C1031" t="str">
            <v>B</v>
          </cell>
          <cell r="D1031">
            <v>378</v>
          </cell>
          <cell r="E1031">
            <v>0</v>
          </cell>
          <cell r="F1031">
            <v>179</v>
          </cell>
          <cell r="G1031">
            <v>39</v>
          </cell>
          <cell r="H1031">
            <v>0</v>
          </cell>
          <cell r="I1031">
            <v>112</v>
          </cell>
          <cell r="J1031">
            <v>0</v>
          </cell>
          <cell r="K1031">
            <v>0</v>
          </cell>
          <cell r="L1031">
            <v>0</v>
          </cell>
          <cell r="M1031">
            <v>330</v>
          </cell>
          <cell r="N1031">
            <v>6</v>
          </cell>
        </row>
        <row r="1032">
          <cell r="A1032" t="str">
            <v>131</v>
          </cell>
          <cell r="B1032" t="str">
            <v>0851</v>
          </cell>
          <cell r="C1032" t="str">
            <v>C1</v>
          </cell>
          <cell r="D1032">
            <v>378</v>
          </cell>
          <cell r="E1032">
            <v>0</v>
          </cell>
          <cell r="F1032">
            <v>151</v>
          </cell>
          <cell r="G1032">
            <v>33</v>
          </cell>
          <cell r="H1032">
            <v>0</v>
          </cell>
          <cell r="I1032">
            <v>126</v>
          </cell>
          <cell r="J1032">
            <v>0</v>
          </cell>
          <cell r="K1032">
            <v>0</v>
          </cell>
          <cell r="L1032">
            <v>0</v>
          </cell>
          <cell r="M1032">
            <v>310</v>
          </cell>
          <cell r="N1032">
            <v>8</v>
          </cell>
        </row>
        <row r="1033">
          <cell r="A1033" t="str">
            <v>131</v>
          </cell>
          <cell r="B1033" t="str">
            <v>0852</v>
          </cell>
          <cell r="C1033" t="str">
            <v>B</v>
          </cell>
          <cell r="D1033">
            <v>415</v>
          </cell>
          <cell r="E1033">
            <v>0</v>
          </cell>
          <cell r="F1033">
            <v>217</v>
          </cell>
          <cell r="G1033">
            <v>29</v>
          </cell>
          <cell r="H1033">
            <v>0</v>
          </cell>
          <cell r="I1033">
            <v>93</v>
          </cell>
          <cell r="J1033">
            <v>0</v>
          </cell>
          <cell r="K1033">
            <v>0</v>
          </cell>
          <cell r="L1033">
            <v>0</v>
          </cell>
          <cell r="M1033">
            <v>339</v>
          </cell>
          <cell r="N1033">
            <v>1</v>
          </cell>
        </row>
        <row r="1034">
          <cell r="A1034" t="str">
            <v>131</v>
          </cell>
          <cell r="B1034" t="str">
            <v>0852</v>
          </cell>
          <cell r="C1034" t="str">
            <v>C1</v>
          </cell>
          <cell r="D1034">
            <v>416</v>
          </cell>
          <cell r="E1034">
            <v>0</v>
          </cell>
          <cell r="F1034">
            <v>167</v>
          </cell>
          <cell r="G1034">
            <v>31</v>
          </cell>
          <cell r="H1034">
            <v>0</v>
          </cell>
          <cell r="I1034">
            <v>129</v>
          </cell>
          <cell r="J1034">
            <v>0</v>
          </cell>
          <cell r="K1034">
            <v>0</v>
          </cell>
          <cell r="L1034">
            <v>0</v>
          </cell>
          <cell r="M1034">
            <v>327</v>
          </cell>
          <cell r="N1034">
            <v>9</v>
          </cell>
        </row>
        <row r="1035">
          <cell r="A1035" t="str">
            <v>131</v>
          </cell>
          <cell r="B1035" t="str">
            <v>0853</v>
          </cell>
          <cell r="C1035" t="str">
            <v>B</v>
          </cell>
          <cell r="D1035">
            <v>483</v>
          </cell>
          <cell r="E1035">
            <v>0</v>
          </cell>
          <cell r="F1035">
            <v>155</v>
          </cell>
          <cell r="G1035">
            <v>65</v>
          </cell>
          <cell r="H1035">
            <v>0</v>
          </cell>
          <cell r="I1035">
            <v>158</v>
          </cell>
          <cell r="J1035">
            <v>0</v>
          </cell>
          <cell r="K1035">
            <v>0</v>
          </cell>
          <cell r="L1035">
            <v>0</v>
          </cell>
          <cell r="M1035">
            <v>378</v>
          </cell>
          <cell r="N1035">
            <v>7</v>
          </cell>
        </row>
        <row r="1036">
          <cell r="A1036" t="str">
            <v>131</v>
          </cell>
          <cell r="B1036" t="str">
            <v>0853</v>
          </cell>
          <cell r="C1036" t="str">
            <v>C1</v>
          </cell>
          <cell r="D1036">
            <v>484</v>
          </cell>
          <cell r="E1036">
            <v>0</v>
          </cell>
          <cell r="F1036">
            <v>177</v>
          </cell>
          <cell r="G1036">
            <v>93</v>
          </cell>
          <cell r="H1036">
            <v>0</v>
          </cell>
          <cell r="I1036">
            <v>125</v>
          </cell>
          <cell r="J1036">
            <v>0</v>
          </cell>
          <cell r="K1036">
            <v>0</v>
          </cell>
          <cell r="L1036">
            <v>0</v>
          </cell>
          <cell r="M1036">
            <v>395</v>
          </cell>
          <cell r="N1036">
            <v>6</v>
          </cell>
        </row>
        <row r="1037">
          <cell r="A1037" t="str">
            <v>131</v>
          </cell>
          <cell r="B1037" t="str">
            <v>0854</v>
          </cell>
          <cell r="C1037" t="str">
            <v>B</v>
          </cell>
          <cell r="D1037">
            <v>727</v>
          </cell>
          <cell r="E1037">
            <v>0</v>
          </cell>
          <cell r="F1037">
            <v>199</v>
          </cell>
          <cell r="G1037">
            <v>128</v>
          </cell>
          <cell r="H1037">
            <v>0</v>
          </cell>
          <cell r="I1037">
            <v>234</v>
          </cell>
          <cell r="J1037">
            <v>0</v>
          </cell>
          <cell r="K1037">
            <v>0</v>
          </cell>
          <cell r="L1037">
            <v>0</v>
          </cell>
          <cell r="M1037">
            <v>561</v>
          </cell>
          <cell r="N1037">
            <v>0</v>
          </cell>
        </row>
        <row r="1038">
          <cell r="A1038" t="str">
            <v>131</v>
          </cell>
          <cell r="B1038" t="str">
            <v>0854</v>
          </cell>
          <cell r="C1038" t="str">
            <v>C1</v>
          </cell>
          <cell r="D1038">
            <v>727</v>
          </cell>
          <cell r="E1038">
            <v>0</v>
          </cell>
          <cell r="F1038">
            <v>178</v>
          </cell>
          <cell r="G1038">
            <v>138</v>
          </cell>
          <cell r="H1038">
            <v>0</v>
          </cell>
          <cell r="I1038">
            <v>245</v>
          </cell>
          <cell r="J1038">
            <v>0</v>
          </cell>
          <cell r="K1038">
            <v>0</v>
          </cell>
          <cell r="L1038">
            <v>0</v>
          </cell>
          <cell r="M1038">
            <v>561</v>
          </cell>
          <cell r="N1038">
            <v>24</v>
          </cell>
        </row>
        <row r="1039">
          <cell r="A1039" t="str">
            <v>131</v>
          </cell>
          <cell r="B1039" t="str">
            <v>0855</v>
          </cell>
          <cell r="C1039" t="str">
            <v>B</v>
          </cell>
          <cell r="D1039">
            <v>418</v>
          </cell>
          <cell r="E1039">
            <v>0</v>
          </cell>
          <cell r="F1039">
            <v>88</v>
          </cell>
          <cell r="G1039">
            <v>80</v>
          </cell>
          <cell r="H1039">
            <v>0</v>
          </cell>
          <cell r="I1039">
            <v>180</v>
          </cell>
          <cell r="J1039">
            <v>0</v>
          </cell>
          <cell r="K1039">
            <v>0</v>
          </cell>
          <cell r="L1039">
            <v>0</v>
          </cell>
          <cell r="M1039">
            <v>348</v>
          </cell>
          <cell r="N1039">
            <v>8</v>
          </cell>
        </row>
        <row r="1040">
          <cell r="A1040" t="str">
            <v>131</v>
          </cell>
          <cell r="B1040" t="str">
            <v>0856</v>
          </cell>
          <cell r="C1040" t="str">
            <v>B</v>
          </cell>
          <cell r="D1040">
            <v>661</v>
          </cell>
          <cell r="E1040">
            <v>0</v>
          </cell>
          <cell r="F1040">
            <v>198</v>
          </cell>
          <cell r="G1040">
            <v>168</v>
          </cell>
          <cell r="H1040">
            <v>0</v>
          </cell>
          <cell r="I1040">
            <v>187</v>
          </cell>
          <cell r="J1040">
            <v>0</v>
          </cell>
          <cell r="K1040">
            <v>0</v>
          </cell>
          <cell r="L1040">
            <v>0</v>
          </cell>
          <cell r="M1040">
            <v>553</v>
          </cell>
          <cell r="N1040">
            <v>13</v>
          </cell>
        </row>
        <row r="1041">
          <cell r="A1041" t="str">
            <v>131</v>
          </cell>
          <cell r="B1041" t="str">
            <v>0856</v>
          </cell>
          <cell r="C1041" t="str">
            <v>C1</v>
          </cell>
          <cell r="D1041">
            <v>662</v>
          </cell>
          <cell r="E1041">
            <v>0</v>
          </cell>
          <cell r="F1041">
            <v>220</v>
          </cell>
          <cell r="G1041">
            <v>101</v>
          </cell>
          <cell r="H1041">
            <v>0</v>
          </cell>
          <cell r="I1041">
            <v>231</v>
          </cell>
          <cell r="J1041">
            <v>0</v>
          </cell>
          <cell r="K1041">
            <v>0</v>
          </cell>
          <cell r="L1041">
            <v>0</v>
          </cell>
          <cell r="M1041">
            <v>552</v>
          </cell>
          <cell r="N1041">
            <v>14</v>
          </cell>
        </row>
        <row r="1042">
          <cell r="A1042" t="str">
            <v>131</v>
          </cell>
          <cell r="B1042" t="str">
            <v>0857</v>
          </cell>
          <cell r="C1042" t="str">
            <v>B</v>
          </cell>
          <cell r="D1042">
            <v>663</v>
          </cell>
          <cell r="E1042">
            <v>0</v>
          </cell>
          <cell r="F1042">
            <v>308</v>
          </cell>
          <cell r="G1042">
            <v>104</v>
          </cell>
          <cell r="H1042">
            <v>0</v>
          </cell>
          <cell r="I1042">
            <v>119</v>
          </cell>
          <cell r="J1042">
            <v>0</v>
          </cell>
          <cell r="K1042">
            <v>0</v>
          </cell>
          <cell r="L1042">
            <v>0</v>
          </cell>
          <cell r="M1042">
            <v>531</v>
          </cell>
          <cell r="N1042">
            <v>16</v>
          </cell>
        </row>
        <row r="1043">
          <cell r="A1043" t="str">
            <v>131</v>
          </cell>
          <cell r="B1043" t="str">
            <v>0857</v>
          </cell>
          <cell r="C1043" t="str">
            <v>C1</v>
          </cell>
          <cell r="D1043">
            <v>664</v>
          </cell>
          <cell r="E1043">
            <v>0</v>
          </cell>
          <cell r="F1043">
            <v>272</v>
          </cell>
          <cell r="G1043">
            <v>88</v>
          </cell>
          <cell r="H1043">
            <v>0</v>
          </cell>
          <cell r="I1043">
            <v>188</v>
          </cell>
          <cell r="J1043">
            <v>0</v>
          </cell>
          <cell r="K1043">
            <v>0</v>
          </cell>
          <cell r="L1043">
            <v>0</v>
          </cell>
          <cell r="M1043">
            <v>548</v>
          </cell>
          <cell r="N1043">
            <v>14</v>
          </cell>
        </row>
        <row r="1044">
          <cell r="A1044" t="str">
            <v>131</v>
          </cell>
          <cell r="B1044" t="str">
            <v>0858</v>
          </cell>
          <cell r="C1044" t="str">
            <v>B</v>
          </cell>
          <cell r="D1044">
            <v>571</v>
          </cell>
          <cell r="E1044">
            <v>0</v>
          </cell>
          <cell r="F1044">
            <v>225</v>
          </cell>
          <cell r="G1044">
            <v>83</v>
          </cell>
          <cell r="H1044">
            <v>0</v>
          </cell>
          <cell r="I1044">
            <v>138</v>
          </cell>
          <cell r="J1044">
            <v>0</v>
          </cell>
          <cell r="K1044">
            <v>0</v>
          </cell>
          <cell r="L1044">
            <v>0</v>
          </cell>
          <cell r="M1044">
            <v>446</v>
          </cell>
          <cell r="N1044">
            <v>9</v>
          </cell>
        </row>
        <row r="1045">
          <cell r="A1045" t="str">
            <v>131</v>
          </cell>
          <cell r="B1045" t="str">
            <v>0858</v>
          </cell>
          <cell r="C1045" t="str">
            <v>C1</v>
          </cell>
          <cell r="D1045">
            <v>571</v>
          </cell>
          <cell r="E1045">
            <v>0</v>
          </cell>
          <cell r="F1045">
            <v>266</v>
          </cell>
          <cell r="G1045">
            <v>55</v>
          </cell>
          <cell r="H1045">
            <v>0</v>
          </cell>
          <cell r="I1045">
            <v>134</v>
          </cell>
          <cell r="J1045">
            <v>0</v>
          </cell>
          <cell r="K1045">
            <v>0</v>
          </cell>
          <cell r="L1045">
            <v>0</v>
          </cell>
          <cell r="M1045">
            <v>455</v>
          </cell>
          <cell r="N1045">
            <v>11</v>
          </cell>
        </row>
        <row r="1046">
          <cell r="A1046" t="str">
            <v>131</v>
          </cell>
          <cell r="B1046" t="str">
            <v>0859</v>
          </cell>
          <cell r="C1046" t="str">
            <v>B</v>
          </cell>
          <cell r="D1046">
            <v>604</v>
          </cell>
          <cell r="E1046">
            <v>0</v>
          </cell>
          <cell r="F1046">
            <v>177</v>
          </cell>
          <cell r="G1046">
            <v>101</v>
          </cell>
          <cell r="H1046">
            <v>0</v>
          </cell>
          <cell r="I1046">
            <v>224</v>
          </cell>
          <cell r="J1046">
            <v>0</v>
          </cell>
          <cell r="K1046">
            <v>0</v>
          </cell>
          <cell r="L1046">
            <v>0</v>
          </cell>
          <cell r="M1046">
            <v>502</v>
          </cell>
          <cell r="N1046">
            <v>11</v>
          </cell>
        </row>
        <row r="1047">
          <cell r="A1047" t="str">
            <v>131</v>
          </cell>
          <cell r="B1047" t="str">
            <v>0860</v>
          </cell>
          <cell r="C1047" t="str">
            <v>B</v>
          </cell>
          <cell r="D1047">
            <v>360</v>
          </cell>
          <cell r="E1047">
            <v>0</v>
          </cell>
          <cell r="F1047">
            <v>102</v>
          </cell>
          <cell r="G1047">
            <v>73</v>
          </cell>
          <cell r="H1047">
            <v>0</v>
          </cell>
          <cell r="I1047">
            <v>113</v>
          </cell>
          <cell r="J1047">
            <v>0</v>
          </cell>
          <cell r="K1047">
            <v>0</v>
          </cell>
          <cell r="L1047">
            <v>0</v>
          </cell>
          <cell r="M1047">
            <v>288</v>
          </cell>
          <cell r="N1047">
            <v>8</v>
          </cell>
        </row>
        <row r="1048">
          <cell r="A1048" t="str">
            <v>131</v>
          </cell>
          <cell r="B1048" t="str">
            <v>0861</v>
          </cell>
          <cell r="C1048" t="str">
            <v>B</v>
          </cell>
          <cell r="D1048">
            <v>559</v>
          </cell>
          <cell r="E1048">
            <v>0</v>
          </cell>
          <cell r="F1048">
            <v>199</v>
          </cell>
          <cell r="G1048">
            <v>35</v>
          </cell>
          <cell r="H1048">
            <v>0</v>
          </cell>
          <cell r="I1048">
            <v>227</v>
          </cell>
          <cell r="J1048">
            <v>0</v>
          </cell>
          <cell r="K1048">
            <v>0</v>
          </cell>
          <cell r="L1048">
            <v>0</v>
          </cell>
          <cell r="M1048">
            <v>461</v>
          </cell>
          <cell r="N1048">
            <v>0</v>
          </cell>
        </row>
        <row r="1049">
          <cell r="A1049" t="str">
            <v>131</v>
          </cell>
          <cell r="B1049" t="str">
            <v>0861</v>
          </cell>
          <cell r="C1049" t="str">
            <v>C1</v>
          </cell>
          <cell r="D1049">
            <v>559</v>
          </cell>
          <cell r="E1049">
            <v>0</v>
          </cell>
          <cell r="F1049">
            <v>250</v>
          </cell>
          <cell r="G1049">
            <v>27</v>
          </cell>
          <cell r="H1049">
            <v>0</v>
          </cell>
          <cell r="I1049">
            <v>197</v>
          </cell>
          <cell r="J1049">
            <v>0</v>
          </cell>
          <cell r="K1049">
            <v>0</v>
          </cell>
          <cell r="L1049">
            <v>0</v>
          </cell>
          <cell r="M1049">
            <v>474</v>
          </cell>
          <cell r="N1049">
            <v>10</v>
          </cell>
        </row>
        <row r="1050">
          <cell r="A1050" t="str">
            <v>133</v>
          </cell>
          <cell r="B1050" t="str">
            <v>0866</v>
          </cell>
          <cell r="C1050" t="str">
            <v>B</v>
          </cell>
          <cell r="D1050">
            <v>678</v>
          </cell>
          <cell r="E1050">
            <v>0</v>
          </cell>
          <cell r="F1050">
            <v>287</v>
          </cell>
          <cell r="G1050">
            <v>300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587</v>
          </cell>
          <cell r="N1050">
            <v>0</v>
          </cell>
        </row>
        <row r="1051">
          <cell r="A1051" t="str">
            <v>133</v>
          </cell>
          <cell r="B1051" t="str">
            <v>0866</v>
          </cell>
          <cell r="C1051" t="str">
            <v>C1</v>
          </cell>
          <cell r="D1051">
            <v>678</v>
          </cell>
          <cell r="E1051">
            <v>0</v>
          </cell>
          <cell r="F1051">
            <v>282</v>
          </cell>
          <cell r="G1051">
            <v>304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586</v>
          </cell>
          <cell r="N1051">
            <v>0</v>
          </cell>
        </row>
        <row r="1052">
          <cell r="A1052" t="str">
            <v>133</v>
          </cell>
          <cell r="B1052" t="str">
            <v>0867</v>
          </cell>
          <cell r="C1052" t="str">
            <v>B</v>
          </cell>
          <cell r="D1052">
            <v>690</v>
          </cell>
          <cell r="E1052">
            <v>0</v>
          </cell>
          <cell r="F1052">
            <v>303</v>
          </cell>
          <cell r="G1052">
            <v>297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600</v>
          </cell>
          <cell r="N1052">
            <v>4</v>
          </cell>
        </row>
        <row r="1053">
          <cell r="A1053" t="str">
            <v>133</v>
          </cell>
          <cell r="B1053" t="str">
            <v>0867</v>
          </cell>
          <cell r="C1053" t="str">
            <v>C1</v>
          </cell>
          <cell r="D1053">
            <v>691</v>
          </cell>
          <cell r="E1053">
            <v>0</v>
          </cell>
          <cell r="F1053">
            <v>298</v>
          </cell>
          <cell r="G1053">
            <v>315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613</v>
          </cell>
          <cell r="N1053">
            <v>2</v>
          </cell>
        </row>
        <row r="1054">
          <cell r="A1054" t="str">
            <v>133</v>
          </cell>
          <cell r="B1054" t="str">
            <v>0868</v>
          </cell>
          <cell r="C1054" t="str">
            <v>B</v>
          </cell>
          <cell r="D1054">
            <v>729</v>
          </cell>
          <cell r="E1054">
            <v>0</v>
          </cell>
          <cell r="F1054">
            <v>243</v>
          </cell>
          <cell r="G1054">
            <v>244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487</v>
          </cell>
          <cell r="N1054">
            <v>0</v>
          </cell>
        </row>
        <row r="1055">
          <cell r="A1055" t="str">
            <v>133</v>
          </cell>
          <cell r="B1055" t="str">
            <v>0868</v>
          </cell>
          <cell r="C1055" t="str">
            <v>C1</v>
          </cell>
          <cell r="D1055">
            <v>729</v>
          </cell>
          <cell r="E1055">
            <v>0</v>
          </cell>
          <cell r="F1055">
            <v>222</v>
          </cell>
          <cell r="G1055">
            <v>256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478</v>
          </cell>
          <cell r="N1055">
            <v>4</v>
          </cell>
        </row>
        <row r="1056">
          <cell r="A1056" t="str">
            <v>133</v>
          </cell>
          <cell r="B1056" t="str">
            <v>0869</v>
          </cell>
          <cell r="C1056" t="str">
            <v>B</v>
          </cell>
          <cell r="D1056">
            <v>436</v>
          </cell>
          <cell r="E1056">
            <v>0</v>
          </cell>
          <cell r="F1056">
            <v>203</v>
          </cell>
          <cell r="G1056">
            <v>167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370</v>
          </cell>
          <cell r="N1056">
            <v>6</v>
          </cell>
        </row>
        <row r="1057">
          <cell r="A1057" t="str">
            <v>133</v>
          </cell>
          <cell r="B1057" t="str">
            <v>0869</v>
          </cell>
          <cell r="C1057" t="str">
            <v>C1</v>
          </cell>
          <cell r="D1057">
            <v>436</v>
          </cell>
          <cell r="E1057">
            <v>0</v>
          </cell>
          <cell r="F1057">
            <v>215</v>
          </cell>
          <cell r="G1057">
            <v>165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380</v>
          </cell>
          <cell r="N1057">
            <v>6</v>
          </cell>
        </row>
        <row r="1058">
          <cell r="A1058" t="str">
            <v>133</v>
          </cell>
          <cell r="B1058" t="str">
            <v>0870</v>
          </cell>
          <cell r="C1058" t="str">
            <v>B</v>
          </cell>
          <cell r="D1058">
            <v>358</v>
          </cell>
          <cell r="E1058">
            <v>0</v>
          </cell>
          <cell r="F1058">
            <v>113</v>
          </cell>
          <cell r="G1058">
            <v>181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294</v>
          </cell>
          <cell r="N1058">
            <v>0</v>
          </cell>
        </row>
        <row r="1059">
          <cell r="A1059" t="str">
            <v>138</v>
          </cell>
          <cell r="B1059" t="str">
            <v>0877</v>
          </cell>
          <cell r="C1059" t="str">
            <v>B</v>
          </cell>
          <cell r="D1059">
            <v>543</v>
          </cell>
          <cell r="E1059">
            <v>0</v>
          </cell>
          <cell r="F1059">
            <v>198</v>
          </cell>
          <cell r="G1059">
            <v>223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421</v>
          </cell>
          <cell r="N1059">
            <v>0</v>
          </cell>
        </row>
        <row r="1060">
          <cell r="A1060" t="str">
            <v>138</v>
          </cell>
          <cell r="B1060" t="str">
            <v>0877</v>
          </cell>
          <cell r="C1060" t="str">
            <v>C1</v>
          </cell>
          <cell r="D1060">
            <v>543</v>
          </cell>
          <cell r="E1060">
            <v>0</v>
          </cell>
          <cell r="F1060">
            <v>153</v>
          </cell>
          <cell r="G1060">
            <v>278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431</v>
          </cell>
          <cell r="N1060">
            <v>0</v>
          </cell>
        </row>
        <row r="1061">
          <cell r="A1061" t="str">
            <v>138</v>
          </cell>
          <cell r="B1061" t="str">
            <v>0878</v>
          </cell>
          <cell r="C1061" t="str">
            <v>B</v>
          </cell>
          <cell r="D1061">
            <v>461</v>
          </cell>
          <cell r="E1061">
            <v>0</v>
          </cell>
          <cell r="F1061">
            <v>212</v>
          </cell>
          <cell r="G1061">
            <v>133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345</v>
          </cell>
          <cell r="N1061">
            <v>1</v>
          </cell>
        </row>
        <row r="1062">
          <cell r="A1062" t="str">
            <v>138</v>
          </cell>
          <cell r="B1062" t="str">
            <v>0878</v>
          </cell>
          <cell r="C1062" t="str">
            <v>C1</v>
          </cell>
          <cell r="D1062">
            <v>461</v>
          </cell>
          <cell r="E1062">
            <v>0</v>
          </cell>
          <cell r="F1062">
            <v>234</v>
          </cell>
          <cell r="G1062">
            <v>145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379</v>
          </cell>
          <cell r="N1062">
            <v>0</v>
          </cell>
        </row>
        <row r="1063">
          <cell r="A1063" t="str">
            <v>138</v>
          </cell>
          <cell r="B1063" t="str">
            <v>0879</v>
          </cell>
          <cell r="C1063" t="str">
            <v>B</v>
          </cell>
          <cell r="D1063">
            <v>598</v>
          </cell>
          <cell r="E1063">
            <v>0</v>
          </cell>
          <cell r="F1063">
            <v>231</v>
          </cell>
          <cell r="G1063">
            <v>232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463</v>
          </cell>
          <cell r="N1063">
            <v>0</v>
          </cell>
        </row>
        <row r="1064">
          <cell r="A1064" t="str">
            <v>138</v>
          </cell>
          <cell r="B1064" t="str">
            <v>0880</v>
          </cell>
          <cell r="C1064" t="str">
            <v>B</v>
          </cell>
          <cell r="D1064">
            <v>145</v>
          </cell>
          <cell r="E1064">
            <v>0</v>
          </cell>
          <cell r="F1064">
            <v>48</v>
          </cell>
          <cell r="G1064">
            <v>59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107</v>
          </cell>
          <cell r="N1064">
            <v>0</v>
          </cell>
        </row>
        <row r="1065">
          <cell r="A1065" t="str">
            <v>138</v>
          </cell>
          <cell r="B1065" t="str">
            <v>0881</v>
          </cell>
          <cell r="C1065" t="str">
            <v>B</v>
          </cell>
          <cell r="D1065">
            <v>522</v>
          </cell>
          <cell r="E1065">
            <v>0</v>
          </cell>
          <cell r="F1065">
            <v>213</v>
          </cell>
          <cell r="G1065">
            <v>171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384</v>
          </cell>
          <cell r="N1065">
            <v>1</v>
          </cell>
        </row>
        <row r="1066">
          <cell r="A1066" t="str">
            <v>140</v>
          </cell>
          <cell r="B1066" t="str">
            <v>0883</v>
          </cell>
          <cell r="C1066" t="str">
            <v>B</v>
          </cell>
          <cell r="D1066">
            <v>668</v>
          </cell>
          <cell r="E1066">
            <v>0</v>
          </cell>
          <cell r="F1066">
            <v>269</v>
          </cell>
          <cell r="G1066">
            <v>213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482</v>
          </cell>
          <cell r="N1066">
            <v>5</v>
          </cell>
        </row>
        <row r="1067">
          <cell r="A1067" t="str">
            <v>140</v>
          </cell>
          <cell r="B1067" t="str">
            <v>0883</v>
          </cell>
          <cell r="C1067" t="str">
            <v>X1</v>
          </cell>
          <cell r="D1067">
            <v>245</v>
          </cell>
          <cell r="E1067">
            <v>0</v>
          </cell>
          <cell r="F1067">
            <v>88</v>
          </cell>
          <cell r="G1067">
            <v>122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210</v>
          </cell>
          <cell r="N1067">
            <v>5</v>
          </cell>
        </row>
        <row r="1068">
          <cell r="A1068" t="str">
            <v>140</v>
          </cell>
          <cell r="B1068" t="str">
            <v>0884</v>
          </cell>
          <cell r="C1068" t="str">
            <v>B</v>
          </cell>
          <cell r="D1068">
            <v>425</v>
          </cell>
          <cell r="E1068">
            <v>0</v>
          </cell>
          <cell r="F1068">
            <v>98</v>
          </cell>
          <cell r="G1068">
            <v>186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284</v>
          </cell>
          <cell r="N1068">
            <v>3</v>
          </cell>
        </row>
        <row r="1069">
          <cell r="A1069" t="str">
            <v>140</v>
          </cell>
          <cell r="B1069" t="str">
            <v>0884</v>
          </cell>
          <cell r="C1069" t="str">
            <v>C1</v>
          </cell>
          <cell r="D1069">
            <v>425</v>
          </cell>
          <cell r="E1069">
            <v>0</v>
          </cell>
          <cell r="F1069">
            <v>118</v>
          </cell>
          <cell r="G1069">
            <v>180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298</v>
          </cell>
          <cell r="N1069">
            <v>2</v>
          </cell>
        </row>
        <row r="1070">
          <cell r="A1070" t="str">
            <v>140</v>
          </cell>
          <cell r="B1070" t="str">
            <v>0885</v>
          </cell>
          <cell r="C1070" t="str">
            <v>B</v>
          </cell>
          <cell r="D1070">
            <v>455</v>
          </cell>
          <cell r="E1070">
            <v>0</v>
          </cell>
          <cell r="F1070">
            <v>134</v>
          </cell>
          <cell r="G1070">
            <v>204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338</v>
          </cell>
          <cell r="N1070">
            <v>4</v>
          </cell>
        </row>
        <row r="1071">
          <cell r="A1071" t="str">
            <v>140</v>
          </cell>
          <cell r="B1071" t="str">
            <v>0885</v>
          </cell>
          <cell r="C1071" t="str">
            <v>C1</v>
          </cell>
          <cell r="D1071">
            <v>455</v>
          </cell>
          <cell r="E1071">
            <v>0</v>
          </cell>
          <cell r="F1071">
            <v>128</v>
          </cell>
          <cell r="G1071">
            <v>197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325</v>
          </cell>
          <cell r="N1071">
            <v>4</v>
          </cell>
        </row>
        <row r="1072">
          <cell r="A1072" t="str">
            <v>140</v>
          </cell>
          <cell r="B1072" t="str">
            <v>0886</v>
          </cell>
          <cell r="C1072" t="str">
            <v>B</v>
          </cell>
          <cell r="D1072">
            <v>384</v>
          </cell>
          <cell r="E1072">
            <v>0</v>
          </cell>
          <cell r="F1072">
            <v>177</v>
          </cell>
          <cell r="G1072">
            <v>113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290</v>
          </cell>
          <cell r="N1072">
            <v>3</v>
          </cell>
        </row>
        <row r="1073">
          <cell r="A1073" t="str">
            <v>140</v>
          </cell>
          <cell r="B1073" t="str">
            <v>0886</v>
          </cell>
          <cell r="C1073" t="str">
            <v>C1</v>
          </cell>
          <cell r="D1073">
            <v>385</v>
          </cell>
          <cell r="E1073">
            <v>0</v>
          </cell>
          <cell r="F1073">
            <v>160</v>
          </cell>
          <cell r="G1073">
            <v>121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281</v>
          </cell>
          <cell r="N1073">
            <v>3</v>
          </cell>
        </row>
        <row r="1074">
          <cell r="A1074" t="str">
            <v>140</v>
          </cell>
          <cell r="B1074" t="str">
            <v>0887</v>
          </cell>
          <cell r="C1074" t="str">
            <v>B</v>
          </cell>
          <cell r="D1074">
            <v>362</v>
          </cell>
          <cell r="E1074">
            <v>0</v>
          </cell>
          <cell r="F1074">
            <v>116</v>
          </cell>
          <cell r="G1074">
            <v>151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267</v>
          </cell>
          <cell r="N1074">
            <v>2</v>
          </cell>
        </row>
        <row r="1075">
          <cell r="A1075" t="str">
            <v>140</v>
          </cell>
          <cell r="B1075" t="str">
            <v>0887</v>
          </cell>
          <cell r="C1075" t="str">
            <v>X1</v>
          </cell>
          <cell r="D1075">
            <v>376</v>
          </cell>
          <cell r="E1075">
            <v>0</v>
          </cell>
          <cell r="F1075">
            <v>193</v>
          </cell>
          <cell r="G1075">
            <v>122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315</v>
          </cell>
          <cell r="N1075">
            <v>0</v>
          </cell>
        </row>
        <row r="1076">
          <cell r="A1076" t="str">
            <v>140</v>
          </cell>
          <cell r="B1076" t="str">
            <v>0888</v>
          </cell>
          <cell r="C1076" t="str">
            <v>B</v>
          </cell>
          <cell r="D1076">
            <v>137</v>
          </cell>
          <cell r="E1076">
            <v>0</v>
          </cell>
          <cell r="F1076">
            <v>102</v>
          </cell>
          <cell r="G1076">
            <v>14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116</v>
          </cell>
          <cell r="N1076">
            <v>0</v>
          </cell>
        </row>
        <row r="1077">
          <cell r="A1077" t="str">
            <v>140</v>
          </cell>
          <cell r="B1077" t="str">
            <v>0889</v>
          </cell>
          <cell r="C1077" t="str">
            <v>B</v>
          </cell>
          <cell r="D1077">
            <v>521</v>
          </cell>
          <cell r="E1077">
            <v>0</v>
          </cell>
          <cell r="F1077">
            <v>278</v>
          </cell>
          <cell r="G1077">
            <v>115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393</v>
          </cell>
          <cell r="N1077">
            <v>1</v>
          </cell>
        </row>
        <row r="1078">
          <cell r="A1078" t="str">
            <v>140</v>
          </cell>
          <cell r="B1078" t="str">
            <v>0890</v>
          </cell>
          <cell r="C1078" t="str">
            <v>B</v>
          </cell>
          <cell r="D1078">
            <v>130</v>
          </cell>
          <cell r="E1078">
            <v>0</v>
          </cell>
          <cell r="F1078">
            <v>32</v>
          </cell>
          <cell r="G1078">
            <v>43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75</v>
          </cell>
          <cell r="N1078">
            <v>2</v>
          </cell>
        </row>
        <row r="1079">
          <cell r="A1079" t="str">
            <v>147</v>
          </cell>
          <cell r="B1079" t="str">
            <v>0900</v>
          </cell>
          <cell r="C1079" t="str">
            <v>B</v>
          </cell>
          <cell r="D1079">
            <v>512</v>
          </cell>
          <cell r="E1079">
            <v>10</v>
          </cell>
          <cell r="F1079">
            <v>166</v>
          </cell>
          <cell r="G1079">
            <v>111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287</v>
          </cell>
          <cell r="N1079">
            <v>6</v>
          </cell>
        </row>
        <row r="1080">
          <cell r="A1080" t="str">
            <v>147</v>
          </cell>
          <cell r="B1080" t="str">
            <v>0900</v>
          </cell>
          <cell r="C1080" t="str">
            <v>C1</v>
          </cell>
          <cell r="D1080">
            <v>512</v>
          </cell>
          <cell r="E1080">
            <v>14</v>
          </cell>
          <cell r="F1080">
            <v>148</v>
          </cell>
          <cell r="G1080">
            <v>125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287</v>
          </cell>
          <cell r="N1080">
            <v>0</v>
          </cell>
        </row>
        <row r="1081">
          <cell r="A1081" t="str">
            <v>147</v>
          </cell>
          <cell r="B1081" t="str">
            <v>0901</v>
          </cell>
          <cell r="C1081" t="str">
            <v>B</v>
          </cell>
          <cell r="D1081">
            <v>502</v>
          </cell>
          <cell r="E1081">
            <v>17</v>
          </cell>
          <cell r="F1081">
            <v>187</v>
          </cell>
          <cell r="G1081">
            <v>106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310</v>
          </cell>
          <cell r="N1081">
            <v>7</v>
          </cell>
        </row>
        <row r="1082">
          <cell r="A1082" t="str">
            <v>147</v>
          </cell>
          <cell r="B1082" t="str">
            <v>0901</v>
          </cell>
          <cell r="C1082" t="str">
            <v>C1</v>
          </cell>
          <cell r="D1082">
            <v>503</v>
          </cell>
          <cell r="E1082">
            <v>17</v>
          </cell>
          <cell r="F1082">
            <v>166</v>
          </cell>
          <cell r="G1082">
            <v>114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297</v>
          </cell>
          <cell r="N1082">
            <v>3</v>
          </cell>
        </row>
        <row r="1083">
          <cell r="A1083" t="str">
            <v>147</v>
          </cell>
          <cell r="B1083" t="str">
            <v>0902</v>
          </cell>
          <cell r="C1083" t="str">
            <v>B</v>
          </cell>
          <cell r="D1083">
            <v>587</v>
          </cell>
          <cell r="E1083">
            <v>17</v>
          </cell>
          <cell r="F1083">
            <v>153</v>
          </cell>
          <cell r="G1083">
            <v>173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343</v>
          </cell>
          <cell r="N1083">
            <v>5</v>
          </cell>
        </row>
        <row r="1084">
          <cell r="A1084" t="str">
            <v>147</v>
          </cell>
          <cell r="B1084" t="str">
            <v>0902</v>
          </cell>
          <cell r="C1084" t="str">
            <v>C1</v>
          </cell>
          <cell r="D1084">
            <v>588</v>
          </cell>
          <cell r="E1084">
            <v>13</v>
          </cell>
          <cell r="F1084">
            <v>151</v>
          </cell>
          <cell r="G1084">
            <v>180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344</v>
          </cell>
          <cell r="N1084">
            <v>11</v>
          </cell>
        </row>
        <row r="1085">
          <cell r="A1085" t="str">
            <v>147</v>
          </cell>
          <cell r="B1085" t="str">
            <v>0903</v>
          </cell>
          <cell r="C1085" t="str">
            <v>B</v>
          </cell>
          <cell r="D1085">
            <v>707</v>
          </cell>
          <cell r="E1085">
            <v>36</v>
          </cell>
          <cell r="F1085">
            <v>142</v>
          </cell>
          <cell r="G1085">
            <v>194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372</v>
          </cell>
          <cell r="N1085">
            <v>6</v>
          </cell>
        </row>
        <row r="1086">
          <cell r="A1086" t="str">
            <v>147</v>
          </cell>
          <cell r="B1086" t="str">
            <v>0903</v>
          </cell>
          <cell r="C1086" t="str">
            <v>C1</v>
          </cell>
          <cell r="D1086">
            <v>707</v>
          </cell>
          <cell r="E1086">
            <v>31</v>
          </cell>
          <cell r="F1086">
            <v>172</v>
          </cell>
          <cell r="G1086">
            <v>172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375</v>
          </cell>
          <cell r="N1086">
            <v>13</v>
          </cell>
        </row>
        <row r="1087">
          <cell r="A1087" t="str">
            <v>147</v>
          </cell>
          <cell r="B1087" t="str">
            <v>0904</v>
          </cell>
          <cell r="C1087" t="str">
            <v>B</v>
          </cell>
          <cell r="D1087">
            <v>154</v>
          </cell>
          <cell r="E1087">
            <v>1</v>
          </cell>
          <cell r="F1087">
            <v>34</v>
          </cell>
          <cell r="G1087">
            <v>29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64</v>
          </cell>
          <cell r="N1087">
            <v>4</v>
          </cell>
        </row>
        <row r="1088">
          <cell r="A1088" t="str">
            <v>147</v>
          </cell>
          <cell r="B1088" t="str">
            <v>0905</v>
          </cell>
          <cell r="C1088" t="str">
            <v>B</v>
          </cell>
          <cell r="D1088">
            <v>216</v>
          </cell>
          <cell r="E1088">
            <v>2</v>
          </cell>
          <cell r="F1088">
            <v>87</v>
          </cell>
          <cell r="G1088">
            <v>49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138</v>
          </cell>
          <cell r="N1088">
            <v>0</v>
          </cell>
        </row>
        <row r="1089">
          <cell r="A1089" t="str">
            <v>154</v>
          </cell>
          <cell r="B1089" t="str">
            <v>0917</v>
          </cell>
          <cell r="C1089" t="str">
            <v>B</v>
          </cell>
          <cell r="D1089">
            <v>700</v>
          </cell>
          <cell r="E1089">
            <v>0</v>
          </cell>
          <cell r="F1089">
            <v>210</v>
          </cell>
          <cell r="G1089">
            <v>255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465</v>
          </cell>
          <cell r="N1089">
            <v>16</v>
          </cell>
        </row>
        <row r="1090">
          <cell r="A1090" t="str">
            <v>154</v>
          </cell>
          <cell r="B1090" t="str">
            <v>0917</v>
          </cell>
          <cell r="C1090" t="str">
            <v>C1</v>
          </cell>
          <cell r="D1090">
            <v>700</v>
          </cell>
          <cell r="E1090">
            <v>0</v>
          </cell>
          <cell r="F1090">
            <v>201</v>
          </cell>
          <cell r="G1090">
            <v>295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496</v>
          </cell>
          <cell r="N1090">
            <v>11</v>
          </cell>
        </row>
        <row r="1091">
          <cell r="A1091" t="str">
            <v>154</v>
          </cell>
          <cell r="B1091" t="str">
            <v>0918</v>
          </cell>
          <cell r="C1091" t="str">
            <v>B</v>
          </cell>
          <cell r="D1091">
            <v>523</v>
          </cell>
          <cell r="E1091">
            <v>0</v>
          </cell>
          <cell r="F1091">
            <v>77</v>
          </cell>
          <cell r="G1091">
            <v>165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242</v>
          </cell>
          <cell r="N1091">
            <v>13</v>
          </cell>
        </row>
        <row r="1092">
          <cell r="A1092" t="str">
            <v>154</v>
          </cell>
          <cell r="B1092" t="str">
            <v>0918</v>
          </cell>
          <cell r="C1092" t="str">
            <v>C1</v>
          </cell>
          <cell r="D1092">
            <v>524</v>
          </cell>
          <cell r="E1092">
            <v>0</v>
          </cell>
          <cell r="F1092">
            <v>78</v>
          </cell>
          <cell r="G1092">
            <v>136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214</v>
          </cell>
          <cell r="N1092">
            <v>20</v>
          </cell>
        </row>
        <row r="1093">
          <cell r="A1093" t="str">
            <v>154</v>
          </cell>
          <cell r="B1093" t="str">
            <v>0919</v>
          </cell>
          <cell r="C1093" t="str">
            <v>B</v>
          </cell>
          <cell r="D1093">
            <v>443</v>
          </cell>
          <cell r="E1093">
            <v>0</v>
          </cell>
          <cell r="F1093">
            <v>117</v>
          </cell>
          <cell r="G1093">
            <v>123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240</v>
          </cell>
          <cell r="N1093">
            <v>7</v>
          </cell>
        </row>
        <row r="1094">
          <cell r="A1094" t="str">
            <v>154</v>
          </cell>
          <cell r="B1094" t="str">
            <v>0919</v>
          </cell>
          <cell r="C1094" t="str">
            <v>C1</v>
          </cell>
          <cell r="D1094">
            <v>444</v>
          </cell>
          <cell r="E1094">
            <v>0</v>
          </cell>
          <cell r="F1094">
            <v>99</v>
          </cell>
          <cell r="G1094">
            <v>104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203</v>
          </cell>
          <cell r="N1094">
            <v>12</v>
          </cell>
        </row>
        <row r="1095">
          <cell r="A1095" t="str">
            <v>157</v>
          </cell>
          <cell r="B1095" t="str">
            <v>0924</v>
          </cell>
          <cell r="C1095" t="str">
            <v>B</v>
          </cell>
          <cell r="D1095">
            <v>412</v>
          </cell>
          <cell r="E1095">
            <v>71</v>
          </cell>
          <cell r="F1095">
            <v>149</v>
          </cell>
          <cell r="G1095">
            <v>6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226</v>
          </cell>
          <cell r="N1095">
            <v>0</v>
          </cell>
        </row>
        <row r="1096">
          <cell r="A1096" t="str">
            <v>157</v>
          </cell>
          <cell r="B1096" t="str">
            <v>0925</v>
          </cell>
          <cell r="C1096" t="str">
            <v>B</v>
          </cell>
          <cell r="D1096">
            <v>383</v>
          </cell>
          <cell r="E1096">
            <v>92</v>
          </cell>
          <cell r="F1096">
            <v>75</v>
          </cell>
          <cell r="G1096">
            <v>15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182</v>
          </cell>
          <cell r="N1096">
            <v>5</v>
          </cell>
        </row>
        <row r="1097">
          <cell r="A1097" t="str">
            <v>157</v>
          </cell>
          <cell r="B1097" t="str">
            <v>0926</v>
          </cell>
          <cell r="C1097" t="str">
            <v>B</v>
          </cell>
          <cell r="D1097">
            <v>251</v>
          </cell>
          <cell r="E1097">
            <v>54</v>
          </cell>
          <cell r="F1097">
            <v>41</v>
          </cell>
          <cell r="G1097">
            <v>5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100</v>
          </cell>
          <cell r="N1097">
            <v>6</v>
          </cell>
        </row>
        <row r="1098">
          <cell r="A1098" t="str">
            <v>164</v>
          </cell>
          <cell r="B1098" t="str">
            <v>0943</v>
          </cell>
          <cell r="C1098" t="str">
            <v>B</v>
          </cell>
          <cell r="D1098">
            <v>725</v>
          </cell>
          <cell r="E1098">
            <v>18</v>
          </cell>
          <cell r="F1098">
            <v>278</v>
          </cell>
          <cell r="G1098">
            <v>204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500</v>
          </cell>
          <cell r="N1098">
            <v>9</v>
          </cell>
        </row>
        <row r="1099">
          <cell r="A1099" t="str">
            <v>164</v>
          </cell>
          <cell r="B1099" t="str">
            <v>0943</v>
          </cell>
          <cell r="C1099" t="str">
            <v>C1</v>
          </cell>
          <cell r="D1099">
            <v>726</v>
          </cell>
          <cell r="E1099">
            <v>10</v>
          </cell>
          <cell r="F1099">
            <v>292</v>
          </cell>
          <cell r="G1099">
            <v>221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523</v>
          </cell>
          <cell r="N1099">
            <v>7</v>
          </cell>
        </row>
        <row r="1100">
          <cell r="A1100" t="str">
            <v>164</v>
          </cell>
          <cell r="B1100" t="str">
            <v>0944</v>
          </cell>
          <cell r="C1100" t="str">
            <v>B</v>
          </cell>
          <cell r="D1100">
            <v>480</v>
          </cell>
          <cell r="E1100">
            <v>37</v>
          </cell>
          <cell r="F1100">
            <v>160</v>
          </cell>
          <cell r="G1100">
            <v>143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340</v>
          </cell>
          <cell r="N1100">
            <v>7</v>
          </cell>
        </row>
        <row r="1101">
          <cell r="A1101" t="str">
            <v>164</v>
          </cell>
          <cell r="B1101" t="str">
            <v>0944</v>
          </cell>
          <cell r="C1101" t="str">
            <v>C1</v>
          </cell>
          <cell r="D1101">
            <v>480</v>
          </cell>
          <cell r="E1101">
            <v>28</v>
          </cell>
          <cell r="F1101">
            <v>180</v>
          </cell>
          <cell r="G1101">
            <v>132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340</v>
          </cell>
          <cell r="N1101">
            <v>7</v>
          </cell>
        </row>
        <row r="1102">
          <cell r="A1102" t="str">
            <v>164</v>
          </cell>
          <cell r="B1102" t="str">
            <v>0945</v>
          </cell>
          <cell r="C1102" t="str">
            <v>B</v>
          </cell>
          <cell r="D1102">
            <v>491</v>
          </cell>
          <cell r="E1102">
            <v>7</v>
          </cell>
          <cell r="F1102">
            <v>210</v>
          </cell>
          <cell r="G1102">
            <v>141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358</v>
          </cell>
          <cell r="N1102">
            <v>0</v>
          </cell>
        </row>
        <row r="1103">
          <cell r="A1103" t="str">
            <v>164</v>
          </cell>
          <cell r="B1103" t="str">
            <v>0946</v>
          </cell>
          <cell r="C1103" t="str">
            <v>B</v>
          </cell>
          <cell r="D1103">
            <v>421</v>
          </cell>
          <cell r="E1103">
            <v>3</v>
          </cell>
          <cell r="F1103">
            <v>96</v>
          </cell>
          <cell r="G1103">
            <v>185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284</v>
          </cell>
          <cell r="N1103">
            <v>0</v>
          </cell>
        </row>
        <row r="1104">
          <cell r="A1104" t="str">
            <v>164</v>
          </cell>
          <cell r="B1104" t="str">
            <v>0946</v>
          </cell>
          <cell r="C1104" t="str">
            <v>C1</v>
          </cell>
          <cell r="D1104">
            <v>422</v>
          </cell>
          <cell r="E1104">
            <v>1</v>
          </cell>
          <cell r="F1104">
            <v>106</v>
          </cell>
          <cell r="G1104">
            <v>151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258</v>
          </cell>
          <cell r="N1104">
            <v>0</v>
          </cell>
        </row>
        <row r="1105">
          <cell r="A1105" t="str">
            <v>164</v>
          </cell>
          <cell r="B1105" t="str">
            <v>0947</v>
          </cell>
          <cell r="C1105" t="str">
            <v>B</v>
          </cell>
          <cell r="D1105">
            <v>500</v>
          </cell>
          <cell r="E1105">
            <v>166</v>
          </cell>
          <cell r="F1105">
            <v>149</v>
          </cell>
          <cell r="G1105">
            <v>66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381</v>
          </cell>
          <cell r="N1105">
            <v>5</v>
          </cell>
        </row>
        <row r="1106">
          <cell r="A1106" t="str">
            <v>164</v>
          </cell>
          <cell r="B1106" t="str">
            <v>0947</v>
          </cell>
          <cell r="C1106" t="str">
            <v>C1</v>
          </cell>
          <cell r="D1106">
            <v>501</v>
          </cell>
          <cell r="E1106">
            <v>186</v>
          </cell>
          <cell r="F1106">
            <v>139</v>
          </cell>
          <cell r="G1106">
            <v>68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393</v>
          </cell>
          <cell r="N1106">
            <v>0</v>
          </cell>
        </row>
        <row r="1107">
          <cell r="A1107" t="str">
            <v>164</v>
          </cell>
          <cell r="B1107" t="str">
            <v>0948</v>
          </cell>
          <cell r="C1107" t="str">
            <v>B</v>
          </cell>
          <cell r="D1107">
            <v>412</v>
          </cell>
          <cell r="E1107">
            <v>13</v>
          </cell>
          <cell r="F1107">
            <v>153</v>
          </cell>
          <cell r="G1107">
            <v>149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315</v>
          </cell>
          <cell r="N1107">
            <v>0</v>
          </cell>
        </row>
        <row r="1108">
          <cell r="A1108" t="str">
            <v>164</v>
          </cell>
          <cell r="B1108" t="str">
            <v>0948</v>
          </cell>
          <cell r="C1108" t="str">
            <v>C1</v>
          </cell>
          <cell r="D1108">
            <v>413</v>
          </cell>
          <cell r="E1108">
            <v>11</v>
          </cell>
          <cell r="F1108">
            <v>142</v>
          </cell>
          <cell r="G1108">
            <v>174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327</v>
          </cell>
          <cell r="N1108">
            <v>1</v>
          </cell>
        </row>
        <row r="1109">
          <cell r="A1109" t="str">
            <v>166</v>
          </cell>
          <cell r="B1109" t="str">
            <v>0951</v>
          </cell>
          <cell r="C1109" t="str">
            <v>B</v>
          </cell>
          <cell r="D1109">
            <v>407</v>
          </cell>
          <cell r="E1109">
            <v>0</v>
          </cell>
          <cell r="F1109">
            <v>159</v>
          </cell>
          <cell r="G1109">
            <v>138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297</v>
          </cell>
          <cell r="N1109">
            <v>11</v>
          </cell>
        </row>
        <row r="1110">
          <cell r="A1110" t="str">
            <v>167</v>
          </cell>
          <cell r="B1110" t="str">
            <v>0952</v>
          </cell>
          <cell r="C1110" t="str">
            <v>B</v>
          </cell>
          <cell r="D1110">
            <v>702</v>
          </cell>
          <cell r="E1110">
            <v>0</v>
          </cell>
          <cell r="F1110">
            <v>399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399</v>
          </cell>
          <cell r="N1110">
            <v>15</v>
          </cell>
        </row>
        <row r="1111">
          <cell r="A1111" t="str">
            <v>167</v>
          </cell>
          <cell r="B1111" t="str">
            <v>0952</v>
          </cell>
          <cell r="C1111" t="str">
            <v>C1</v>
          </cell>
          <cell r="D1111">
            <v>702</v>
          </cell>
          <cell r="E1111">
            <v>0</v>
          </cell>
          <cell r="F1111">
            <v>449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449</v>
          </cell>
          <cell r="N1111">
            <v>7</v>
          </cell>
        </row>
        <row r="1112">
          <cell r="A1112" t="str">
            <v>167</v>
          </cell>
          <cell r="B1112" t="str">
            <v>0953</v>
          </cell>
          <cell r="C1112" t="str">
            <v>B</v>
          </cell>
          <cell r="D1112">
            <v>298</v>
          </cell>
          <cell r="E1112">
            <v>0</v>
          </cell>
          <cell r="F1112">
            <v>213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213</v>
          </cell>
          <cell r="N1112">
            <v>4</v>
          </cell>
        </row>
        <row r="1113">
          <cell r="A1113" t="str">
            <v>167</v>
          </cell>
          <cell r="B1113" t="str">
            <v>0954</v>
          </cell>
          <cell r="C1113" t="str">
            <v>B</v>
          </cell>
          <cell r="D1113">
            <v>467</v>
          </cell>
          <cell r="E1113">
            <v>0</v>
          </cell>
          <cell r="F1113">
            <v>442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442</v>
          </cell>
          <cell r="N1113">
            <v>8</v>
          </cell>
        </row>
        <row r="1114">
          <cell r="A1114" t="str">
            <v>170</v>
          </cell>
          <cell r="B1114" t="str">
            <v>0962</v>
          </cell>
          <cell r="C1114" t="str">
            <v>B</v>
          </cell>
          <cell r="D1114">
            <v>668</v>
          </cell>
          <cell r="E1114">
            <v>0</v>
          </cell>
          <cell r="F1114">
            <v>252</v>
          </cell>
          <cell r="G1114">
            <v>232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484</v>
          </cell>
          <cell r="N1114">
            <v>0</v>
          </cell>
        </row>
        <row r="1115">
          <cell r="A1115" t="str">
            <v>170</v>
          </cell>
          <cell r="B1115" t="str">
            <v>0962</v>
          </cell>
          <cell r="C1115" t="str">
            <v>C1</v>
          </cell>
          <cell r="D1115">
            <v>669</v>
          </cell>
          <cell r="E1115">
            <v>0</v>
          </cell>
          <cell r="F1115">
            <v>199</v>
          </cell>
          <cell r="G1115">
            <v>252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451</v>
          </cell>
          <cell r="N1115">
            <v>22</v>
          </cell>
        </row>
        <row r="1116">
          <cell r="A1116" t="str">
            <v>170</v>
          </cell>
          <cell r="B1116" t="str">
            <v>0963</v>
          </cell>
          <cell r="C1116" t="str">
            <v>B</v>
          </cell>
          <cell r="D1116">
            <v>354</v>
          </cell>
          <cell r="E1116">
            <v>0</v>
          </cell>
          <cell r="F1116">
            <v>130</v>
          </cell>
          <cell r="G1116">
            <v>62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192</v>
          </cell>
          <cell r="N1116">
            <v>7</v>
          </cell>
        </row>
        <row r="1117">
          <cell r="A1117" t="str">
            <v>170</v>
          </cell>
          <cell r="B1117" t="str">
            <v>0964</v>
          </cell>
          <cell r="C1117" t="str">
            <v>B</v>
          </cell>
          <cell r="D1117">
            <v>342</v>
          </cell>
          <cell r="E1117">
            <v>0</v>
          </cell>
          <cell r="F1117">
            <v>129</v>
          </cell>
          <cell r="G1117">
            <v>84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213</v>
          </cell>
          <cell r="N1117">
            <v>16</v>
          </cell>
        </row>
        <row r="1118">
          <cell r="A1118" t="str">
            <v>170</v>
          </cell>
          <cell r="B1118" t="str">
            <v>0965</v>
          </cell>
          <cell r="C1118" t="str">
            <v>B</v>
          </cell>
          <cell r="D1118">
            <v>327</v>
          </cell>
          <cell r="E1118">
            <v>0</v>
          </cell>
          <cell r="F1118">
            <v>90</v>
          </cell>
          <cell r="G1118">
            <v>128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218</v>
          </cell>
          <cell r="N1118">
            <v>10</v>
          </cell>
        </row>
        <row r="1119">
          <cell r="A1119" t="str">
            <v>170</v>
          </cell>
          <cell r="B1119" t="str">
            <v>0966</v>
          </cell>
          <cell r="C1119" t="str">
            <v>B</v>
          </cell>
          <cell r="D1119">
            <v>647</v>
          </cell>
          <cell r="E1119">
            <v>0</v>
          </cell>
          <cell r="F1119">
            <v>170</v>
          </cell>
          <cell r="G1119">
            <v>220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390</v>
          </cell>
          <cell r="N1119">
            <v>16</v>
          </cell>
        </row>
        <row r="1120">
          <cell r="A1120" t="str">
            <v>170</v>
          </cell>
          <cell r="B1120" t="str">
            <v>0967</v>
          </cell>
          <cell r="C1120" t="str">
            <v>B</v>
          </cell>
          <cell r="D1120">
            <v>645</v>
          </cell>
          <cell r="E1120">
            <v>0</v>
          </cell>
          <cell r="F1120">
            <v>202</v>
          </cell>
          <cell r="G1120">
            <v>248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450</v>
          </cell>
          <cell r="N1120">
            <v>13</v>
          </cell>
        </row>
        <row r="1121">
          <cell r="A1121" t="str">
            <v>170</v>
          </cell>
          <cell r="B1121" t="str">
            <v>0968</v>
          </cell>
          <cell r="C1121" t="str">
            <v>B</v>
          </cell>
          <cell r="D1121">
            <v>226</v>
          </cell>
          <cell r="E1121">
            <v>0</v>
          </cell>
          <cell r="F1121">
            <v>74</v>
          </cell>
          <cell r="G1121">
            <v>85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159</v>
          </cell>
          <cell r="N1121">
            <v>2</v>
          </cell>
        </row>
        <row r="1122">
          <cell r="A1122" t="str">
            <v>170</v>
          </cell>
          <cell r="B1122" t="str">
            <v>0969</v>
          </cell>
          <cell r="C1122" t="str">
            <v>B</v>
          </cell>
          <cell r="D1122">
            <v>447</v>
          </cell>
          <cell r="E1122">
            <v>0</v>
          </cell>
          <cell r="F1122">
            <v>143</v>
          </cell>
          <cell r="G1122">
            <v>193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336</v>
          </cell>
          <cell r="N1122">
            <v>10</v>
          </cell>
        </row>
        <row r="1123">
          <cell r="A1123" t="str">
            <v>170</v>
          </cell>
          <cell r="B1123" t="str">
            <v>0970</v>
          </cell>
          <cell r="C1123" t="str">
            <v>B</v>
          </cell>
          <cell r="D1123">
            <v>381</v>
          </cell>
          <cell r="E1123">
            <v>0</v>
          </cell>
          <cell r="F1123">
            <v>149</v>
          </cell>
          <cell r="G1123">
            <v>135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284</v>
          </cell>
          <cell r="N1123">
            <v>0</v>
          </cell>
        </row>
        <row r="1124">
          <cell r="A1124" t="str">
            <v>170</v>
          </cell>
          <cell r="B1124" t="str">
            <v>0970</v>
          </cell>
          <cell r="C1124" t="str">
            <v>C1</v>
          </cell>
          <cell r="D1124">
            <v>382</v>
          </cell>
          <cell r="E1124">
            <v>0</v>
          </cell>
          <cell r="F1124">
            <v>150</v>
          </cell>
          <cell r="G1124">
            <v>131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281</v>
          </cell>
          <cell r="N1124">
            <v>8</v>
          </cell>
        </row>
        <row r="1125">
          <cell r="A1125" t="str">
            <v>170</v>
          </cell>
          <cell r="B1125" t="str">
            <v>0971</v>
          </cell>
          <cell r="C1125" t="str">
            <v>B</v>
          </cell>
          <cell r="D1125">
            <v>155</v>
          </cell>
          <cell r="E1125">
            <v>0</v>
          </cell>
          <cell r="F1125">
            <v>65</v>
          </cell>
          <cell r="G1125">
            <v>59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124</v>
          </cell>
          <cell r="N1125">
            <v>2</v>
          </cell>
        </row>
        <row r="1126">
          <cell r="A1126" t="str">
            <v>170</v>
          </cell>
          <cell r="B1126" t="str">
            <v>0972</v>
          </cell>
          <cell r="C1126" t="str">
            <v>B</v>
          </cell>
          <cell r="D1126">
            <v>555</v>
          </cell>
          <cell r="E1126">
            <v>0</v>
          </cell>
          <cell r="F1126">
            <v>139</v>
          </cell>
          <cell r="G1126">
            <v>214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353</v>
          </cell>
          <cell r="N1126">
            <v>0</v>
          </cell>
        </row>
        <row r="1127">
          <cell r="A1127" t="str">
            <v>170</v>
          </cell>
          <cell r="B1127" t="str">
            <v>0972</v>
          </cell>
          <cell r="C1127" t="str">
            <v>C1</v>
          </cell>
          <cell r="D1127">
            <v>555</v>
          </cell>
          <cell r="E1127">
            <v>0</v>
          </cell>
          <cell r="F1127">
            <v>140</v>
          </cell>
          <cell r="G1127">
            <v>216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356</v>
          </cell>
          <cell r="N1127">
            <v>42</v>
          </cell>
        </row>
        <row r="1128">
          <cell r="A1128" t="str">
            <v>170</v>
          </cell>
          <cell r="B1128" t="str">
            <v>0973</v>
          </cell>
          <cell r="C1128" t="str">
            <v>B</v>
          </cell>
          <cell r="D1128">
            <v>303</v>
          </cell>
          <cell r="E1128">
            <v>0</v>
          </cell>
          <cell r="F1128">
            <v>141</v>
          </cell>
          <cell r="G1128">
            <v>81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L1128">
            <v>0</v>
          </cell>
          <cell r="M1128">
            <v>222</v>
          </cell>
          <cell r="N1128">
            <v>8</v>
          </cell>
        </row>
        <row r="1129">
          <cell r="A1129" t="str">
            <v>170</v>
          </cell>
          <cell r="B1129" t="str">
            <v>0974</v>
          </cell>
          <cell r="C1129" t="str">
            <v>B</v>
          </cell>
          <cell r="D1129">
            <v>342</v>
          </cell>
          <cell r="E1129">
            <v>0</v>
          </cell>
          <cell r="F1129">
            <v>100</v>
          </cell>
          <cell r="G1129">
            <v>144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244</v>
          </cell>
          <cell r="N1129">
            <v>0</v>
          </cell>
        </row>
        <row r="1130">
          <cell r="A1130" t="str">
            <v>170</v>
          </cell>
          <cell r="B1130" t="str">
            <v>0975</v>
          </cell>
          <cell r="C1130" t="str">
            <v>B</v>
          </cell>
          <cell r="D1130">
            <v>526</v>
          </cell>
          <cell r="E1130">
            <v>0</v>
          </cell>
          <cell r="F1130">
            <v>137</v>
          </cell>
          <cell r="G1130">
            <v>224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361</v>
          </cell>
          <cell r="N1130">
            <v>12</v>
          </cell>
        </row>
        <row r="1131">
          <cell r="A1131" t="str">
            <v>170</v>
          </cell>
          <cell r="B1131" t="str">
            <v>0976</v>
          </cell>
          <cell r="C1131" t="str">
            <v>B</v>
          </cell>
          <cell r="D1131">
            <v>689</v>
          </cell>
          <cell r="E1131">
            <v>0</v>
          </cell>
          <cell r="F1131">
            <v>219</v>
          </cell>
          <cell r="G1131">
            <v>229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448</v>
          </cell>
          <cell r="N1131">
            <v>30</v>
          </cell>
        </row>
        <row r="1132">
          <cell r="A1132" t="str">
            <v>170</v>
          </cell>
          <cell r="B1132" t="str">
            <v>0977</v>
          </cell>
          <cell r="C1132" t="str">
            <v>B</v>
          </cell>
          <cell r="D1132">
            <v>644</v>
          </cell>
          <cell r="E1132">
            <v>0</v>
          </cell>
          <cell r="F1132">
            <v>211</v>
          </cell>
          <cell r="G1132">
            <v>197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408</v>
          </cell>
          <cell r="N1132">
            <v>24</v>
          </cell>
        </row>
        <row r="1133">
          <cell r="A1133" t="str">
            <v>175</v>
          </cell>
          <cell r="B1133" t="str">
            <v>0986</v>
          </cell>
          <cell r="C1133" t="str">
            <v>B</v>
          </cell>
          <cell r="D1133">
            <v>690</v>
          </cell>
          <cell r="E1133">
            <v>0</v>
          </cell>
          <cell r="F1133">
            <v>147</v>
          </cell>
          <cell r="G1133">
            <v>224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371</v>
          </cell>
          <cell r="N1133">
            <v>20</v>
          </cell>
        </row>
        <row r="1134">
          <cell r="A1134" t="str">
            <v>175</v>
          </cell>
          <cell r="B1134" t="str">
            <v>0987</v>
          </cell>
          <cell r="C1134" t="str">
            <v>B</v>
          </cell>
          <cell r="D1134">
            <v>393</v>
          </cell>
          <cell r="E1134">
            <v>0</v>
          </cell>
          <cell r="F1134">
            <v>67</v>
          </cell>
          <cell r="G1134">
            <v>165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232</v>
          </cell>
          <cell r="N1134">
            <v>15</v>
          </cell>
        </row>
        <row r="1135">
          <cell r="A1135" t="str">
            <v>175</v>
          </cell>
          <cell r="B1135" t="str">
            <v>0987</v>
          </cell>
          <cell r="C1135" t="str">
            <v>C1</v>
          </cell>
          <cell r="D1135">
            <v>393</v>
          </cell>
          <cell r="E1135">
            <v>0</v>
          </cell>
          <cell r="F1135">
            <v>65</v>
          </cell>
          <cell r="G1135">
            <v>160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225</v>
          </cell>
          <cell r="N1135">
            <v>0</v>
          </cell>
        </row>
        <row r="1136">
          <cell r="A1136" t="str">
            <v>175</v>
          </cell>
          <cell r="B1136" t="str">
            <v>0988</v>
          </cell>
          <cell r="C1136" t="str">
            <v>B</v>
          </cell>
          <cell r="D1136">
            <v>655</v>
          </cell>
          <cell r="E1136">
            <v>0</v>
          </cell>
          <cell r="F1136">
            <v>180</v>
          </cell>
          <cell r="G1136">
            <v>181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361</v>
          </cell>
          <cell r="N1136">
            <v>23</v>
          </cell>
        </row>
        <row r="1137">
          <cell r="A1137" t="str">
            <v>175</v>
          </cell>
          <cell r="B1137" t="str">
            <v>0989</v>
          </cell>
          <cell r="C1137" t="str">
            <v>B</v>
          </cell>
          <cell r="D1137">
            <v>301</v>
          </cell>
          <cell r="E1137">
            <v>0</v>
          </cell>
          <cell r="F1137">
            <v>69</v>
          </cell>
          <cell r="G1137">
            <v>20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89</v>
          </cell>
          <cell r="N1137">
            <v>3</v>
          </cell>
        </row>
        <row r="1138">
          <cell r="A1138" t="str">
            <v>175</v>
          </cell>
          <cell r="B1138" t="str">
            <v>0990</v>
          </cell>
          <cell r="C1138" t="str">
            <v>B</v>
          </cell>
          <cell r="D1138">
            <v>196</v>
          </cell>
          <cell r="E1138">
            <v>0</v>
          </cell>
          <cell r="F1138">
            <v>60</v>
          </cell>
          <cell r="G1138">
            <v>44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104</v>
          </cell>
          <cell r="N1138">
            <v>1</v>
          </cell>
        </row>
        <row r="1139">
          <cell r="A1139" t="str">
            <v>175</v>
          </cell>
          <cell r="B1139" t="str">
            <v>0991</v>
          </cell>
          <cell r="C1139" t="str">
            <v>B</v>
          </cell>
          <cell r="D1139">
            <v>152</v>
          </cell>
          <cell r="E1139">
            <v>0</v>
          </cell>
          <cell r="F1139">
            <v>42</v>
          </cell>
          <cell r="G1139">
            <v>14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56</v>
          </cell>
          <cell r="N1139">
            <v>1</v>
          </cell>
        </row>
        <row r="1140">
          <cell r="A1140" t="str">
            <v>175</v>
          </cell>
          <cell r="B1140" t="str">
            <v>0992</v>
          </cell>
          <cell r="C1140" t="str">
            <v>B</v>
          </cell>
          <cell r="D1140">
            <v>210</v>
          </cell>
          <cell r="E1140">
            <v>0</v>
          </cell>
          <cell r="F1140">
            <v>82</v>
          </cell>
          <cell r="G1140">
            <v>31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113</v>
          </cell>
          <cell r="N1140">
            <v>2</v>
          </cell>
        </row>
        <row r="1141">
          <cell r="A1141" t="str">
            <v>175</v>
          </cell>
          <cell r="B1141" t="str">
            <v>0993</v>
          </cell>
          <cell r="C1141" t="str">
            <v>B</v>
          </cell>
          <cell r="D1141">
            <v>659</v>
          </cell>
          <cell r="E1141">
            <v>0</v>
          </cell>
          <cell r="F1141">
            <v>126</v>
          </cell>
          <cell r="G1141">
            <v>125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251</v>
          </cell>
          <cell r="N1141">
            <v>13</v>
          </cell>
        </row>
        <row r="1142">
          <cell r="A1142" t="str">
            <v>175</v>
          </cell>
          <cell r="B1142" t="str">
            <v>0994</v>
          </cell>
          <cell r="C1142" t="str">
            <v>B</v>
          </cell>
          <cell r="D1142">
            <v>316</v>
          </cell>
          <cell r="E1142">
            <v>0</v>
          </cell>
          <cell r="F1142">
            <v>76</v>
          </cell>
          <cell r="G1142">
            <v>43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119</v>
          </cell>
          <cell r="N1142">
            <v>2</v>
          </cell>
        </row>
        <row r="1143">
          <cell r="A1143" t="str">
            <v>175</v>
          </cell>
          <cell r="B1143" t="str">
            <v>0995</v>
          </cell>
          <cell r="C1143" t="str">
            <v>B</v>
          </cell>
          <cell r="D1143">
            <v>481</v>
          </cell>
          <cell r="E1143">
            <v>0</v>
          </cell>
          <cell r="F1143">
            <v>101</v>
          </cell>
          <cell r="G1143">
            <v>39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140</v>
          </cell>
          <cell r="N1143">
            <v>5</v>
          </cell>
        </row>
        <row r="1144">
          <cell r="A1144" t="str">
            <v>175</v>
          </cell>
          <cell r="B1144" t="str">
            <v>0996</v>
          </cell>
          <cell r="C1144" t="str">
            <v>B</v>
          </cell>
          <cell r="D1144">
            <v>330</v>
          </cell>
          <cell r="E1144">
            <v>0</v>
          </cell>
          <cell r="F1144">
            <v>63</v>
          </cell>
          <cell r="G1144">
            <v>50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113</v>
          </cell>
          <cell r="N1144">
            <v>7</v>
          </cell>
        </row>
        <row r="1145">
          <cell r="A1145" t="str">
            <v>175</v>
          </cell>
          <cell r="B1145" t="str">
            <v>0997</v>
          </cell>
          <cell r="C1145" t="str">
            <v>B</v>
          </cell>
          <cell r="D1145">
            <v>226</v>
          </cell>
          <cell r="E1145" t="str">
            <v>VOTACION ANULADA POR RESOLUCION DEL TRIBUNAL ESTATAL ELECTORAL, CONFIRMADO POR EL T.E.P.J.F.</v>
          </cell>
        </row>
        <row r="1146">
          <cell r="A1146" t="str">
            <v>175</v>
          </cell>
          <cell r="B1146" t="str">
            <v>0998</v>
          </cell>
          <cell r="C1146" t="str">
            <v>B</v>
          </cell>
          <cell r="D1146">
            <v>141</v>
          </cell>
          <cell r="E1146">
            <v>0</v>
          </cell>
          <cell r="F1146">
            <v>45</v>
          </cell>
          <cell r="G1146">
            <v>21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66</v>
          </cell>
          <cell r="N1146">
            <v>2</v>
          </cell>
        </row>
        <row r="1147">
          <cell r="A1147" t="str">
            <v>178</v>
          </cell>
          <cell r="B1147" t="str">
            <v>1003</v>
          </cell>
          <cell r="C1147" t="str">
            <v>B</v>
          </cell>
          <cell r="D1147">
            <v>616</v>
          </cell>
          <cell r="E1147">
            <v>0</v>
          </cell>
          <cell r="F1147">
            <v>244</v>
          </cell>
          <cell r="G1147">
            <v>130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374</v>
          </cell>
          <cell r="N1147">
            <v>12</v>
          </cell>
        </row>
        <row r="1148">
          <cell r="A1148" t="str">
            <v>178</v>
          </cell>
          <cell r="B1148" t="str">
            <v>1004</v>
          </cell>
          <cell r="C1148" t="str">
            <v>B</v>
          </cell>
          <cell r="D1148">
            <v>546</v>
          </cell>
          <cell r="E1148">
            <v>0</v>
          </cell>
          <cell r="F1148">
            <v>167</v>
          </cell>
          <cell r="G1148">
            <v>179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346</v>
          </cell>
          <cell r="N1148">
            <v>14</v>
          </cell>
        </row>
        <row r="1149">
          <cell r="A1149" t="str">
            <v>178</v>
          </cell>
          <cell r="B1149" t="str">
            <v>1004</v>
          </cell>
          <cell r="C1149" t="str">
            <v>X1</v>
          </cell>
          <cell r="D1149">
            <v>203</v>
          </cell>
          <cell r="E1149">
            <v>0</v>
          </cell>
          <cell r="F1149">
            <v>78</v>
          </cell>
          <cell r="G1149">
            <v>77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155</v>
          </cell>
          <cell r="N1149">
            <v>0</v>
          </cell>
        </row>
        <row r="1150">
          <cell r="A1150" t="str">
            <v>179</v>
          </cell>
          <cell r="B1150" t="str">
            <v>1005</v>
          </cell>
          <cell r="C1150" t="str">
            <v>B</v>
          </cell>
          <cell r="D1150">
            <v>234</v>
          </cell>
          <cell r="E1150">
            <v>103</v>
          </cell>
          <cell r="F1150">
            <v>71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174</v>
          </cell>
          <cell r="N1150">
            <v>1</v>
          </cell>
        </row>
        <row r="1151">
          <cell r="A1151" t="str">
            <v>179</v>
          </cell>
          <cell r="B1151" t="str">
            <v>1006</v>
          </cell>
          <cell r="C1151" t="str">
            <v>B</v>
          </cell>
          <cell r="D1151">
            <v>101</v>
          </cell>
          <cell r="E1151">
            <v>27</v>
          </cell>
          <cell r="F1151">
            <v>34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61</v>
          </cell>
          <cell r="N1151">
            <v>3</v>
          </cell>
        </row>
        <row r="1152">
          <cell r="A1152" t="str">
            <v>181</v>
          </cell>
          <cell r="B1152" t="str">
            <v>1009</v>
          </cell>
          <cell r="C1152" t="str">
            <v>B</v>
          </cell>
          <cell r="D1152">
            <v>517</v>
          </cell>
          <cell r="E1152">
            <v>18</v>
          </cell>
          <cell r="F1152">
            <v>222</v>
          </cell>
          <cell r="G1152">
            <v>209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449</v>
          </cell>
          <cell r="N1152">
            <v>1</v>
          </cell>
        </row>
        <row r="1153">
          <cell r="A1153" t="str">
            <v>181</v>
          </cell>
          <cell r="B1153" t="str">
            <v>1009</v>
          </cell>
          <cell r="C1153" t="str">
            <v>C1</v>
          </cell>
          <cell r="D1153">
            <v>517</v>
          </cell>
          <cell r="E1153">
            <v>13</v>
          </cell>
          <cell r="F1153">
            <v>166</v>
          </cell>
          <cell r="G1153">
            <v>277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456</v>
          </cell>
          <cell r="N1153">
            <v>10</v>
          </cell>
        </row>
        <row r="1154">
          <cell r="A1154" t="str">
            <v>182</v>
          </cell>
          <cell r="B1154" t="str">
            <v>1010</v>
          </cell>
          <cell r="C1154" t="str">
            <v>B</v>
          </cell>
          <cell r="D1154">
            <v>569</v>
          </cell>
          <cell r="E1154">
            <v>167</v>
          </cell>
          <cell r="F1154">
            <v>102</v>
          </cell>
          <cell r="G1154">
            <v>15</v>
          </cell>
          <cell r="H1154">
            <v>0</v>
          </cell>
          <cell r="I1154">
            <v>0</v>
          </cell>
          <cell r="J1154">
            <v>0</v>
          </cell>
          <cell r="K1154">
            <v>1</v>
          </cell>
          <cell r="L1154">
            <v>0</v>
          </cell>
          <cell r="M1154">
            <v>285</v>
          </cell>
          <cell r="N1154">
            <v>1</v>
          </cell>
        </row>
        <row r="1155">
          <cell r="A1155" t="str">
            <v>182</v>
          </cell>
          <cell r="B1155" t="str">
            <v>1010</v>
          </cell>
          <cell r="C1155" t="str">
            <v>C1</v>
          </cell>
          <cell r="D1155">
            <v>570</v>
          </cell>
          <cell r="E1155">
            <v>148</v>
          </cell>
          <cell r="F1155">
            <v>105</v>
          </cell>
          <cell r="G1155">
            <v>8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261</v>
          </cell>
          <cell r="N1155">
            <v>6</v>
          </cell>
        </row>
        <row r="1156">
          <cell r="A1156" t="str">
            <v>182</v>
          </cell>
          <cell r="B1156" t="str">
            <v>1011</v>
          </cell>
          <cell r="C1156" t="str">
            <v>B</v>
          </cell>
          <cell r="D1156">
            <v>644</v>
          </cell>
          <cell r="E1156">
            <v>207</v>
          </cell>
          <cell r="F1156">
            <v>93</v>
          </cell>
          <cell r="G1156">
            <v>5</v>
          </cell>
          <cell r="H1156">
            <v>2</v>
          </cell>
          <cell r="I1156">
            <v>2</v>
          </cell>
          <cell r="J1156">
            <v>0</v>
          </cell>
          <cell r="K1156">
            <v>0</v>
          </cell>
          <cell r="L1156">
            <v>0</v>
          </cell>
          <cell r="M1156">
            <v>309</v>
          </cell>
          <cell r="N1156">
            <v>7</v>
          </cell>
        </row>
        <row r="1157">
          <cell r="A1157" t="str">
            <v>182</v>
          </cell>
          <cell r="B1157" t="str">
            <v>1012</v>
          </cell>
          <cell r="C1157" t="str">
            <v>B</v>
          </cell>
          <cell r="D1157">
            <v>678</v>
          </cell>
          <cell r="E1157">
            <v>238</v>
          </cell>
          <cell r="F1157">
            <v>102</v>
          </cell>
          <cell r="G1157">
            <v>3</v>
          </cell>
          <cell r="H1157">
            <v>2</v>
          </cell>
          <cell r="I1157">
            <v>0</v>
          </cell>
          <cell r="J1157">
            <v>3</v>
          </cell>
          <cell r="K1157">
            <v>0</v>
          </cell>
          <cell r="L1157">
            <v>0</v>
          </cell>
          <cell r="M1157">
            <v>348</v>
          </cell>
          <cell r="N1157">
            <v>12</v>
          </cell>
        </row>
        <row r="1158">
          <cell r="A1158" t="str">
            <v>182</v>
          </cell>
          <cell r="B1158" t="str">
            <v>1013</v>
          </cell>
          <cell r="C1158" t="str">
            <v>B</v>
          </cell>
          <cell r="D1158">
            <v>409</v>
          </cell>
          <cell r="E1158">
            <v>141</v>
          </cell>
          <cell r="F1158">
            <v>66</v>
          </cell>
          <cell r="G1158">
            <v>2</v>
          </cell>
          <cell r="H1158">
            <v>3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212</v>
          </cell>
          <cell r="N1158">
            <v>4</v>
          </cell>
        </row>
        <row r="1159">
          <cell r="A1159" t="str">
            <v>182</v>
          </cell>
          <cell r="B1159" t="str">
            <v>1013</v>
          </cell>
          <cell r="C1159" t="str">
            <v>C1</v>
          </cell>
          <cell r="D1159">
            <v>410</v>
          </cell>
          <cell r="E1159">
            <v>134</v>
          </cell>
          <cell r="F1159">
            <v>73</v>
          </cell>
          <cell r="G1159">
            <v>2</v>
          </cell>
          <cell r="H1159">
            <v>1</v>
          </cell>
          <cell r="I1159">
            <v>0</v>
          </cell>
          <cell r="J1159">
            <v>1</v>
          </cell>
          <cell r="K1159">
            <v>0</v>
          </cell>
          <cell r="L1159">
            <v>0</v>
          </cell>
          <cell r="M1159">
            <v>211</v>
          </cell>
          <cell r="N1159">
            <v>3</v>
          </cell>
        </row>
        <row r="1160">
          <cell r="A1160" t="str">
            <v>182</v>
          </cell>
          <cell r="B1160" t="str">
            <v>1014</v>
          </cell>
          <cell r="C1160" t="str">
            <v>B</v>
          </cell>
          <cell r="D1160">
            <v>463</v>
          </cell>
          <cell r="E1160">
            <v>142</v>
          </cell>
          <cell r="F1160">
            <v>105</v>
          </cell>
          <cell r="G1160">
            <v>3</v>
          </cell>
          <cell r="H1160">
            <v>2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252</v>
          </cell>
          <cell r="N1160">
            <v>1</v>
          </cell>
        </row>
        <row r="1161">
          <cell r="A1161" t="str">
            <v>182</v>
          </cell>
          <cell r="B1161" t="str">
            <v>1014</v>
          </cell>
          <cell r="C1161" t="str">
            <v>C1</v>
          </cell>
          <cell r="D1161">
            <v>464</v>
          </cell>
          <cell r="E1161">
            <v>178</v>
          </cell>
          <cell r="F1161">
            <v>88</v>
          </cell>
          <cell r="G1161">
            <v>4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6</v>
          </cell>
          <cell r="M1161">
            <v>276</v>
          </cell>
          <cell r="N1161">
            <v>0</v>
          </cell>
        </row>
        <row r="1162">
          <cell r="A1162" t="str">
            <v>182</v>
          </cell>
          <cell r="B1162" t="str">
            <v>1015</v>
          </cell>
          <cell r="C1162" t="str">
            <v>B</v>
          </cell>
          <cell r="D1162">
            <v>569</v>
          </cell>
          <cell r="E1162">
            <v>182</v>
          </cell>
          <cell r="F1162">
            <v>110</v>
          </cell>
          <cell r="G1162">
            <v>3</v>
          </cell>
          <cell r="H1162">
            <v>1</v>
          </cell>
          <cell r="I1162">
            <v>0</v>
          </cell>
          <cell r="J1162">
            <v>0</v>
          </cell>
          <cell r="K1162">
            <v>1</v>
          </cell>
          <cell r="L1162">
            <v>0</v>
          </cell>
          <cell r="M1162">
            <v>297</v>
          </cell>
          <cell r="N1162">
            <v>5</v>
          </cell>
        </row>
        <row r="1163">
          <cell r="A1163" t="str">
            <v>182</v>
          </cell>
          <cell r="B1163" t="str">
            <v>1015</v>
          </cell>
          <cell r="C1163" t="str">
            <v>C1</v>
          </cell>
          <cell r="D1163">
            <v>569</v>
          </cell>
          <cell r="E1163">
            <v>184</v>
          </cell>
          <cell r="F1163">
            <v>115</v>
          </cell>
          <cell r="G1163">
            <v>12</v>
          </cell>
          <cell r="H1163">
            <v>1</v>
          </cell>
          <cell r="I1163">
            <v>0</v>
          </cell>
          <cell r="J1163">
            <v>0</v>
          </cell>
          <cell r="K1163">
            <v>0</v>
          </cell>
          <cell r="L1163">
            <v>0</v>
          </cell>
          <cell r="M1163">
            <v>312</v>
          </cell>
          <cell r="N1163">
            <v>4</v>
          </cell>
        </row>
        <row r="1164">
          <cell r="A1164" t="str">
            <v>182</v>
          </cell>
          <cell r="B1164" t="str">
            <v>1016</v>
          </cell>
          <cell r="C1164" t="str">
            <v>B</v>
          </cell>
          <cell r="D1164">
            <v>478</v>
          </cell>
          <cell r="E1164">
            <v>181</v>
          </cell>
          <cell r="F1164">
            <v>80</v>
          </cell>
          <cell r="G1164">
            <v>4</v>
          </cell>
          <cell r="H1164">
            <v>0</v>
          </cell>
          <cell r="I1164">
            <v>0</v>
          </cell>
          <cell r="J1164">
            <v>2</v>
          </cell>
          <cell r="K1164">
            <v>0</v>
          </cell>
          <cell r="L1164">
            <v>0</v>
          </cell>
          <cell r="M1164">
            <v>267</v>
          </cell>
          <cell r="N1164">
            <v>0</v>
          </cell>
        </row>
        <row r="1165">
          <cell r="A1165" t="str">
            <v>182</v>
          </cell>
          <cell r="B1165" t="str">
            <v>1016</v>
          </cell>
          <cell r="C1165" t="str">
            <v>C1</v>
          </cell>
          <cell r="D1165">
            <v>478</v>
          </cell>
          <cell r="E1165">
            <v>180</v>
          </cell>
          <cell r="F1165">
            <v>76</v>
          </cell>
          <cell r="G1165">
            <v>3</v>
          </cell>
          <cell r="H1165">
            <v>2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261</v>
          </cell>
          <cell r="N1165">
            <v>3</v>
          </cell>
        </row>
        <row r="1166">
          <cell r="A1166" t="str">
            <v>182</v>
          </cell>
          <cell r="B1166" t="str">
            <v>1017</v>
          </cell>
          <cell r="C1166" t="str">
            <v>B</v>
          </cell>
          <cell r="D1166">
            <v>606</v>
          </cell>
          <cell r="E1166">
            <v>198</v>
          </cell>
          <cell r="F1166">
            <v>99</v>
          </cell>
          <cell r="G1166">
            <v>4</v>
          </cell>
          <cell r="H1166">
            <v>1</v>
          </cell>
          <cell r="I1166">
            <v>0</v>
          </cell>
          <cell r="J1166">
            <v>1</v>
          </cell>
          <cell r="K1166">
            <v>0</v>
          </cell>
          <cell r="L1166">
            <v>0</v>
          </cell>
          <cell r="M1166">
            <v>303</v>
          </cell>
          <cell r="N1166">
            <v>7</v>
          </cell>
        </row>
        <row r="1167">
          <cell r="A1167" t="str">
            <v>182</v>
          </cell>
          <cell r="B1167" t="str">
            <v>1017</v>
          </cell>
          <cell r="C1167" t="str">
            <v>C1</v>
          </cell>
          <cell r="D1167">
            <v>607</v>
          </cell>
          <cell r="E1167">
            <v>206</v>
          </cell>
          <cell r="F1167">
            <v>101</v>
          </cell>
          <cell r="G1167">
            <v>6</v>
          </cell>
          <cell r="H1167">
            <v>0</v>
          </cell>
          <cell r="I1167">
            <v>0</v>
          </cell>
          <cell r="J1167">
            <v>2</v>
          </cell>
          <cell r="K1167">
            <v>0</v>
          </cell>
          <cell r="L1167">
            <v>0</v>
          </cell>
          <cell r="M1167">
            <v>315</v>
          </cell>
          <cell r="N1167">
            <v>1</v>
          </cell>
        </row>
        <row r="1168">
          <cell r="A1168" t="str">
            <v>182</v>
          </cell>
          <cell r="B1168" t="str">
            <v>1018</v>
          </cell>
          <cell r="C1168" t="str">
            <v>B</v>
          </cell>
          <cell r="D1168">
            <v>581</v>
          </cell>
          <cell r="E1168">
            <v>176</v>
          </cell>
          <cell r="F1168">
            <v>97</v>
          </cell>
          <cell r="G1168">
            <v>24</v>
          </cell>
          <cell r="H1168">
            <v>2</v>
          </cell>
          <cell r="I1168">
            <v>0</v>
          </cell>
          <cell r="J1168">
            <v>0</v>
          </cell>
          <cell r="K1168">
            <v>1</v>
          </cell>
          <cell r="L1168">
            <v>0</v>
          </cell>
          <cell r="M1168">
            <v>300</v>
          </cell>
          <cell r="N1168">
            <v>5</v>
          </cell>
        </row>
        <row r="1169">
          <cell r="A1169" t="str">
            <v>182</v>
          </cell>
          <cell r="B1169" t="str">
            <v>1018</v>
          </cell>
          <cell r="C1169" t="str">
            <v>C1</v>
          </cell>
          <cell r="D1169">
            <v>582</v>
          </cell>
          <cell r="E1169">
            <v>177</v>
          </cell>
          <cell r="F1169">
            <v>95</v>
          </cell>
          <cell r="G1169">
            <v>27</v>
          </cell>
          <cell r="H1169">
            <v>3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302</v>
          </cell>
          <cell r="N1169">
            <v>7</v>
          </cell>
        </row>
        <row r="1170">
          <cell r="A1170" t="str">
            <v>182</v>
          </cell>
          <cell r="B1170" t="str">
            <v>1019</v>
          </cell>
          <cell r="C1170" t="str">
            <v>B</v>
          </cell>
          <cell r="D1170">
            <v>597</v>
          </cell>
          <cell r="E1170">
            <v>190</v>
          </cell>
          <cell r="F1170">
            <v>112</v>
          </cell>
          <cell r="G1170">
            <v>13</v>
          </cell>
          <cell r="H1170">
            <v>2</v>
          </cell>
          <cell r="I1170">
            <v>0</v>
          </cell>
          <cell r="J1170">
            <v>1</v>
          </cell>
          <cell r="K1170">
            <v>0</v>
          </cell>
          <cell r="L1170">
            <v>0</v>
          </cell>
          <cell r="M1170">
            <v>318</v>
          </cell>
          <cell r="N1170">
            <v>8</v>
          </cell>
        </row>
        <row r="1171">
          <cell r="A1171" t="str">
            <v>182</v>
          </cell>
          <cell r="B1171" t="str">
            <v>1019</v>
          </cell>
          <cell r="C1171" t="str">
            <v>C1</v>
          </cell>
          <cell r="D1171">
            <v>597</v>
          </cell>
          <cell r="E1171">
            <v>203</v>
          </cell>
          <cell r="F1171">
            <v>109</v>
          </cell>
          <cell r="G1171">
            <v>13</v>
          </cell>
          <cell r="H1171">
            <v>3</v>
          </cell>
          <cell r="I1171">
            <v>0</v>
          </cell>
          <cell r="J1171">
            <v>2</v>
          </cell>
          <cell r="K1171">
            <v>0</v>
          </cell>
          <cell r="L1171">
            <v>0</v>
          </cell>
          <cell r="M1171">
            <v>330</v>
          </cell>
          <cell r="N1171">
            <v>3</v>
          </cell>
        </row>
        <row r="1172">
          <cell r="A1172" t="str">
            <v>182</v>
          </cell>
          <cell r="B1172" t="str">
            <v>1020</v>
          </cell>
          <cell r="C1172" t="str">
            <v>B</v>
          </cell>
          <cell r="D1172">
            <v>628</v>
          </cell>
          <cell r="E1172">
            <v>190</v>
          </cell>
          <cell r="F1172">
            <v>97</v>
          </cell>
          <cell r="G1172">
            <v>16</v>
          </cell>
          <cell r="H1172">
            <v>3</v>
          </cell>
          <cell r="I1172">
            <v>0</v>
          </cell>
          <cell r="J1172">
            <v>3</v>
          </cell>
          <cell r="K1172">
            <v>0</v>
          </cell>
          <cell r="L1172">
            <v>0</v>
          </cell>
          <cell r="M1172">
            <v>309</v>
          </cell>
          <cell r="N1172">
            <v>2</v>
          </cell>
        </row>
        <row r="1173">
          <cell r="A1173" t="str">
            <v>182</v>
          </cell>
          <cell r="B1173" t="str">
            <v>1020</v>
          </cell>
          <cell r="C1173" t="str">
            <v>C1</v>
          </cell>
          <cell r="D1173">
            <v>629</v>
          </cell>
          <cell r="E1173">
            <v>216</v>
          </cell>
          <cell r="F1173">
            <v>120</v>
          </cell>
          <cell r="G1173">
            <v>11</v>
          </cell>
          <cell r="H1173">
            <v>1</v>
          </cell>
          <cell r="I1173">
            <v>0</v>
          </cell>
          <cell r="J1173">
            <v>2</v>
          </cell>
          <cell r="K1173">
            <v>0</v>
          </cell>
          <cell r="L1173">
            <v>0</v>
          </cell>
          <cell r="M1173">
            <v>350</v>
          </cell>
          <cell r="N1173">
            <v>2</v>
          </cell>
        </row>
        <row r="1174">
          <cell r="A1174" t="str">
            <v>182</v>
          </cell>
          <cell r="B1174" t="str">
            <v>1021</v>
          </cell>
          <cell r="C1174" t="str">
            <v>B</v>
          </cell>
          <cell r="D1174">
            <v>557</v>
          </cell>
          <cell r="E1174">
            <v>163</v>
          </cell>
          <cell r="F1174">
            <v>109</v>
          </cell>
          <cell r="G1174">
            <v>4</v>
          </cell>
          <cell r="H1174">
            <v>0</v>
          </cell>
          <cell r="I1174">
            <v>0</v>
          </cell>
          <cell r="J1174">
            <v>4</v>
          </cell>
          <cell r="K1174">
            <v>0</v>
          </cell>
          <cell r="L1174">
            <v>0</v>
          </cell>
          <cell r="M1174">
            <v>280</v>
          </cell>
          <cell r="N1174">
            <v>2</v>
          </cell>
        </row>
        <row r="1175">
          <cell r="A1175" t="str">
            <v>182</v>
          </cell>
          <cell r="B1175" t="str">
            <v>1021</v>
          </cell>
          <cell r="C1175" t="str">
            <v>C1</v>
          </cell>
          <cell r="D1175">
            <v>557</v>
          </cell>
          <cell r="E1175">
            <v>165</v>
          </cell>
          <cell r="F1175">
            <v>88</v>
          </cell>
          <cell r="G1175">
            <v>3</v>
          </cell>
          <cell r="H1175">
            <v>1</v>
          </cell>
          <cell r="I1175">
            <v>0</v>
          </cell>
          <cell r="J1175">
            <v>9</v>
          </cell>
          <cell r="K1175">
            <v>0</v>
          </cell>
          <cell r="L1175">
            <v>0</v>
          </cell>
          <cell r="M1175">
            <v>266</v>
          </cell>
          <cell r="N1175">
            <v>0</v>
          </cell>
        </row>
        <row r="1176">
          <cell r="A1176" t="str">
            <v>182</v>
          </cell>
          <cell r="B1176" t="str">
            <v>1022</v>
          </cell>
          <cell r="C1176" t="str">
            <v>B</v>
          </cell>
          <cell r="D1176">
            <v>599</v>
          </cell>
          <cell r="E1176">
            <v>182</v>
          </cell>
          <cell r="F1176">
            <v>103</v>
          </cell>
          <cell r="G1176">
            <v>5</v>
          </cell>
          <cell r="H1176">
            <v>1</v>
          </cell>
          <cell r="I1176">
            <v>0</v>
          </cell>
          <cell r="J1176">
            <v>5</v>
          </cell>
          <cell r="K1176">
            <v>0</v>
          </cell>
          <cell r="L1176">
            <v>0</v>
          </cell>
          <cell r="M1176">
            <v>296</v>
          </cell>
          <cell r="N1176">
            <v>7</v>
          </cell>
        </row>
        <row r="1177">
          <cell r="A1177" t="str">
            <v>182</v>
          </cell>
          <cell r="B1177" t="str">
            <v>1022</v>
          </cell>
          <cell r="C1177" t="str">
            <v>C1</v>
          </cell>
          <cell r="D1177">
            <v>599</v>
          </cell>
          <cell r="E1177">
            <v>178</v>
          </cell>
          <cell r="F1177">
            <v>102</v>
          </cell>
          <cell r="G1177">
            <v>4</v>
          </cell>
          <cell r="H1177">
            <v>3</v>
          </cell>
          <cell r="I1177">
            <v>0</v>
          </cell>
          <cell r="J1177">
            <v>4</v>
          </cell>
          <cell r="K1177">
            <v>0</v>
          </cell>
          <cell r="L1177">
            <v>0</v>
          </cell>
          <cell r="M1177">
            <v>291</v>
          </cell>
          <cell r="N1177">
            <v>7</v>
          </cell>
        </row>
        <row r="1178">
          <cell r="A1178" t="str">
            <v>182</v>
          </cell>
          <cell r="B1178" t="str">
            <v>1022</v>
          </cell>
          <cell r="C1178" t="str">
            <v>C2</v>
          </cell>
          <cell r="D1178">
            <v>600</v>
          </cell>
          <cell r="E1178">
            <v>161</v>
          </cell>
          <cell r="F1178">
            <v>106</v>
          </cell>
          <cell r="G1178">
            <v>4</v>
          </cell>
          <cell r="H1178">
            <v>1</v>
          </cell>
          <cell r="I1178">
            <v>0</v>
          </cell>
          <cell r="J1178">
            <v>1</v>
          </cell>
          <cell r="K1178">
            <v>0</v>
          </cell>
          <cell r="L1178">
            <v>1</v>
          </cell>
          <cell r="M1178">
            <v>274</v>
          </cell>
          <cell r="N1178">
            <v>3</v>
          </cell>
        </row>
        <row r="1179">
          <cell r="A1179" t="str">
            <v>182</v>
          </cell>
          <cell r="B1179" t="str">
            <v>1023</v>
          </cell>
          <cell r="C1179" t="str">
            <v>B</v>
          </cell>
          <cell r="D1179">
            <v>617</v>
          </cell>
          <cell r="E1179">
            <v>187</v>
          </cell>
          <cell r="F1179">
            <v>154</v>
          </cell>
          <cell r="G1179">
            <v>6</v>
          </cell>
          <cell r="H1179">
            <v>1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348</v>
          </cell>
          <cell r="N1179">
            <v>3</v>
          </cell>
        </row>
        <row r="1180">
          <cell r="A1180" t="str">
            <v>182</v>
          </cell>
          <cell r="B1180" t="str">
            <v>1023</v>
          </cell>
          <cell r="C1180" t="str">
            <v>C1</v>
          </cell>
          <cell r="D1180">
            <v>618</v>
          </cell>
          <cell r="E1180">
            <v>188</v>
          </cell>
          <cell r="F1180">
            <v>141</v>
          </cell>
          <cell r="G1180">
            <v>4</v>
          </cell>
          <cell r="H1180">
            <v>3</v>
          </cell>
          <cell r="I1180">
            <v>0</v>
          </cell>
          <cell r="J1180">
            <v>3</v>
          </cell>
          <cell r="K1180">
            <v>0</v>
          </cell>
          <cell r="L1180">
            <v>1</v>
          </cell>
          <cell r="M1180">
            <v>340</v>
          </cell>
          <cell r="N1180">
            <v>5</v>
          </cell>
        </row>
        <row r="1181">
          <cell r="A1181" t="str">
            <v>182</v>
          </cell>
          <cell r="B1181" t="str">
            <v>1024</v>
          </cell>
          <cell r="C1181" t="str">
            <v>B</v>
          </cell>
          <cell r="D1181">
            <v>676</v>
          </cell>
          <cell r="E1181">
            <v>233</v>
          </cell>
          <cell r="F1181">
            <v>99</v>
          </cell>
          <cell r="G1181">
            <v>7</v>
          </cell>
          <cell r="H1181">
            <v>1</v>
          </cell>
          <cell r="I1181">
            <v>0</v>
          </cell>
          <cell r="J1181">
            <v>2</v>
          </cell>
          <cell r="K1181">
            <v>1</v>
          </cell>
          <cell r="L1181">
            <v>0</v>
          </cell>
          <cell r="M1181">
            <v>343</v>
          </cell>
          <cell r="N1181">
            <v>4</v>
          </cell>
        </row>
        <row r="1182">
          <cell r="A1182" t="str">
            <v>182</v>
          </cell>
          <cell r="B1182" t="str">
            <v>1024</v>
          </cell>
          <cell r="C1182" t="str">
            <v>C1</v>
          </cell>
          <cell r="D1182">
            <v>676</v>
          </cell>
          <cell r="E1182">
            <v>219</v>
          </cell>
          <cell r="F1182">
            <v>138</v>
          </cell>
          <cell r="G1182">
            <v>10</v>
          </cell>
          <cell r="H1182">
            <v>0</v>
          </cell>
          <cell r="I1182">
            <v>0</v>
          </cell>
          <cell r="J1182">
            <v>2</v>
          </cell>
          <cell r="K1182">
            <v>0</v>
          </cell>
          <cell r="L1182">
            <v>0</v>
          </cell>
          <cell r="M1182">
            <v>369</v>
          </cell>
          <cell r="N1182">
            <v>0</v>
          </cell>
        </row>
        <row r="1183">
          <cell r="A1183" t="str">
            <v>182</v>
          </cell>
          <cell r="B1183" t="str">
            <v>1025</v>
          </cell>
          <cell r="C1183" t="str">
            <v>B</v>
          </cell>
          <cell r="D1183">
            <v>501</v>
          </cell>
          <cell r="E1183">
            <v>141</v>
          </cell>
          <cell r="F1183">
            <v>116</v>
          </cell>
          <cell r="G1183">
            <v>5</v>
          </cell>
          <cell r="H1183">
            <v>0</v>
          </cell>
          <cell r="I1183">
            <v>0</v>
          </cell>
          <cell r="J1183">
            <v>1</v>
          </cell>
          <cell r="K1183">
            <v>0</v>
          </cell>
          <cell r="L1183">
            <v>0</v>
          </cell>
          <cell r="M1183">
            <v>263</v>
          </cell>
          <cell r="N1183">
            <v>3</v>
          </cell>
        </row>
        <row r="1184">
          <cell r="A1184" t="str">
            <v>182</v>
          </cell>
          <cell r="B1184" t="str">
            <v>1025</v>
          </cell>
          <cell r="C1184" t="str">
            <v>C1</v>
          </cell>
          <cell r="D1184">
            <v>502</v>
          </cell>
          <cell r="E1184">
            <v>148</v>
          </cell>
          <cell r="F1184">
            <v>102</v>
          </cell>
          <cell r="G1184">
            <v>3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253</v>
          </cell>
          <cell r="N1184">
            <v>3</v>
          </cell>
        </row>
        <row r="1185">
          <cell r="A1185" t="str">
            <v>182</v>
          </cell>
          <cell r="B1185" t="str">
            <v>1026</v>
          </cell>
          <cell r="C1185" t="str">
            <v>B</v>
          </cell>
          <cell r="D1185">
            <v>578</v>
          </cell>
          <cell r="E1185">
            <v>132</v>
          </cell>
          <cell r="F1185">
            <v>187</v>
          </cell>
          <cell r="G1185">
            <v>8</v>
          </cell>
          <cell r="H1185">
            <v>1</v>
          </cell>
          <cell r="I1185">
            <v>0</v>
          </cell>
          <cell r="J1185">
            <v>1</v>
          </cell>
          <cell r="K1185">
            <v>0</v>
          </cell>
          <cell r="L1185">
            <v>0</v>
          </cell>
          <cell r="M1185">
            <v>329</v>
          </cell>
          <cell r="N1185">
            <v>7</v>
          </cell>
        </row>
        <row r="1186">
          <cell r="A1186" t="str">
            <v>182</v>
          </cell>
          <cell r="B1186" t="str">
            <v>1027</v>
          </cell>
          <cell r="C1186" t="str">
            <v>B</v>
          </cell>
          <cell r="D1186">
            <v>743</v>
          </cell>
          <cell r="E1186">
            <v>198</v>
          </cell>
          <cell r="F1186">
            <v>176</v>
          </cell>
          <cell r="G1186">
            <v>6</v>
          </cell>
          <cell r="H1186">
            <v>3</v>
          </cell>
          <cell r="I1186">
            <v>0</v>
          </cell>
          <cell r="J1186">
            <v>0</v>
          </cell>
          <cell r="K1186">
            <v>0</v>
          </cell>
          <cell r="L1186">
            <v>0</v>
          </cell>
          <cell r="M1186">
            <v>383</v>
          </cell>
          <cell r="N1186">
            <v>6</v>
          </cell>
        </row>
        <row r="1187">
          <cell r="A1187" t="str">
            <v>182</v>
          </cell>
          <cell r="B1187" t="str">
            <v>1028</v>
          </cell>
          <cell r="C1187" t="str">
            <v>B</v>
          </cell>
          <cell r="D1187">
            <v>566</v>
          </cell>
          <cell r="E1187">
            <v>155</v>
          </cell>
          <cell r="F1187">
            <v>147</v>
          </cell>
          <cell r="G1187">
            <v>5</v>
          </cell>
          <cell r="H1187">
            <v>2</v>
          </cell>
          <cell r="I1187">
            <v>0</v>
          </cell>
          <cell r="J1187">
            <v>0</v>
          </cell>
          <cell r="K1187">
            <v>0</v>
          </cell>
          <cell r="L1187">
            <v>0</v>
          </cell>
          <cell r="M1187">
            <v>309</v>
          </cell>
          <cell r="N1187">
            <v>2</v>
          </cell>
        </row>
        <row r="1188">
          <cell r="A1188" t="str">
            <v>182</v>
          </cell>
          <cell r="B1188" t="str">
            <v>1028</v>
          </cell>
          <cell r="C1188" t="str">
            <v>C1</v>
          </cell>
          <cell r="D1188">
            <v>566</v>
          </cell>
          <cell r="E1188">
            <v>173</v>
          </cell>
          <cell r="F1188">
            <v>132</v>
          </cell>
          <cell r="G1188">
            <v>4</v>
          </cell>
          <cell r="H1188">
            <v>3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312</v>
          </cell>
          <cell r="N1188">
            <v>0</v>
          </cell>
        </row>
        <row r="1189">
          <cell r="A1189" t="str">
            <v>182</v>
          </cell>
          <cell r="B1189" t="str">
            <v>1029</v>
          </cell>
          <cell r="C1189" t="str">
            <v>B</v>
          </cell>
          <cell r="D1189">
            <v>606</v>
          </cell>
          <cell r="E1189">
            <v>178</v>
          </cell>
          <cell r="F1189">
            <v>147</v>
          </cell>
          <cell r="G1189">
            <v>2</v>
          </cell>
          <cell r="H1189">
            <v>1</v>
          </cell>
          <cell r="I1189">
            <v>0</v>
          </cell>
          <cell r="J1189">
            <v>1</v>
          </cell>
          <cell r="K1189">
            <v>0</v>
          </cell>
          <cell r="L1189">
            <v>1</v>
          </cell>
          <cell r="M1189">
            <v>330</v>
          </cell>
          <cell r="N1189">
            <v>4</v>
          </cell>
        </row>
        <row r="1190">
          <cell r="A1190" t="str">
            <v>182</v>
          </cell>
          <cell r="B1190" t="str">
            <v>1029</v>
          </cell>
          <cell r="C1190" t="str">
            <v>C1</v>
          </cell>
          <cell r="D1190">
            <v>607</v>
          </cell>
          <cell r="E1190">
            <v>162</v>
          </cell>
          <cell r="F1190">
            <v>192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354</v>
          </cell>
          <cell r="N1190">
            <v>3</v>
          </cell>
        </row>
        <row r="1191">
          <cell r="A1191" t="str">
            <v>182</v>
          </cell>
          <cell r="B1191" t="str">
            <v>1030</v>
          </cell>
          <cell r="C1191" t="str">
            <v>B</v>
          </cell>
          <cell r="D1191">
            <v>479</v>
          </cell>
          <cell r="E1191">
            <v>175</v>
          </cell>
          <cell r="F1191">
            <v>100</v>
          </cell>
          <cell r="G1191">
            <v>6</v>
          </cell>
          <cell r="H1191">
            <v>3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284</v>
          </cell>
          <cell r="N1191">
            <v>0</v>
          </cell>
        </row>
        <row r="1192">
          <cell r="A1192" t="str">
            <v>182</v>
          </cell>
          <cell r="B1192" t="str">
            <v>1030</v>
          </cell>
          <cell r="C1192" t="str">
            <v>C1</v>
          </cell>
          <cell r="D1192">
            <v>480</v>
          </cell>
          <cell r="E1192">
            <v>159</v>
          </cell>
          <cell r="F1192">
            <v>109</v>
          </cell>
          <cell r="G1192">
            <v>9</v>
          </cell>
          <cell r="H1192">
            <v>2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279</v>
          </cell>
          <cell r="N1192">
            <v>0</v>
          </cell>
        </row>
        <row r="1193">
          <cell r="A1193" t="str">
            <v>182</v>
          </cell>
          <cell r="B1193" t="str">
            <v>1031</v>
          </cell>
          <cell r="C1193" t="str">
            <v>B</v>
          </cell>
          <cell r="D1193">
            <v>624</v>
          </cell>
          <cell r="E1193">
            <v>184</v>
          </cell>
          <cell r="F1193">
            <v>123</v>
          </cell>
          <cell r="G1193">
            <v>5</v>
          </cell>
          <cell r="H1193">
            <v>4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316</v>
          </cell>
          <cell r="N1193">
            <v>5</v>
          </cell>
        </row>
        <row r="1194">
          <cell r="A1194" t="str">
            <v>182</v>
          </cell>
          <cell r="B1194" t="str">
            <v>1031</v>
          </cell>
          <cell r="C1194" t="str">
            <v>C1</v>
          </cell>
          <cell r="D1194">
            <v>624</v>
          </cell>
          <cell r="E1194">
            <v>223</v>
          </cell>
          <cell r="F1194">
            <v>139</v>
          </cell>
          <cell r="G1194">
            <v>2</v>
          </cell>
          <cell r="H1194">
            <v>1</v>
          </cell>
          <cell r="I1194">
            <v>0</v>
          </cell>
          <cell r="J1194">
            <v>2</v>
          </cell>
          <cell r="K1194">
            <v>0</v>
          </cell>
          <cell r="L1194">
            <v>0</v>
          </cell>
          <cell r="M1194">
            <v>367</v>
          </cell>
          <cell r="N1194">
            <v>1</v>
          </cell>
        </row>
        <row r="1195">
          <cell r="A1195" t="str">
            <v>182</v>
          </cell>
          <cell r="B1195" t="str">
            <v>1032</v>
          </cell>
          <cell r="C1195" t="str">
            <v>B</v>
          </cell>
          <cell r="D1195">
            <v>379</v>
          </cell>
          <cell r="E1195">
            <v>145</v>
          </cell>
          <cell r="F1195">
            <v>74</v>
          </cell>
          <cell r="G1195">
            <v>2</v>
          </cell>
          <cell r="H1195">
            <v>0</v>
          </cell>
          <cell r="I1195">
            <v>0</v>
          </cell>
          <cell r="J1195">
            <v>2</v>
          </cell>
          <cell r="K1195">
            <v>0</v>
          </cell>
          <cell r="L1195">
            <v>0</v>
          </cell>
          <cell r="M1195">
            <v>223</v>
          </cell>
          <cell r="N1195">
            <v>1</v>
          </cell>
        </row>
        <row r="1196">
          <cell r="A1196" t="str">
            <v>182</v>
          </cell>
          <cell r="B1196" t="str">
            <v>1032</v>
          </cell>
          <cell r="C1196" t="str">
            <v>C1</v>
          </cell>
          <cell r="D1196">
            <v>379</v>
          </cell>
          <cell r="E1196">
            <v>131</v>
          </cell>
          <cell r="F1196">
            <v>83</v>
          </cell>
          <cell r="G1196">
            <v>1</v>
          </cell>
          <cell r="H1196">
            <v>0</v>
          </cell>
          <cell r="I1196">
            <v>0</v>
          </cell>
          <cell r="J1196">
            <v>1</v>
          </cell>
          <cell r="K1196">
            <v>0</v>
          </cell>
          <cell r="L1196">
            <v>0</v>
          </cell>
          <cell r="M1196">
            <v>216</v>
          </cell>
          <cell r="N1196">
            <v>1</v>
          </cell>
        </row>
        <row r="1197">
          <cell r="A1197" t="str">
            <v>182</v>
          </cell>
          <cell r="B1197" t="str">
            <v>1033</v>
          </cell>
          <cell r="C1197" t="str">
            <v>B</v>
          </cell>
          <cell r="D1197">
            <v>590</v>
          </cell>
          <cell r="E1197">
            <v>195</v>
          </cell>
          <cell r="F1197">
            <v>100</v>
          </cell>
          <cell r="G1197">
            <v>8</v>
          </cell>
          <cell r="H1197">
            <v>13</v>
          </cell>
          <cell r="I1197">
            <v>0</v>
          </cell>
          <cell r="J1197">
            <v>2</v>
          </cell>
          <cell r="K1197">
            <v>0</v>
          </cell>
          <cell r="L1197">
            <v>0</v>
          </cell>
          <cell r="M1197">
            <v>318</v>
          </cell>
          <cell r="N1197">
            <v>4</v>
          </cell>
        </row>
        <row r="1198">
          <cell r="A1198" t="str">
            <v>182</v>
          </cell>
          <cell r="B1198" t="str">
            <v>1033</v>
          </cell>
          <cell r="C1198" t="str">
            <v>C1</v>
          </cell>
          <cell r="D1198">
            <v>590</v>
          </cell>
          <cell r="E1198">
            <v>202</v>
          </cell>
          <cell r="F1198">
            <v>80</v>
          </cell>
          <cell r="G1198">
            <v>9</v>
          </cell>
          <cell r="H1198">
            <v>10</v>
          </cell>
          <cell r="I1198">
            <v>0</v>
          </cell>
          <cell r="J1198">
            <v>1</v>
          </cell>
          <cell r="K1198">
            <v>1</v>
          </cell>
          <cell r="L1198">
            <v>0</v>
          </cell>
          <cell r="M1198">
            <v>303</v>
          </cell>
          <cell r="N1198">
            <v>2</v>
          </cell>
        </row>
        <row r="1199">
          <cell r="A1199" t="str">
            <v>182</v>
          </cell>
          <cell r="B1199" t="str">
            <v>1034</v>
          </cell>
          <cell r="C1199" t="str">
            <v>B</v>
          </cell>
          <cell r="D1199">
            <v>515</v>
          </cell>
          <cell r="E1199">
            <v>148</v>
          </cell>
          <cell r="F1199">
            <v>66</v>
          </cell>
          <cell r="G1199">
            <v>9</v>
          </cell>
          <cell r="H1199">
            <v>0</v>
          </cell>
          <cell r="I1199">
            <v>0</v>
          </cell>
          <cell r="J1199">
            <v>1</v>
          </cell>
          <cell r="K1199">
            <v>0</v>
          </cell>
          <cell r="L1199">
            <v>0</v>
          </cell>
          <cell r="M1199">
            <v>224</v>
          </cell>
          <cell r="N1199">
            <v>4</v>
          </cell>
        </row>
        <row r="1200">
          <cell r="A1200" t="str">
            <v>182</v>
          </cell>
          <cell r="B1200" t="str">
            <v>1034</v>
          </cell>
          <cell r="C1200" t="str">
            <v>C1</v>
          </cell>
          <cell r="D1200">
            <v>516</v>
          </cell>
          <cell r="E1200">
            <v>145</v>
          </cell>
          <cell r="F1200">
            <v>82</v>
          </cell>
          <cell r="G1200">
            <v>16</v>
          </cell>
          <cell r="H1200">
            <v>1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244</v>
          </cell>
          <cell r="N1200">
            <v>4</v>
          </cell>
        </row>
        <row r="1201">
          <cell r="A1201" t="str">
            <v>182</v>
          </cell>
          <cell r="B1201" t="str">
            <v>1035</v>
          </cell>
          <cell r="C1201" t="str">
            <v>B</v>
          </cell>
          <cell r="D1201">
            <v>640</v>
          </cell>
          <cell r="E1201">
            <v>248</v>
          </cell>
          <cell r="F1201">
            <v>109</v>
          </cell>
          <cell r="G1201">
            <v>14</v>
          </cell>
          <cell r="H1201">
            <v>3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374</v>
          </cell>
          <cell r="N1201">
            <v>7</v>
          </cell>
        </row>
        <row r="1202">
          <cell r="A1202" t="str">
            <v>182</v>
          </cell>
          <cell r="B1202" t="str">
            <v>1035</v>
          </cell>
          <cell r="C1202" t="str">
            <v>C1</v>
          </cell>
          <cell r="D1202">
            <v>640</v>
          </cell>
          <cell r="E1202">
            <v>247</v>
          </cell>
          <cell r="F1202">
            <v>114</v>
          </cell>
          <cell r="G1202">
            <v>12</v>
          </cell>
          <cell r="H1202">
            <v>2</v>
          </cell>
          <cell r="I1202">
            <v>0</v>
          </cell>
          <cell r="J1202">
            <v>1</v>
          </cell>
          <cell r="K1202">
            <v>0</v>
          </cell>
          <cell r="L1202">
            <v>0</v>
          </cell>
          <cell r="M1202">
            <v>376</v>
          </cell>
          <cell r="N1202">
            <v>8</v>
          </cell>
        </row>
        <row r="1203">
          <cell r="A1203" t="str">
            <v>182</v>
          </cell>
          <cell r="B1203" t="str">
            <v>1036</v>
          </cell>
          <cell r="C1203" t="str">
            <v>B</v>
          </cell>
          <cell r="D1203">
            <v>609</v>
          </cell>
          <cell r="E1203">
            <v>206</v>
          </cell>
          <cell r="F1203">
            <v>116</v>
          </cell>
          <cell r="G1203">
            <v>3</v>
          </cell>
          <cell r="H1203">
            <v>3</v>
          </cell>
          <cell r="I1203">
            <v>0</v>
          </cell>
          <cell r="J1203">
            <v>1</v>
          </cell>
          <cell r="K1203">
            <v>0</v>
          </cell>
          <cell r="L1203">
            <v>0</v>
          </cell>
          <cell r="M1203">
            <v>329</v>
          </cell>
          <cell r="N1203">
            <v>0</v>
          </cell>
        </row>
        <row r="1204">
          <cell r="A1204" t="str">
            <v>182</v>
          </cell>
          <cell r="B1204" t="str">
            <v>1036</v>
          </cell>
          <cell r="C1204" t="str">
            <v>C1</v>
          </cell>
          <cell r="D1204">
            <v>609</v>
          </cell>
          <cell r="E1204">
            <v>202</v>
          </cell>
          <cell r="F1204">
            <v>85</v>
          </cell>
          <cell r="G1204">
            <v>6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293</v>
          </cell>
          <cell r="N1204">
            <v>5</v>
          </cell>
        </row>
        <row r="1205">
          <cell r="A1205" t="str">
            <v>182</v>
          </cell>
          <cell r="B1205" t="str">
            <v>1037</v>
          </cell>
          <cell r="C1205" t="str">
            <v>B</v>
          </cell>
          <cell r="D1205">
            <v>589</v>
          </cell>
          <cell r="E1205">
            <v>201</v>
          </cell>
          <cell r="F1205">
            <v>100</v>
          </cell>
          <cell r="G1205">
            <v>13</v>
          </cell>
          <cell r="H1205">
            <v>3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317</v>
          </cell>
          <cell r="N1205">
            <v>5</v>
          </cell>
        </row>
        <row r="1206">
          <cell r="A1206" t="str">
            <v>182</v>
          </cell>
          <cell r="B1206" t="str">
            <v>1038</v>
          </cell>
          <cell r="C1206" t="str">
            <v>B</v>
          </cell>
          <cell r="D1206">
            <v>646</v>
          </cell>
          <cell r="E1206">
            <v>245</v>
          </cell>
          <cell r="F1206">
            <v>95</v>
          </cell>
          <cell r="G1206">
            <v>3</v>
          </cell>
          <cell r="H1206">
            <v>6</v>
          </cell>
          <cell r="I1206">
            <v>0</v>
          </cell>
          <cell r="J1206">
            <v>5</v>
          </cell>
          <cell r="K1206">
            <v>0</v>
          </cell>
          <cell r="L1206">
            <v>0</v>
          </cell>
          <cell r="M1206">
            <v>354</v>
          </cell>
          <cell r="N1206">
            <v>4</v>
          </cell>
        </row>
        <row r="1207">
          <cell r="A1207" t="str">
            <v>182</v>
          </cell>
          <cell r="B1207" t="str">
            <v>1038</v>
          </cell>
          <cell r="C1207" t="str">
            <v>C1</v>
          </cell>
          <cell r="D1207">
            <v>647</v>
          </cell>
          <cell r="E1207">
            <v>238</v>
          </cell>
          <cell r="F1207">
            <v>110</v>
          </cell>
          <cell r="G1207">
            <v>5</v>
          </cell>
          <cell r="H1207">
            <v>3</v>
          </cell>
          <cell r="I1207">
            <v>0</v>
          </cell>
          <cell r="J1207">
            <v>5</v>
          </cell>
          <cell r="K1207">
            <v>0</v>
          </cell>
          <cell r="L1207">
            <v>0</v>
          </cell>
          <cell r="M1207">
            <v>361</v>
          </cell>
          <cell r="N1207">
            <v>0</v>
          </cell>
        </row>
        <row r="1208">
          <cell r="A1208" t="str">
            <v>182</v>
          </cell>
          <cell r="B1208" t="str">
            <v>1039</v>
          </cell>
          <cell r="C1208" t="str">
            <v>B</v>
          </cell>
          <cell r="D1208">
            <v>607</v>
          </cell>
          <cell r="E1208">
            <v>220</v>
          </cell>
          <cell r="F1208">
            <v>98</v>
          </cell>
          <cell r="G1208">
            <v>8</v>
          </cell>
          <cell r="H1208">
            <v>2</v>
          </cell>
          <cell r="I1208">
            <v>0</v>
          </cell>
          <cell r="J1208">
            <v>1</v>
          </cell>
          <cell r="K1208">
            <v>0</v>
          </cell>
          <cell r="L1208">
            <v>0</v>
          </cell>
          <cell r="M1208">
            <v>329</v>
          </cell>
          <cell r="N1208">
            <v>3</v>
          </cell>
        </row>
        <row r="1209">
          <cell r="A1209" t="str">
            <v>182</v>
          </cell>
          <cell r="B1209" t="str">
            <v>1039</v>
          </cell>
          <cell r="C1209" t="str">
            <v>C1</v>
          </cell>
          <cell r="D1209">
            <v>608</v>
          </cell>
          <cell r="E1209">
            <v>256</v>
          </cell>
          <cell r="F1209">
            <v>73</v>
          </cell>
          <cell r="G1209">
            <v>9</v>
          </cell>
          <cell r="H1209">
            <v>2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340</v>
          </cell>
          <cell r="N1209">
            <v>9</v>
          </cell>
        </row>
        <row r="1210">
          <cell r="A1210" t="str">
            <v>182</v>
          </cell>
          <cell r="B1210" t="str">
            <v>1040</v>
          </cell>
          <cell r="C1210" t="str">
            <v>B</v>
          </cell>
          <cell r="D1210">
            <v>579</v>
          </cell>
          <cell r="E1210">
            <v>226</v>
          </cell>
          <cell r="F1210">
            <v>83</v>
          </cell>
          <cell r="G1210">
            <v>3</v>
          </cell>
          <cell r="H1210">
            <v>2</v>
          </cell>
          <cell r="I1210">
            <v>0</v>
          </cell>
          <cell r="J1210">
            <v>1</v>
          </cell>
          <cell r="K1210">
            <v>0</v>
          </cell>
          <cell r="L1210">
            <v>0</v>
          </cell>
          <cell r="M1210">
            <v>315</v>
          </cell>
          <cell r="N1210">
            <v>5</v>
          </cell>
        </row>
        <row r="1211">
          <cell r="A1211" t="str">
            <v>182</v>
          </cell>
          <cell r="B1211" t="str">
            <v>1041</v>
          </cell>
          <cell r="C1211" t="str">
            <v>B</v>
          </cell>
          <cell r="D1211">
            <v>599</v>
          </cell>
          <cell r="E1211">
            <v>249</v>
          </cell>
          <cell r="F1211">
            <v>86</v>
          </cell>
          <cell r="G1211">
            <v>6</v>
          </cell>
          <cell r="H1211">
            <v>3</v>
          </cell>
          <cell r="I1211">
            <v>0</v>
          </cell>
          <cell r="J1211">
            <v>1</v>
          </cell>
          <cell r="K1211">
            <v>0</v>
          </cell>
          <cell r="L1211">
            <v>0</v>
          </cell>
          <cell r="M1211">
            <v>345</v>
          </cell>
          <cell r="N1211">
            <v>3</v>
          </cell>
        </row>
        <row r="1212">
          <cell r="A1212" t="str">
            <v>182</v>
          </cell>
          <cell r="B1212" t="str">
            <v>1042</v>
          </cell>
          <cell r="C1212" t="str">
            <v>B</v>
          </cell>
          <cell r="D1212">
            <v>575</v>
          </cell>
          <cell r="E1212">
            <v>158</v>
          </cell>
          <cell r="F1212">
            <v>110</v>
          </cell>
          <cell r="G1212">
            <v>13</v>
          </cell>
          <cell r="H1212">
            <v>5</v>
          </cell>
          <cell r="I1212">
            <v>0</v>
          </cell>
          <cell r="J1212">
            <v>3</v>
          </cell>
          <cell r="K1212">
            <v>0</v>
          </cell>
          <cell r="L1212">
            <v>0</v>
          </cell>
          <cell r="M1212">
            <v>289</v>
          </cell>
          <cell r="N1212">
            <v>10</v>
          </cell>
        </row>
        <row r="1213">
          <cell r="A1213" t="str">
            <v>182</v>
          </cell>
          <cell r="B1213" t="str">
            <v>1042</v>
          </cell>
          <cell r="C1213" t="str">
            <v>C1</v>
          </cell>
          <cell r="D1213">
            <v>575</v>
          </cell>
          <cell r="E1213">
            <v>162</v>
          </cell>
          <cell r="F1213">
            <v>126</v>
          </cell>
          <cell r="G1213">
            <v>15</v>
          </cell>
          <cell r="H1213">
            <v>6</v>
          </cell>
          <cell r="I1213">
            <v>0</v>
          </cell>
          <cell r="J1213">
            <v>1</v>
          </cell>
          <cell r="K1213">
            <v>0</v>
          </cell>
          <cell r="L1213">
            <v>0</v>
          </cell>
          <cell r="M1213">
            <v>310</v>
          </cell>
          <cell r="N1213">
            <v>6</v>
          </cell>
        </row>
        <row r="1214">
          <cell r="A1214" t="str">
            <v>182</v>
          </cell>
          <cell r="B1214" t="str">
            <v>1042</v>
          </cell>
          <cell r="C1214" t="str">
            <v>C2</v>
          </cell>
          <cell r="D1214">
            <v>575</v>
          </cell>
          <cell r="E1214">
            <v>157</v>
          </cell>
          <cell r="F1214">
            <v>105</v>
          </cell>
          <cell r="G1214">
            <v>18</v>
          </cell>
          <cell r="H1214">
            <v>7</v>
          </cell>
          <cell r="I1214">
            <v>0</v>
          </cell>
          <cell r="J1214">
            <v>1</v>
          </cell>
          <cell r="K1214">
            <v>0</v>
          </cell>
          <cell r="L1214">
            <v>0</v>
          </cell>
          <cell r="M1214">
            <v>288</v>
          </cell>
          <cell r="N1214">
            <v>5</v>
          </cell>
        </row>
        <row r="1215">
          <cell r="A1215" t="str">
            <v>182</v>
          </cell>
          <cell r="B1215" t="str">
            <v>1042</v>
          </cell>
          <cell r="C1215" t="str">
            <v>C3</v>
          </cell>
          <cell r="D1215">
            <v>576</v>
          </cell>
          <cell r="E1215">
            <v>154</v>
          </cell>
          <cell r="F1215">
            <v>101</v>
          </cell>
          <cell r="G1215">
            <v>10</v>
          </cell>
          <cell r="H1215">
            <v>4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269</v>
          </cell>
          <cell r="N1215">
            <v>7</v>
          </cell>
        </row>
        <row r="1216">
          <cell r="A1216" t="str">
            <v>182</v>
          </cell>
          <cell r="B1216" t="str">
            <v>1043</v>
          </cell>
          <cell r="C1216" t="str">
            <v>B</v>
          </cell>
          <cell r="D1216">
            <v>518</v>
          </cell>
          <cell r="E1216">
            <v>201</v>
          </cell>
          <cell r="F1216">
            <v>81</v>
          </cell>
          <cell r="G1216">
            <v>5</v>
          </cell>
          <cell r="H1216">
            <v>1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288</v>
          </cell>
          <cell r="N1216">
            <v>7</v>
          </cell>
        </row>
        <row r="1217">
          <cell r="A1217" t="str">
            <v>182</v>
          </cell>
          <cell r="B1217" t="str">
            <v>1043</v>
          </cell>
          <cell r="C1217" t="str">
            <v>C1</v>
          </cell>
          <cell r="D1217">
            <v>518</v>
          </cell>
          <cell r="E1217">
            <v>214</v>
          </cell>
          <cell r="F1217">
            <v>79</v>
          </cell>
          <cell r="G1217">
            <v>3</v>
          </cell>
          <cell r="H1217">
            <v>0</v>
          </cell>
          <cell r="I1217">
            <v>0</v>
          </cell>
          <cell r="J1217">
            <v>1</v>
          </cell>
          <cell r="K1217">
            <v>0</v>
          </cell>
          <cell r="L1217">
            <v>0</v>
          </cell>
          <cell r="M1217">
            <v>297</v>
          </cell>
          <cell r="N1217">
            <v>2</v>
          </cell>
        </row>
        <row r="1218">
          <cell r="A1218" t="str">
            <v>182</v>
          </cell>
          <cell r="B1218" t="str">
            <v>1044</v>
          </cell>
          <cell r="C1218" t="str">
            <v>B</v>
          </cell>
          <cell r="D1218">
            <v>420</v>
          </cell>
          <cell r="E1218">
            <v>117</v>
          </cell>
          <cell r="F1218">
            <v>105</v>
          </cell>
          <cell r="G1218">
            <v>5</v>
          </cell>
          <cell r="H1218">
            <v>4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231</v>
          </cell>
          <cell r="N1218">
            <v>5</v>
          </cell>
        </row>
        <row r="1219">
          <cell r="A1219" t="str">
            <v>182</v>
          </cell>
          <cell r="B1219" t="str">
            <v>1044</v>
          </cell>
          <cell r="C1219" t="str">
            <v>C1</v>
          </cell>
          <cell r="D1219">
            <v>421</v>
          </cell>
          <cell r="E1219">
            <v>113</v>
          </cell>
          <cell r="F1219">
            <v>132</v>
          </cell>
          <cell r="G1219">
            <v>5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250</v>
          </cell>
          <cell r="N1219">
            <v>1</v>
          </cell>
        </row>
        <row r="1220">
          <cell r="A1220" t="str">
            <v>182</v>
          </cell>
          <cell r="B1220" t="str">
            <v>1045</v>
          </cell>
          <cell r="C1220" t="str">
            <v>B</v>
          </cell>
          <cell r="D1220">
            <v>400</v>
          </cell>
          <cell r="E1220">
            <v>88</v>
          </cell>
          <cell r="F1220">
            <v>135</v>
          </cell>
          <cell r="G1220">
            <v>3</v>
          </cell>
          <cell r="H1220">
            <v>1</v>
          </cell>
          <cell r="I1220">
            <v>0</v>
          </cell>
          <cell r="J1220">
            <v>2</v>
          </cell>
          <cell r="K1220">
            <v>0</v>
          </cell>
          <cell r="L1220">
            <v>0</v>
          </cell>
          <cell r="M1220">
            <v>229</v>
          </cell>
          <cell r="N1220">
            <v>4</v>
          </cell>
        </row>
        <row r="1221">
          <cell r="A1221" t="str">
            <v>182</v>
          </cell>
          <cell r="B1221" t="str">
            <v>1045</v>
          </cell>
          <cell r="C1221" t="str">
            <v>C1</v>
          </cell>
          <cell r="D1221">
            <v>401</v>
          </cell>
          <cell r="E1221">
            <v>89</v>
          </cell>
          <cell r="F1221">
            <v>170</v>
          </cell>
          <cell r="G1221">
            <v>5</v>
          </cell>
          <cell r="H1221">
            <v>1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265</v>
          </cell>
          <cell r="N1221">
            <v>0</v>
          </cell>
        </row>
        <row r="1222">
          <cell r="A1222" t="str">
            <v>182</v>
          </cell>
          <cell r="B1222" t="str">
            <v>1046</v>
          </cell>
          <cell r="C1222" t="str">
            <v>B</v>
          </cell>
          <cell r="D1222">
            <v>379</v>
          </cell>
          <cell r="E1222">
            <v>81</v>
          </cell>
          <cell r="F1222">
            <v>108</v>
          </cell>
          <cell r="G1222">
            <v>1</v>
          </cell>
          <cell r="H1222">
            <v>3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193</v>
          </cell>
          <cell r="N1222">
            <v>2</v>
          </cell>
        </row>
        <row r="1223">
          <cell r="A1223" t="str">
            <v>182</v>
          </cell>
          <cell r="B1223" t="str">
            <v>1046</v>
          </cell>
          <cell r="C1223" t="str">
            <v>C1</v>
          </cell>
          <cell r="D1223">
            <v>380</v>
          </cell>
          <cell r="E1223">
            <v>98</v>
          </cell>
          <cell r="F1223">
            <v>96</v>
          </cell>
          <cell r="G1223">
            <v>0</v>
          </cell>
          <cell r="H1223">
            <v>2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196</v>
          </cell>
          <cell r="N1223">
            <v>1</v>
          </cell>
        </row>
        <row r="1224">
          <cell r="A1224" t="str">
            <v>182</v>
          </cell>
          <cell r="B1224" t="str">
            <v>1047</v>
          </cell>
          <cell r="C1224" t="str">
            <v>B</v>
          </cell>
          <cell r="D1224">
            <v>661</v>
          </cell>
          <cell r="E1224">
            <v>179</v>
          </cell>
          <cell r="F1224">
            <v>176</v>
          </cell>
          <cell r="G1224">
            <v>6</v>
          </cell>
          <cell r="H1224">
            <v>3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364</v>
          </cell>
          <cell r="N1224">
            <v>1</v>
          </cell>
        </row>
        <row r="1225">
          <cell r="A1225" t="str">
            <v>182</v>
          </cell>
          <cell r="B1225" t="str">
            <v>1048</v>
          </cell>
          <cell r="C1225" t="str">
            <v>B</v>
          </cell>
          <cell r="D1225">
            <v>716</v>
          </cell>
          <cell r="E1225">
            <v>228</v>
          </cell>
          <cell r="F1225">
            <v>152</v>
          </cell>
          <cell r="G1225">
            <v>7</v>
          </cell>
          <cell r="H1225">
            <v>1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388</v>
          </cell>
          <cell r="N1225">
            <v>0</v>
          </cell>
        </row>
        <row r="1226">
          <cell r="A1226" t="str">
            <v>182</v>
          </cell>
          <cell r="B1226" t="str">
            <v>1048</v>
          </cell>
          <cell r="C1226" t="str">
            <v>C1</v>
          </cell>
          <cell r="D1226">
            <v>717</v>
          </cell>
          <cell r="E1226">
            <v>229</v>
          </cell>
          <cell r="F1226">
            <v>137</v>
          </cell>
          <cell r="G1226">
            <v>5</v>
          </cell>
          <cell r="H1226">
            <v>4</v>
          </cell>
          <cell r="I1226">
            <v>0</v>
          </cell>
          <cell r="J1226">
            <v>1</v>
          </cell>
          <cell r="K1226">
            <v>0</v>
          </cell>
          <cell r="L1226">
            <v>0</v>
          </cell>
          <cell r="M1226">
            <v>376</v>
          </cell>
          <cell r="N1226">
            <v>8</v>
          </cell>
        </row>
        <row r="1227">
          <cell r="A1227" t="str">
            <v>182</v>
          </cell>
          <cell r="B1227" t="str">
            <v>1049</v>
          </cell>
          <cell r="C1227" t="str">
            <v>B</v>
          </cell>
          <cell r="D1227">
            <v>512</v>
          </cell>
          <cell r="E1227">
            <v>66</v>
          </cell>
          <cell r="F1227">
            <v>120</v>
          </cell>
          <cell r="G1227">
            <v>2</v>
          </cell>
          <cell r="H1227">
            <v>3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191</v>
          </cell>
          <cell r="N1227">
            <v>3</v>
          </cell>
        </row>
        <row r="1228">
          <cell r="A1228" t="str">
            <v>182</v>
          </cell>
          <cell r="B1228" t="str">
            <v>1050</v>
          </cell>
          <cell r="C1228" t="str">
            <v>B</v>
          </cell>
          <cell r="D1228">
            <v>736</v>
          </cell>
          <cell r="E1228">
            <v>154</v>
          </cell>
          <cell r="F1228">
            <v>149</v>
          </cell>
          <cell r="G1228">
            <v>7</v>
          </cell>
          <cell r="H1228">
            <v>2</v>
          </cell>
          <cell r="I1228">
            <v>0</v>
          </cell>
          <cell r="J1228">
            <v>0</v>
          </cell>
          <cell r="K1228">
            <v>1</v>
          </cell>
          <cell r="L1228">
            <v>0</v>
          </cell>
          <cell r="M1228">
            <v>313</v>
          </cell>
          <cell r="N1228">
            <v>9</v>
          </cell>
        </row>
        <row r="1229">
          <cell r="A1229" t="str">
            <v>182</v>
          </cell>
          <cell r="B1229" t="str">
            <v>1051</v>
          </cell>
          <cell r="C1229" t="str">
            <v>B</v>
          </cell>
          <cell r="D1229">
            <v>519</v>
          </cell>
          <cell r="E1229">
            <v>119</v>
          </cell>
          <cell r="F1229">
            <v>81</v>
          </cell>
          <cell r="G1229">
            <v>4</v>
          </cell>
          <cell r="H1229">
            <v>2</v>
          </cell>
          <cell r="I1229">
            <v>0</v>
          </cell>
          <cell r="J1229">
            <v>1</v>
          </cell>
          <cell r="K1229">
            <v>0</v>
          </cell>
          <cell r="L1229">
            <v>0</v>
          </cell>
          <cell r="M1229">
            <v>207</v>
          </cell>
          <cell r="N1229">
            <v>11</v>
          </cell>
        </row>
        <row r="1230">
          <cell r="A1230" t="str">
            <v>182</v>
          </cell>
          <cell r="B1230" t="str">
            <v>1051</v>
          </cell>
          <cell r="C1230" t="str">
            <v>C1</v>
          </cell>
          <cell r="D1230">
            <v>519</v>
          </cell>
          <cell r="E1230">
            <v>142</v>
          </cell>
          <cell r="F1230">
            <v>78</v>
          </cell>
          <cell r="G1230">
            <v>5</v>
          </cell>
          <cell r="H1230">
            <v>1</v>
          </cell>
          <cell r="I1230">
            <v>0</v>
          </cell>
          <cell r="J1230">
            <v>2</v>
          </cell>
          <cell r="K1230">
            <v>0</v>
          </cell>
          <cell r="L1230">
            <v>0</v>
          </cell>
          <cell r="M1230">
            <v>228</v>
          </cell>
          <cell r="N1230">
            <v>8</v>
          </cell>
        </row>
        <row r="1231">
          <cell r="A1231" t="str">
            <v>182</v>
          </cell>
          <cell r="B1231" t="str">
            <v>1052</v>
          </cell>
          <cell r="C1231" t="str">
            <v>B</v>
          </cell>
          <cell r="D1231">
            <v>684</v>
          </cell>
          <cell r="E1231">
            <v>199</v>
          </cell>
          <cell r="F1231">
            <v>108</v>
          </cell>
          <cell r="G1231">
            <v>13</v>
          </cell>
          <cell r="H1231">
            <v>1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321</v>
          </cell>
          <cell r="N1231">
            <v>4</v>
          </cell>
        </row>
        <row r="1232">
          <cell r="A1232" t="str">
            <v>182</v>
          </cell>
          <cell r="B1232" t="str">
            <v>1052</v>
          </cell>
          <cell r="C1232" t="str">
            <v>C1</v>
          </cell>
          <cell r="D1232">
            <v>684</v>
          </cell>
          <cell r="E1232">
            <v>227</v>
          </cell>
          <cell r="F1232">
            <v>76</v>
          </cell>
          <cell r="G1232">
            <v>7</v>
          </cell>
          <cell r="H1232">
            <v>3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313</v>
          </cell>
          <cell r="N1232">
            <v>6</v>
          </cell>
        </row>
        <row r="1233">
          <cell r="A1233" t="str">
            <v>182</v>
          </cell>
          <cell r="B1233" t="str">
            <v>1053</v>
          </cell>
          <cell r="C1233" t="str">
            <v>B</v>
          </cell>
          <cell r="D1233">
            <v>725</v>
          </cell>
          <cell r="E1233">
            <v>227</v>
          </cell>
          <cell r="F1233">
            <v>113</v>
          </cell>
          <cell r="G1233">
            <v>7</v>
          </cell>
          <cell r="H1233">
            <v>3</v>
          </cell>
          <cell r="I1233">
            <v>0</v>
          </cell>
          <cell r="J1233">
            <v>1</v>
          </cell>
          <cell r="K1233">
            <v>0</v>
          </cell>
          <cell r="L1233">
            <v>1</v>
          </cell>
          <cell r="M1233">
            <v>352</v>
          </cell>
          <cell r="N1233">
            <v>7</v>
          </cell>
        </row>
        <row r="1234">
          <cell r="A1234" t="str">
            <v>182</v>
          </cell>
          <cell r="B1234" t="str">
            <v>1053</v>
          </cell>
          <cell r="C1234" t="str">
            <v>C1</v>
          </cell>
          <cell r="D1234">
            <v>725</v>
          </cell>
          <cell r="E1234">
            <v>238</v>
          </cell>
          <cell r="F1234">
            <v>98</v>
          </cell>
          <cell r="G1234">
            <v>13</v>
          </cell>
          <cell r="H1234">
            <v>2</v>
          </cell>
          <cell r="I1234">
            <v>0</v>
          </cell>
          <cell r="J1234">
            <v>1</v>
          </cell>
          <cell r="K1234">
            <v>0</v>
          </cell>
          <cell r="L1234">
            <v>0</v>
          </cell>
          <cell r="M1234">
            <v>352</v>
          </cell>
          <cell r="N1234">
            <v>6</v>
          </cell>
        </row>
        <row r="1235">
          <cell r="A1235" t="str">
            <v>182</v>
          </cell>
          <cell r="B1235" t="str">
            <v>1054</v>
          </cell>
          <cell r="C1235" t="str">
            <v>B</v>
          </cell>
          <cell r="D1235">
            <v>588</v>
          </cell>
          <cell r="E1235">
            <v>173</v>
          </cell>
          <cell r="F1235">
            <v>110</v>
          </cell>
          <cell r="G1235">
            <v>2</v>
          </cell>
          <cell r="H1235">
            <v>0</v>
          </cell>
          <cell r="I1235">
            <v>0</v>
          </cell>
          <cell r="J1235">
            <v>2</v>
          </cell>
          <cell r="K1235">
            <v>0</v>
          </cell>
          <cell r="L1235">
            <v>0</v>
          </cell>
          <cell r="M1235">
            <v>287</v>
          </cell>
          <cell r="N1235">
            <v>1</v>
          </cell>
        </row>
        <row r="1236">
          <cell r="A1236" t="str">
            <v>182</v>
          </cell>
          <cell r="B1236" t="str">
            <v>1054</v>
          </cell>
          <cell r="C1236" t="str">
            <v>C1</v>
          </cell>
          <cell r="D1236">
            <v>589</v>
          </cell>
          <cell r="E1236">
            <v>185</v>
          </cell>
          <cell r="F1236">
            <v>90</v>
          </cell>
          <cell r="G1236">
            <v>3</v>
          </cell>
          <cell r="H1236">
            <v>0</v>
          </cell>
          <cell r="I1236">
            <v>0</v>
          </cell>
          <cell r="J1236">
            <v>3</v>
          </cell>
          <cell r="K1236">
            <v>0</v>
          </cell>
          <cell r="L1236">
            <v>0</v>
          </cell>
          <cell r="M1236">
            <v>281</v>
          </cell>
          <cell r="N1236">
            <v>4</v>
          </cell>
        </row>
        <row r="1237">
          <cell r="A1237" t="str">
            <v>182</v>
          </cell>
          <cell r="B1237" t="str">
            <v>1055</v>
          </cell>
          <cell r="C1237" t="str">
            <v>B</v>
          </cell>
          <cell r="D1237">
            <v>603</v>
          </cell>
          <cell r="E1237">
            <v>208</v>
          </cell>
          <cell r="F1237">
            <v>111</v>
          </cell>
          <cell r="G1237">
            <v>3</v>
          </cell>
          <cell r="H1237">
            <v>3</v>
          </cell>
          <cell r="I1237">
            <v>0</v>
          </cell>
          <cell r="J1237">
            <v>1</v>
          </cell>
          <cell r="K1237">
            <v>0</v>
          </cell>
          <cell r="L1237">
            <v>0</v>
          </cell>
          <cell r="M1237">
            <v>326</v>
          </cell>
          <cell r="N1237">
            <v>5</v>
          </cell>
        </row>
        <row r="1238">
          <cell r="A1238" t="str">
            <v>182</v>
          </cell>
          <cell r="B1238" t="str">
            <v>1055</v>
          </cell>
          <cell r="C1238" t="str">
            <v>C1</v>
          </cell>
          <cell r="D1238">
            <v>603</v>
          </cell>
          <cell r="E1238">
            <v>203</v>
          </cell>
          <cell r="F1238">
            <v>96</v>
          </cell>
          <cell r="G1238">
            <v>7</v>
          </cell>
          <cell r="H1238">
            <v>1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307</v>
          </cell>
          <cell r="N1238">
            <v>4</v>
          </cell>
        </row>
        <row r="1239">
          <cell r="A1239" t="str">
            <v>182</v>
          </cell>
          <cell r="B1239" t="str">
            <v>1056</v>
          </cell>
          <cell r="C1239" t="str">
            <v>B</v>
          </cell>
          <cell r="D1239">
            <v>721</v>
          </cell>
          <cell r="E1239">
            <v>168</v>
          </cell>
          <cell r="F1239">
            <v>190</v>
          </cell>
          <cell r="G1239">
            <v>16</v>
          </cell>
          <cell r="H1239">
            <v>1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375</v>
          </cell>
          <cell r="N1239">
            <v>5</v>
          </cell>
        </row>
        <row r="1240">
          <cell r="A1240" t="str">
            <v>182</v>
          </cell>
          <cell r="B1240" t="str">
            <v>1056</v>
          </cell>
          <cell r="C1240" t="str">
            <v>C1</v>
          </cell>
          <cell r="D1240">
            <v>722</v>
          </cell>
          <cell r="E1240">
            <v>143</v>
          </cell>
          <cell r="F1240">
            <v>199</v>
          </cell>
          <cell r="G1240">
            <v>12</v>
          </cell>
          <cell r="H1240">
            <v>4</v>
          </cell>
          <cell r="I1240">
            <v>0</v>
          </cell>
          <cell r="J1240">
            <v>2</v>
          </cell>
          <cell r="K1240">
            <v>1</v>
          </cell>
          <cell r="L1240">
            <v>0</v>
          </cell>
          <cell r="M1240">
            <v>361</v>
          </cell>
          <cell r="N1240">
            <v>2</v>
          </cell>
        </row>
        <row r="1241">
          <cell r="A1241" t="str">
            <v>182</v>
          </cell>
          <cell r="B1241" t="str">
            <v>1057</v>
          </cell>
          <cell r="C1241" t="str">
            <v>B</v>
          </cell>
          <cell r="D1241">
            <v>336</v>
          </cell>
          <cell r="E1241">
            <v>94</v>
          </cell>
          <cell r="F1241">
            <v>90</v>
          </cell>
          <cell r="G1241">
            <v>1</v>
          </cell>
          <cell r="H1241">
            <v>2</v>
          </cell>
          <cell r="I1241">
            <v>0</v>
          </cell>
          <cell r="J1241">
            <v>0</v>
          </cell>
          <cell r="K1241">
            <v>0</v>
          </cell>
          <cell r="L1241">
            <v>6</v>
          </cell>
          <cell r="M1241">
            <v>193</v>
          </cell>
          <cell r="N1241">
            <v>0</v>
          </cell>
        </row>
        <row r="1242">
          <cell r="A1242" t="str">
            <v>182</v>
          </cell>
          <cell r="B1242" t="str">
            <v>1057</v>
          </cell>
          <cell r="C1242" t="str">
            <v>X1</v>
          </cell>
          <cell r="D1242">
            <v>431</v>
          </cell>
          <cell r="E1242">
            <v>133</v>
          </cell>
          <cell r="F1242">
            <v>123</v>
          </cell>
          <cell r="G1242">
            <v>0</v>
          </cell>
          <cell r="H1242">
            <v>0</v>
          </cell>
          <cell r="I1242">
            <v>0</v>
          </cell>
          <cell r="J1242">
            <v>1</v>
          </cell>
          <cell r="K1242">
            <v>1</v>
          </cell>
          <cell r="L1242">
            <v>0</v>
          </cell>
          <cell r="M1242">
            <v>258</v>
          </cell>
          <cell r="N1242">
            <v>3</v>
          </cell>
        </row>
        <row r="1243">
          <cell r="A1243" t="str">
            <v>182</v>
          </cell>
          <cell r="B1243" t="str">
            <v>1058</v>
          </cell>
          <cell r="C1243" t="str">
            <v>B</v>
          </cell>
          <cell r="D1243">
            <v>528</v>
          </cell>
          <cell r="E1243">
            <v>170</v>
          </cell>
          <cell r="F1243">
            <v>141</v>
          </cell>
          <cell r="G1243">
            <v>1</v>
          </cell>
          <cell r="H1243">
            <v>3</v>
          </cell>
          <cell r="I1243">
            <v>0</v>
          </cell>
          <cell r="J1243">
            <v>1</v>
          </cell>
          <cell r="K1243">
            <v>0</v>
          </cell>
          <cell r="L1243">
            <v>0</v>
          </cell>
          <cell r="M1243">
            <v>316</v>
          </cell>
          <cell r="N1243">
            <v>7</v>
          </cell>
        </row>
        <row r="1244">
          <cell r="A1244" t="str">
            <v>182</v>
          </cell>
          <cell r="B1244" t="str">
            <v>1058</v>
          </cell>
          <cell r="C1244" t="str">
            <v>C1</v>
          </cell>
          <cell r="D1244">
            <v>529</v>
          </cell>
          <cell r="E1244">
            <v>184</v>
          </cell>
          <cell r="F1244">
            <v>162</v>
          </cell>
          <cell r="G1244">
            <v>5</v>
          </cell>
          <cell r="H1244">
            <v>5</v>
          </cell>
          <cell r="I1244">
            <v>0</v>
          </cell>
          <cell r="J1244">
            <v>1</v>
          </cell>
          <cell r="K1244">
            <v>1</v>
          </cell>
          <cell r="L1244">
            <v>0</v>
          </cell>
          <cell r="M1244">
            <v>358</v>
          </cell>
          <cell r="N1244">
            <v>0</v>
          </cell>
        </row>
        <row r="1245">
          <cell r="A1245" t="str">
            <v>182</v>
          </cell>
          <cell r="B1245" t="str">
            <v>1059</v>
          </cell>
          <cell r="C1245" t="str">
            <v>B</v>
          </cell>
          <cell r="D1245">
            <v>532</v>
          </cell>
          <cell r="E1245">
            <v>145</v>
          </cell>
          <cell r="F1245">
            <v>141</v>
          </cell>
          <cell r="G1245">
            <v>8</v>
          </cell>
          <cell r="H1245">
            <v>1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295</v>
          </cell>
          <cell r="N1245">
            <v>0</v>
          </cell>
        </row>
        <row r="1246">
          <cell r="A1246" t="str">
            <v>182</v>
          </cell>
          <cell r="B1246" t="str">
            <v>1060</v>
          </cell>
          <cell r="C1246" t="str">
            <v>B</v>
          </cell>
          <cell r="D1246">
            <v>497</v>
          </cell>
          <cell r="E1246">
            <v>57</v>
          </cell>
          <cell r="F1246">
            <v>116</v>
          </cell>
          <cell r="G1246">
            <v>54</v>
          </cell>
          <cell r="H1246">
            <v>2</v>
          </cell>
          <cell r="I1246">
            <v>0</v>
          </cell>
          <cell r="J1246">
            <v>0</v>
          </cell>
          <cell r="K1246">
            <v>2</v>
          </cell>
          <cell r="L1246">
            <v>0</v>
          </cell>
          <cell r="M1246">
            <v>231</v>
          </cell>
          <cell r="N1246">
            <v>2</v>
          </cell>
        </row>
        <row r="1247">
          <cell r="A1247" t="str">
            <v>182</v>
          </cell>
          <cell r="B1247" t="str">
            <v>1060</v>
          </cell>
          <cell r="C1247" t="str">
            <v>C1</v>
          </cell>
          <cell r="D1247">
            <v>498</v>
          </cell>
          <cell r="E1247">
            <v>62</v>
          </cell>
          <cell r="F1247">
            <v>128</v>
          </cell>
          <cell r="G1247">
            <v>33</v>
          </cell>
          <cell r="H1247">
            <v>1</v>
          </cell>
          <cell r="I1247">
            <v>0</v>
          </cell>
          <cell r="J1247">
            <v>0</v>
          </cell>
          <cell r="K1247">
            <v>4</v>
          </cell>
          <cell r="L1247">
            <v>0</v>
          </cell>
          <cell r="M1247">
            <v>228</v>
          </cell>
          <cell r="N1247">
            <v>7</v>
          </cell>
        </row>
        <row r="1248">
          <cell r="A1248" t="str">
            <v>182</v>
          </cell>
          <cell r="B1248" t="str">
            <v>1061</v>
          </cell>
          <cell r="C1248" t="str">
            <v>B</v>
          </cell>
          <cell r="D1248">
            <v>383</v>
          </cell>
          <cell r="E1248">
            <v>89</v>
          </cell>
          <cell r="F1248">
            <v>89</v>
          </cell>
          <cell r="G1248">
            <v>9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187</v>
          </cell>
          <cell r="N1248">
            <v>5</v>
          </cell>
        </row>
        <row r="1249">
          <cell r="A1249" t="str">
            <v>182</v>
          </cell>
          <cell r="B1249" t="str">
            <v>1061</v>
          </cell>
          <cell r="C1249" t="str">
            <v>C1</v>
          </cell>
          <cell r="D1249">
            <v>383</v>
          </cell>
          <cell r="E1249">
            <v>63</v>
          </cell>
          <cell r="F1249">
            <v>96</v>
          </cell>
          <cell r="G1249">
            <v>7</v>
          </cell>
          <cell r="H1249">
            <v>2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168</v>
          </cell>
          <cell r="N1249">
            <v>22</v>
          </cell>
        </row>
        <row r="1250">
          <cell r="A1250" t="str">
            <v>182</v>
          </cell>
          <cell r="B1250" t="str">
            <v>1062</v>
          </cell>
          <cell r="C1250" t="str">
            <v>B</v>
          </cell>
          <cell r="D1250">
            <v>433</v>
          </cell>
          <cell r="E1250">
            <v>89</v>
          </cell>
          <cell r="F1250">
            <v>128</v>
          </cell>
          <cell r="G1250">
            <v>12</v>
          </cell>
          <cell r="H1250">
            <v>1</v>
          </cell>
          <cell r="I1250">
            <v>0</v>
          </cell>
          <cell r="J1250">
            <v>7</v>
          </cell>
          <cell r="K1250">
            <v>0</v>
          </cell>
          <cell r="L1250">
            <v>0</v>
          </cell>
          <cell r="M1250">
            <v>237</v>
          </cell>
          <cell r="N1250">
            <v>7</v>
          </cell>
        </row>
        <row r="1251">
          <cell r="A1251" t="str">
            <v>182</v>
          </cell>
          <cell r="B1251" t="str">
            <v>1062</v>
          </cell>
          <cell r="C1251" t="str">
            <v>C1</v>
          </cell>
          <cell r="D1251">
            <v>434</v>
          </cell>
          <cell r="E1251">
            <v>104</v>
          </cell>
          <cell r="F1251">
            <v>126</v>
          </cell>
          <cell r="G1251">
            <v>17</v>
          </cell>
          <cell r="H1251">
            <v>3</v>
          </cell>
          <cell r="I1251">
            <v>0</v>
          </cell>
          <cell r="J1251">
            <v>3</v>
          </cell>
          <cell r="K1251">
            <v>0</v>
          </cell>
          <cell r="L1251">
            <v>0</v>
          </cell>
          <cell r="M1251">
            <v>253</v>
          </cell>
          <cell r="N1251">
            <v>6</v>
          </cell>
        </row>
        <row r="1252">
          <cell r="A1252" t="str">
            <v>182</v>
          </cell>
          <cell r="B1252" t="str">
            <v>1063</v>
          </cell>
          <cell r="C1252" t="str">
            <v>B</v>
          </cell>
          <cell r="D1252">
            <v>469</v>
          </cell>
          <cell r="E1252">
            <v>177</v>
          </cell>
          <cell r="F1252">
            <v>112</v>
          </cell>
          <cell r="G1252">
            <v>2</v>
          </cell>
          <cell r="H1252">
            <v>5</v>
          </cell>
          <cell r="I1252">
            <v>0</v>
          </cell>
          <cell r="J1252">
            <v>1</v>
          </cell>
          <cell r="K1252">
            <v>1</v>
          </cell>
          <cell r="L1252">
            <v>0</v>
          </cell>
          <cell r="M1252">
            <v>298</v>
          </cell>
          <cell r="N1252">
            <v>11</v>
          </cell>
        </row>
        <row r="1253">
          <cell r="A1253" t="str">
            <v>182</v>
          </cell>
          <cell r="B1253" t="str">
            <v>1064</v>
          </cell>
          <cell r="C1253" t="str">
            <v>B</v>
          </cell>
          <cell r="D1253">
            <v>415</v>
          </cell>
          <cell r="E1253">
            <v>153</v>
          </cell>
          <cell r="F1253">
            <v>146</v>
          </cell>
          <cell r="G1253">
            <v>1</v>
          </cell>
          <cell r="H1253">
            <v>0</v>
          </cell>
          <cell r="I1253">
            <v>0</v>
          </cell>
          <cell r="J1253">
            <v>2</v>
          </cell>
          <cell r="K1253">
            <v>0</v>
          </cell>
          <cell r="L1253">
            <v>0</v>
          </cell>
          <cell r="M1253">
            <v>302</v>
          </cell>
          <cell r="N1253">
            <v>2</v>
          </cell>
        </row>
        <row r="1254">
          <cell r="A1254" t="str">
            <v>182</v>
          </cell>
          <cell r="B1254" t="str">
            <v>1064</v>
          </cell>
          <cell r="C1254" t="str">
            <v>C1</v>
          </cell>
          <cell r="D1254">
            <v>416</v>
          </cell>
          <cell r="E1254">
            <v>118</v>
          </cell>
          <cell r="F1254">
            <v>173</v>
          </cell>
          <cell r="G1254">
            <v>2</v>
          </cell>
          <cell r="H1254">
            <v>5</v>
          </cell>
          <cell r="I1254">
            <v>2</v>
          </cell>
          <cell r="J1254">
            <v>2</v>
          </cell>
          <cell r="K1254">
            <v>0</v>
          </cell>
          <cell r="L1254">
            <v>0</v>
          </cell>
          <cell r="M1254">
            <v>302</v>
          </cell>
          <cell r="N1254">
            <v>2</v>
          </cell>
        </row>
        <row r="1255">
          <cell r="A1255" t="str">
            <v>182</v>
          </cell>
          <cell r="B1255" t="str">
            <v>1064</v>
          </cell>
          <cell r="C1255" t="str">
            <v>X1</v>
          </cell>
          <cell r="D1255">
            <v>640</v>
          </cell>
          <cell r="E1255">
            <v>190</v>
          </cell>
          <cell r="F1255">
            <v>177</v>
          </cell>
          <cell r="G1255">
            <v>14</v>
          </cell>
          <cell r="H1255">
            <v>4</v>
          </cell>
          <cell r="I1255">
            <v>0</v>
          </cell>
          <cell r="J1255">
            <v>1</v>
          </cell>
          <cell r="K1255">
            <v>9</v>
          </cell>
          <cell r="L1255">
            <v>0</v>
          </cell>
          <cell r="M1255">
            <v>395</v>
          </cell>
          <cell r="N1255">
            <v>8</v>
          </cell>
        </row>
        <row r="1256">
          <cell r="A1256" t="str">
            <v>182</v>
          </cell>
          <cell r="B1256" t="str">
            <v>1065</v>
          </cell>
          <cell r="C1256" t="str">
            <v>B</v>
          </cell>
          <cell r="D1256">
            <v>376</v>
          </cell>
          <cell r="E1256">
            <v>136</v>
          </cell>
          <cell r="F1256">
            <v>46</v>
          </cell>
          <cell r="G1256">
            <v>2</v>
          </cell>
          <cell r="H1256">
            <v>0</v>
          </cell>
          <cell r="I1256">
            <v>0</v>
          </cell>
          <cell r="J1256">
            <v>3</v>
          </cell>
          <cell r="K1256">
            <v>0</v>
          </cell>
          <cell r="L1256">
            <v>0</v>
          </cell>
          <cell r="M1256">
            <v>187</v>
          </cell>
          <cell r="N1256">
            <v>7</v>
          </cell>
        </row>
        <row r="1257">
          <cell r="A1257" t="str">
            <v>182</v>
          </cell>
          <cell r="B1257" t="str">
            <v>1065</v>
          </cell>
          <cell r="C1257" t="str">
            <v>C1</v>
          </cell>
          <cell r="D1257">
            <v>376</v>
          </cell>
          <cell r="E1257">
            <v>123</v>
          </cell>
          <cell r="F1257">
            <v>71</v>
          </cell>
          <cell r="G1257">
            <v>1</v>
          </cell>
          <cell r="H1257">
            <v>4</v>
          </cell>
          <cell r="I1257">
            <v>0</v>
          </cell>
          <cell r="J1257">
            <v>3</v>
          </cell>
          <cell r="K1257">
            <v>1</v>
          </cell>
          <cell r="L1257">
            <v>0</v>
          </cell>
          <cell r="M1257">
            <v>203</v>
          </cell>
          <cell r="N1257">
            <v>6</v>
          </cell>
        </row>
        <row r="1258">
          <cell r="A1258" t="str">
            <v>182</v>
          </cell>
          <cell r="B1258" t="str">
            <v>1066</v>
          </cell>
          <cell r="C1258" t="str">
            <v>B</v>
          </cell>
          <cell r="D1258">
            <v>616</v>
          </cell>
          <cell r="E1258">
            <v>124</v>
          </cell>
          <cell r="F1258">
            <v>154</v>
          </cell>
          <cell r="G1258">
            <v>1</v>
          </cell>
          <cell r="H1258">
            <v>3</v>
          </cell>
          <cell r="I1258">
            <v>0</v>
          </cell>
          <cell r="J1258">
            <v>1</v>
          </cell>
          <cell r="K1258">
            <v>1</v>
          </cell>
          <cell r="L1258">
            <v>0</v>
          </cell>
          <cell r="M1258">
            <v>284</v>
          </cell>
          <cell r="N1258">
            <v>0</v>
          </cell>
        </row>
        <row r="1259">
          <cell r="A1259" t="str">
            <v>182</v>
          </cell>
          <cell r="B1259" t="str">
            <v>1066</v>
          </cell>
          <cell r="C1259" t="str">
            <v>X1</v>
          </cell>
          <cell r="D1259">
            <v>217</v>
          </cell>
          <cell r="E1259">
            <v>78</v>
          </cell>
          <cell r="F1259">
            <v>40</v>
          </cell>
          <cell r="G1259">
            <v>2</v>
          </cell>
          <cell r="H1259">
            <v>1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121</v>
          </cell>
          <cell r="N1259">
            <v>0</v>
          </cell>
        </row>
        <row r="1260">
          <cell r="A1260" t="str">
            <v>182</v>
          </cell>
          <cell r="B1260" t="str">
            <v>1067</v>
          </cell>
          <cell r="C1260" t="str">
            <v>B</v>
          </cell>
          <cell r="D1260">
            <v>648</v>
          </cell>
          <cell r="E1260">
            <v>236</v>
          </cell>
          <cell r="F1260">
            <v>239</v>
          </cell>
          <cell r="G1260">
            <v>4</v>
          </cell>
          <cell r="H1260">
            <v>9</v>
          </cell>
          <cell r="I1260">
            <v>0</v>
          </cell>
          <cell r="J1260">
            <v>2</v>
          </cell>
          <cell r="K1260">
            <v>1</v>
          </cell>
          <cell r="L1260">
            <v>0</v>
          </cell>
          <cell r="M1260">
            <v>491</v>
          </cell>
          <cell r="N1260">
            <v>5</v>
          </cell>
        </row>
        <row r="1261">
          <cell r="A1261" t="str">
            <v>182</v>
          </cell>
          <cell r="B1261" t="str">
            <v>1068</v>
          </cell>
          <cell r="C1261" t="str">
            <v>B</v>
          </cell>
          <cell r="D1261">
            <v>730</v>
          </cell>
          <cell r="E1261">
            <v>212</v>
          </cell>
          <cell r="F1261">
            <v>117</v>
          </cell>
          <cell r="G1261">
            <v>32</v>
          </cell>
          <cell r="H1261">
            <v>4</v>
          </cell>
          <cell r="I1261">
            <v>0</v>
          </cell>
          <cell r="J1261">
            <v>3</v>
          </cell>
          <cell r="K1261">
            <v>0</v>
          </cell>
          <cell r="L1261">
            <v>0</v>
          </cell>
          <cell r="M1261">
            <v>368</v>
          </cell>
          <cell r="N1261">
            <v>11</v>
          </cell>
        </row>
        <row r="1262">
          <cell r="A1262" t="str">
            <v>182</v>
          </cell>
          <cell r="B1262" t="str">
            <v>1069</v>
          </cell>
          <cell r="C1262" t="str">
            <v>B</v>
          </cell>
          <cell r="D1262">
            <v>653</v>
          </cell>
          <cell r="E1262">
            <v>202</v>
          </cell>
          <cell r="F1262">
            <v>101</v>
          </cell>
          <cell r="G1262">
            <v>6</v>
          </cell>
          <cell r="H1262">
            <v>0</v>
          </cell>
          <cell r="I1262">
            <v>0</v>
          </cell>
          <cell r="J1262">
            <v>11</v>
          </cell>
          <cell r="K1262">
            <v>0</v>
          </cell>
          <cell r="L1262">
            <v>0</v>
          </cell>
          <cell r="M1262">
            <v>320</v>
          </cell>
          <cell r="N1262">
            <v>4</v>
          </cell>
        </row>
        <row r="1263">
          <cell r="A1263" t="str">
            <v>182</v>
          </cell>
          <cell r="B1263" t="str">
            <v>1069</v>
          </cell>
          <cell r="C1263" t="str">
            <v>C1</v>
          </cell>
          <cell r="D1263">
            <v>654</v>
          </cell>
          <cell r="E1263">
            <v>215</v>
          </cell>
          <cell r="F1263">
            <v>112</v>
          </cell>
          <cell r="G1263">
            <v>2</v>
          </cell>
          <cell r="H1263">
            <v>1</v>
          </cell>
          <cell r="I1263">
            <v>0</v>
          </cell>
          <cell r="J1263">
            <v>7</v>
          </cell>
          <cell r="K1263">
            <v>0</v>
          </cell>
          <cell r="L1263">
            <v>0</v>
          </cell>
          <cell r="M1263">
            <v>337</v>
          </cell>
          <cell r="N1263">
            <v>5</v>
          </cell>
        </row>
        <row r="1264">
          <cell r="A1264" t="str">
            <v>182</v>
          </cell>
          <cell r="B1264" t="str">
            <v>1069</v>
          </cell>
          <cell r="C1264" t="str">
            <v>X1</v>
          </cell>
          <cell r="D1264">
            <v>410</v>
          </cell>
          <cell r="E1264">
            <v>159</v>
          </cell>
          <cell r="F1264">
            <v>94</v>
          </cell>
          <cell r="G1264">
            <v>5</v>
          </cell>
          <cell r="H1264">
            <v>6</v>
          </cell>
          <cell r="I1264">
            <v>0</v>
          </cell>
          <cell r="J1264">
            <v>0</v>
          </cell>
          <cell r="K1264">
            <v>5</v>
          </cell>
          <cell r="L1264">
            <v>0</v>
          </cell>
          <cell r="M1264">
            <v>269</v>
          </cell>
          <cell r="N1264">
            <v>1</v>
          </cell>
        </row>
        <row r="1265">
          <cell r="A1265" t="str">
            <v>182</v>
          </cell>
          <cell r="B1265" t="str">
            <v>1070</v>
          </cell>
          <cell r="C1265" t="str">
            <v>B</v>
          </cell>
          <cell r="D1265">
            <v>512</v>
          </cell>
          <cell r="E1265">
            <v>130</v>
          </cell>
          <cell r="F1265">
            <v>124</v>
          </cell>
          <cell r="G1265">
            <v>42</v>
          </cell>
          <cell r="H1265">
            <v>7</v>
          </cell>
          <cell r="I1265">
            <v>0</v>
          </cell>
          <cell r="J1265">
            <v>1</v>
          </cell>
          <cell r="K1265">
            <v>4</v>
          </cell>
          <cell r="L1265">
            <v>0</v>
          </cell>
          <cell r="M1265">
            <v>308</v>
          </cell>
          <cell r="N1265">
            <v>0</v>
          </cell>
        </row>
        <row r="1266">
          <cell r="A1266" t="str">
            <v>182</v>
          </cell>
          <cell r="B1266" t="str">
            <v>1070</v>
          </cell>
          <cell r="C1266" t="str">
            <v>C1</v>
          </cell>
          <cell r="D1266">
            <v>513</v>
          </cell>
          <cell r="E1266">
            <v>129</v>
          </cell>
          <cell r="F1266">
            <v>122</v>
          </cell>
          <cell r="G1266">
            <v>56</v>
          </cell>
          <cell r="H1266">
            <v>3</v>
          </cell>
          <cell r="I1266">
            <v>0</v>
          </cell>
          <cell r="J1266">
            <v>1</v>
          </cell>
          <cell r="K1266">
            <v>3</v>
          </cell>
          <cell r="L1266">
            <v>1</v>
          </cell>
          <cell r="M1266">
            <v>315</v>
          </cell>
          <cell r="N1266">
            <v>8</v>
          </cell>
        </row>
        <row r="1267">
          <cell r="A1267" t="str">
            <v>182</v>
          </cell>
          <cell r="B1267" t="str">
            <v>1071</v>
          </cell>
          <cell r="C1267" t="str">
            <v>B</v>
          </cell>
          <cell r="D1267">
            <v>491</v>
          </cell>
          <cell r="E1267">
            <v>163</v>
          </cell>
          <cell r="F1267">
            <v>103</v>
          </cell>
          <cell r="G1267">
            <v>6</v>
          </cell>
          <cell r="H1267">
            <v>4</v>
          </cell>
          <cell r="I1267">
            <v>0</v>
          </cell>
          <cell r="J1267">
            <v>1</v>
          </cell>
          <cell r="K1267">
            <v>0</v>
          </cell>
          <cell r="L1267">
            <v>0</v>
          </cell>
          <cell r="M1267">
            <v>277</v>
          </cell>
          <cell r="N1267">
            <v>6</v>
          </cell>
        </row>
        <row r="1268">
          <cell r="A1268" t="str">
            <v>182</v>
          </cell>
          <cell r="B1268" t="str">
            <v>1072</v>
          </cell>
          <cell r="C1268" t="str">
            <v>B</v>
          </cell>
          <cell r="D1268">
            <v>735</v>
          </cell>
          <cell r="E1268">
            <v>266</v>
          </cell>
          <cell r="F1268">
            <v>84</v>
          </cell>
          <cell r="G1268">
            <v>8</v>
          </cell>
          <cell r="H1268">
            <v>0</v>
          </cell>
          <cell r="I1268">
            <v>0</v>
          </cell>
          <cell r="J1268">
            <v>2</v>
          </cell>
          <cell r="K1268">
            <v>0</v>
          </cell>
          <cell r="L1268">
            <v>0</v>
          </cell>
          <cell r="M1268">
            <v>360</v>
          </cell>
          <cell r="N1268">
            <v>8</v>
          </cell>
        </row>
        <row r="1269">
          <cell r="A1269" t="str">
            <v>182</v>
          </cell>
          <cell r="B1269" t="str">
            <v>1073</v>
          </cell>
          <cell r="C1269" t="str">
            <v>B</v>
          </cell>
          <cell r="D1269">
            <v>489</v>
          </cell>
          <cell r="E1269">
            <v>133</v>
          </cell>
          <cell r="F1269">
            <v>165</v>
          </cell>
          <cell r="G1269">
            <v>2</v>
          </cell>
          <cell r="H1269">
            <v>5</v>
          </cell>
          <cell r="I1269">
            <v>0</v>
          </cell>
          <cell r="J1269">
            <v>3</v>
          </cell>
          <cell r="K1269">
            <v>0</v>
          </cell>
          <cell r="L1269">
            <v>1</v>
          </cell>
          <cell r="M1269">
            <v>309</v>
          </cell>
          <cell r="N1269">
            <v>2</v>
          </cell>
        </row>
        <row r="1270">
          <cell r="A1270" t="str">
            <v>182</v>
          </cell>
          <cell r="B1270" t="str">
            <v>1073</v>
          </cell>
          <cell r="C1270" t="str">
            <v>C1</v>
          </cell>
          <cell r="D1270">
            <v>490</v>
          </cell>
          <cell r="E1270">
            <v>167</v>
          </cell>
          <cell r="F1270">
            <v>154</v>
          </cell>
          <cell r="G1270">
            <v>2</v>
          </cell>
          <cell r="H1270">
            <v>5</v>
          </cell>
          <cell r="I1270">
            <v>0</v>
          </cell>
          <cell r="J1270">
            <v>3</v>
          </cell>
          <cell r="K1270">
            <v>0</v>
          </cell>
          <cell r="L1270">
            <v>0</v>
          </cell>
          <cell r="M1270">
            <v>331</v>
          </cell>
          <cell r="N1270">
            <v>6</v>
          </cell>
        </row>
        <row r="1271">
          <cell r="A1271" t="str">
            <v>182</v>
          </cell>
          <cell r="B1271" t="str">
            <v>1074</v>
          </cell>
          <cell r="C1271" t="str">
            <v>B</v>
          </cell>
          <cell r="D1271">
            <v>383</v>
          </cell>
          <cell r="E1271">
            <v>83</v>
          </cell>
          <cell r="F1271">
            <v>90</v>
          </cell>
          <cell r="G1271">
            <v>20</v>
          </cell>
          <cell r="H1271">
            <v>2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195</v>
          </cell>
          <cell r="N1271">
            <v>1</v>
          </cell>
        </row>
        <row r="1272">
          <cell r="A1272" t="str">
            <v>182</v>
          </cell>
          <cell r="B1272" t="str">
            <v>1074</v>
          </cell>
          <cell r="C1272" t="str">
            <v>C1</v>
          </cell>
          <cell r="D1272">
            <v>384</v>
          </cell>
          <cell r="E1272">
            <v>87</v>
          </cell>
          <cell r="F1272">
            <v>91</v>
          </cell>
          <cell r="G1272">
            <v>17</v>
          </cell>
          <cell r="H1272">
            <v>2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197</v>
          </cell>
          <cell r="N1272">
            <v>4</v>
          </cell>
        </row>
        <row r="1273">
          <cell r="A1273" t="str">
            <v>182</v>
          </cell>
          <cell r="B1273" t="str">
            <v>1075</v>
          </cell>
          <cell r="C1273" t="str">
            <v>B</v>
          </cell>
          <cell r="D1273">
            <v>480</v>
          </cell>
          <cell r="E1273">
            <v>178</v>
          </cell>
          <cell r="F1273">
            <v>165</v>
          </cell>
          <cell r="G1273">
            <v>1</v>
          </cell>
          <cell r="H1273">
            <v>2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346</v>
          </cell>
          <cell r="N1273">
            <v>7</v>
          </cell>
        </row>
        <row r="1274">
          <cell r="A1274" t="str">
            <v>182</v>
          </cell>
          <cell r="B1274" t="str">
            <v>1075</v>
          </cell>
          <cell r="C1274" t="str">
            <v>C1</v>
          </cell>
          <cell r="D1274">
            <v>480</v>
          </cell>
          <cell r="E1274">
            <v>152</v>
          </cell>
          <cell r="F1274">
            <v>182</v>
          </cell>
          <cell r="G1274">
            <v>5</v>
          </cell>
          <cell r="H1274">
            <v>1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340</v>
          </cell>
          <cell r="N1274">
            <v>10</v>
          </cell>
        </row>
        <row r="1275">
          <cell r="A1275" t="str">
            <v>182</v>
          </cell>
          <cell r="B1275" t="str">
            <v>1076</v>
          </cell>
          <cell r="C1275" t="str">
            <v>B</v>
          </cell>
          <cell r="D1275">
            <v>520</v>
          </cell>
          <cell r="E1275">
            <v>194</v>
          </cell>
          <cell r="F1275">
            <v>79</v>
          </cell>
          <cell r="G1275">
            <v>31</v>
          </cell>
          <cell r="H1275">
            <v>5</v>
          </cell>
          <cell r="I1275">
            <v>0</v>
          </cell>
          <cell r="J1275">
            <v>1</v>
          </cell>
          <cell r="K1275">
            <v>0</v>
          </cell>
          <cell r="L1275">
            <v>0</v>
          </cell>
          <cell r="M1275">
            <v>310</v>
          </cell>
          <cell r="N1275">
            <v>6</v>
          </cell>
        </row>
        <row r="1276">
          <cell r="A1276" t="str">
            <v>182</v>
          </cell>
          <cell r="B1276" t="str">
            <v>1076</v>
          </cell>
          <cell r="C1276" t="str">
            <v>X1</v>
          </cell>
          <cell r="D1276">
            <v>274</v>
          </cell>
          <cell r="E1276">
            <v>45</v>
          </cell>
          <cell r="F1276">
            <v>94</v>
          </cell>
          <cell r="G1276">
            <v>20</v>
          </cell>
          <cell r="H1276">
            <v>2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161</v>
          </cell>
          <cell r="N1276">
            <v>7</v>
          </cell>
        </row>
        <row r="1277">
          <cell r="A1277" t="str">
            <v>182</v>
          </cell>
          <cell r="B1277" t="str">
            <v>1077</v>
          </cell>
          <cell r="C1277" t="str">
            <v>B</v>
          </cell>
          <cell r="D1277">
            <v>437</v>
          </cell>
          <cell r="E1277">
            <v>255</v>
          </cell>
          <cell r="F1277">
            <v>50</v>
          </cell>
          <cell r="G1277">
            <v>14</v>
          </cell>
          <cell r="H1277">
            <v>5</v>
          </cell>
          <cell r="I1277">
            <v>0</v>
          </cell>
          <cell r="J1277">
            <v>0</v>
          </cell>
          <cell r="K1277">
            <v>3</v>
          </cell>
          <cell r="L1277">
            <v>0</v>
          </cell>
          <cell r="M1277">
            <v>327</v>
          </cell>
          <cell r="N1277">
            <v>6</v>
          </cell>
        </row>
        <row r="1278">
          <cell r="A1278" t="str">
            <v>182</v>
          </cell>
          <cell r="B1278" t="str">
            <v>1078</v>
          </cell>
          <cell r="C1278" t="str">
            <v>B</v>
          </cell>
          <cell r="D1278">
            <v>543</v>
          </cell>
          <cell r="E1278">
            <v>178</v>
          </cell>
          <cell r="F1278">
            <v>134</v>
          </cell>
          <cell r="G1278">
            <v>1</v>
          </cell>
          <cell r="H1278">
            <v>3</v>
          </cell>
          <cell r="I1278">
            <v>0</v>
          </cell>
          <cell r="J1278">
            <v>0</v>
          </cell>
          <cell r="K1278">
            <v>3</v>
          </cell>
          <cell r="L1278">
            <v>0</v>
          </cell>
          <cell r="M1278">
            <v>319</v>
          </cell>
          <cell r="N1278">
            <v>7</v>
          </cell>
        </row>
        <row r="1279">
          <cell r="A1279" t="str">
            <v>182</v>
          </cell>
          <cell r="B1279" t="str">
            <v>1078</v>
          </cell>
          <cell r="C1279" t="str">
            <v>C1</v>
          </cell>
          <cell r="D1279">
            <v>544</v>
          </cell>
          <cell r="E1279">
            <v>158</v>
          </cell>
          <cell r="F1279">
            <v>148</v>
          </cell>
          <cell r="G1279">
            <v>1</v>
          </cell>
          <cell r="H1279">
            <v>2</v>
          </cell>
          <cell r="I1279">
            <v>0</v>
          </cell>
          <cell r="J1279">
            <v>2</v>
          </cell>
          <cell r="K1279">
            <v>1</v>
          </cell>
          <cell r="L1279">
            <v>0</v>
          </cell>
          <cell r="M1279">
            <v>312</v>
          </cell>
          <cell r="N1279">
            <v>4</v>
          </cell>
        </row>
        <row r="1280">
          <cell r="A1280" t="str">
            <v>182</v>
          </cell>
          <cell r="B1280" t="str">
            <v>1079</v>
          </cell>
          <cell r="C1280" t="str">
            <v>B</v>
          </cell>
          <cell r="D1280">
            <v>573</v>
          </cell>
          <cell r="E1280">
            <v>62</v>
          </cell>
          <cell r="F1280">
            <v>196</v>
          </cell>
          <cell r="G1280">
            <v>7</v>
          </cell>
          <cell r="H1280">
            <v>3</v>
          </cell>
          <cell r="I1280">
            <v>0</v>
          </cell>
          <cell r="J1280">
            <v>1</v>
          </cell>
          <cell r="K1280">
            <v>5</v>
          </cell>
          <cell r="L1280">
            <v>0</v>
          </cell>
          <cell r="M1280">
            <v>274</v>
          </cell>
          <cell r="N1280">
            <v>11</v>
          </cell>
        </row>
        <row r="1281">
          <cell r="A1281" t="str">
            <v>182</v>
          </cell>
          <cell r="B1281" t="str">
            <v>1079</v>
          </cell>
          <cell r="C1281" t="str">
            <v>C1</v>
          </cell>
          <cell r="D1281">
            <v>573</v>
          </cell>
          <cell r="E1281">
            <v>62</v>
          </cell>
          <cell r="F1281">
            <v>204</v>
          </cell>
          <cell r="G1281">
            <v>6</v>
          </cell>
          <cell r="H1281">
            <v>1</v>
          </cell>
          <cell r="I1281">
            <v>0</v>
          </cell>
          <cell r="J1281">
            <v>1</v>
          </cell>
          <cell r="K1281">
            <v>3</v>
          </cell>
          <cell r="L1281">
            <v>0</v>
          </cell>
          <cell r="M1281">
            <v>277</v>
          </cell>
          <cell r="N1281">
            <v>14</v>
          </cell>
        </row>
        <row r="1282">
          <cell r="A1282" t="str">
            <v>182</v>
          </cell>
          <cell r="B1282" t="str">
            <v>1080</v>
          </cell>
          <cell r="C1282" t="str">
            <v>B</v>
          </cell>
          <cell r="D1282">
            <v>377</v>
          </cell>
          <cell r="E1282">
            <v>159</v>
          </cell>
          <cell r="F1282">
            <v>33</v>
          </cell>
          <cell r="G1282">
            <v>24</v>
          </cell>
          <cell r="H1282">
            <v>2</v>
          </cell>
          <cell r="I1282">
            <v>0</v>
          </cell>
          <cell r="J1282">
            <v>0</v>
          </cell>
          <cell r="K1282">
            <v>3</v>
          </cell>
          <cell r="L1282">
            <v>0</v>
          </cell>
          <cell r="M1282">
            <v>221</v>
          </cell>
          <cell r="N1282">
            <v>3</v>
          </cell>
        </row>
        <row r="1283">
          <cell r="A1283" t="str">
            <v>182</v>
          </cell>
          <cell r="B1283" t="str">
            <v>1080</v>
          </cell>
          <cell r="C1283" t="str">
            <v>C1</v>
          </cell>
          <cell r="D1283">
            <v>378</v>
          </cell>
          <cell r="E1283">
            <v>134</v>
          </cell>
          <cell r="F1283">
            <v>54</v>
          </cell>
          <cell r="G1283">
            <v>14</v>
          </cell>
          <cell r="H1283">
            <v>1</v>
          </cell>
          <cell r="I1283">
            <v>0</v>
          </cell>
          <cell r="J1283">
            <v>2</v>
          </cell>
          <cell r="K1283">
            <v>8</v>
          </cell>
          <cell r="L1283">
            <v>0</v>
          </cell>
          <cell r="M1283">
            <v>213</v>
          </cell>
          <cell r="N1283">
            <v>3</v>
          </cell>
        </row>
        <row r="1284">
          <cell r="A1284" t="str">
            <v>182</v>
          </cell>
          <cell r="B1284" t="str">
            <v>1081</v>
          </cell>
          <cell r="C1284" t="str">
            <v>B</v>
          </cell>
          <cell r="D1284">
            <v>454</v>
          </cell>
          <cell r="E1284">
            <v>136</v>
          </cell>
          <cell r="F1284">
            <v>44</v>
          </cell>
          <cell r="G1284">
            <v>26</v>
          </cell>
          <cell r="H1284">
            <v>2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208</v>
          </cell>
          <cell r="N1284">
            <v>0</v>
          </cell>
        </row>
        <row r="1285">
          <cell r="A1285" t="str">
            <v>182</v>
          </cell>
          <cell r="B1285" t="str">
            <v>1081</v>
          </cell>
          <cell r="C1285" t="str">
            <v>C1</v>
          </cell>
          <cell r="D1285">
            <v>454</v>
          </cell>
          <cell r="E1285">
            <v>155</v>
          </cell>
          <cell r="F1285">
            <v>33</v>
          </cell>
          <cell r="G1285">
            <v>20</v>
          </cell>
          <cell r="H1285">
            <v>2</v>
          </cell>
          <cell r="I1285">
            <v>0</v>
          </cell>
          <cell r="J1285">
            <v>0</v>
          </cell>
          <cell r="K1285">
            <v>2</v>
          </cell>
          <cell r="L1285">
            <v>0</v>
          </cell>
          <cell r="M1285">
            <v>212</v>
          </cell>
          <cell r="N1285">
            <v>10</v>
          </cell>
        </row>
        <row r="1286">
          <cell r="A1286" t="str">
            <v>182</v>
          </cell>
          <cell r="B1286" t="str">
            <v>1081</v>
          </cell>
          <cell r="C1286" t="str">
            <v>X1</v>
          </cell>
          <cell r="D1286">
            <v>235</v>
          </cell>
          <cell r="E1286">
            <v>123</v>
          </cell>
          <cell r="F1286">
            <v>17</v>
          </cell>
          <cell r="G1286">
            <v>2</v>
          </cell>
          <cell r="H1286">
            <v>4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146</v>
          </cell>
          <cell r="N1286">
            <v>6</v>
          </cell>
        </row>
        <row r="1287">
          <cell r="A1287" t="str">
            <v>182</v>
          </cell>
          <cell r="B1287" t="str">
            <v>1082</v>
          </cell>
          <cell r="C1287" t="str">
            <v>B</v>
          </cell>
          <cell r="D1287">
            <v>545</v>
          </cell>
          <cell r="E1287">
            <v>113</v>
          </cell>
          <cell r="F1287">
            <v>171</v>
          </cell>
          <cell r="G1287">
            <v>8</v>
          </cell>
          <cell r="H1287">
            <v>3</v>
          </cell>
          <cell r="I1287">
            <v>0</v>
          </cell>
          <cell r="J1287">
            <v>2</v>
          </cell>
          <cell r="K1287">
            <v>0</v>
          </cell>
          <cell r="L1287">
            <v>0</v>
          </cell>
          <cell r="M1287">
            <v>297</v>
          </cell>
          <cell r="N1287">
            <v>6</v>
          </cell>
        </row>
        <row r="1288">
          <cell r="A1288" t="str">
            <v>182</v>
          </cell>
          <cell r="B1288" t="str">
            <v>1083</v>
          </cell>
          <cell r="C1288" t="str">
            <v>B</v>
          </cell>
          <cell r="D1288">
            <v>381</v>
          </cell>
          <cell r="E1288">
            <v>102</v>
          </cell>
          <cell r="F1288">
            <v>97</v>
          </cell>
          <cell r="G1288">
            <v>12</v>
          </cell>
          <cell r="H1288">
            <v>1</v>
          </cell>
          <cell r="I1288">
            <v>0</v>
          </cell>
          <cell r="J1288">
            <v>3</v>
          </cell>
          <cell r="K1288">
            <v>0</v>
          </cell>
          <cell r="L1288">
            <v>0</v>
          </cell>
          <cell r="M1288">
            <v>215</v>
          </cell>
          <cell r="N1288">
            <v>3</v>
          </cell>
        </row>
        <row r="1289">
          <cell r="A1289" t="str">
            <v>182</v>
          </cell>
          <cell r="B1289" t="str">
            <v>1083</v>
          </cell>
          <cell r="C1289" t="str">
            <v>C1</v>
          </cell>
          <cell r="D1289">
            <v>382</v>
          </cell>
          <cell r="E1289">
            <v>91</v>
          </cell>
          <cell r="F1289">
            <v>86</v>
          </cell>
          <cell r="G1289">
            <v>10</v>
          </cell>
          <cell r="H1289">
            <v>1</v>
          </cell>
          <cell r="I1289">
            <v>0</v>
          </cell>
          <cell r="J1289">
            <v>2</v>
          </cell>
          <cell r="K1289">
            <v>0</v>
          </cell>
          <cell r="L1289">
            <v>0</v>
          </cell>
          <cell r="M1289">
            <v>190</v>
          </cell>
          <cell r="N1289">
            <v>2</v>
          </cell>
        </row>
        <row r="1290">
          <cell r="A1290" t="str">
            <v>183</v>
          </cell>
          <cell r="B1290" t="str">
            <v>1084</v>
          </cell>
          <cell r="C1290" t="str">
            <v>B</v>
          </cell>
          <cell r="D1290">
            <v>501</v>
          </cell>
          <cell r="E1290">
            <v>138</v>
          </cell>
          <cell r="F1290">
            <v>145</v>
          </cell>
          <cell r="G1290">
            <v>45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328</v>
          </cell>
          <cell r="N1290">
            <v>13</v>
          </cell>
        </row>
        <row r="1291">
          <cell r="A1291" t="str">
            <v>183</v>
          </cell>
          <cell r="B1291" t="str">
            <v>1084</v>
          </cell>
          <cell r="C1291" t="str">
            <v>C1</v>
          </cell>
          <cell r="D1291">
            <v>502</v>
          </cell>
          <cell r="E1291">
            <v>155</v>
          </cell>
          <cell r="F1291">
            <v>108</v>
          </cell>
          <cell r="G1291">
            <v>61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324</v>
          </cell>
          <cell r="N1291">
            <v>16</v>
          </cell>
        </row>
        <row r="1292">
          <cell r="A1292" t="str">
            <v>183</v>
          </cell>
          <cell r="B1292" t="str">
            <v>1085</v>
          </cell>
          <cell r="C1292" t="str">
            <v>B</v>
          </cell>
          <cell r="D1292">
            <v>420</v>
          </cell>
          <cell r="E1292">
            <v>130</v>
          </cell>
          <cell r="F1292">
            <v>54</v>
          </cell>
          <cell r="G1292">
            <v>79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263</v>
          </cell>
          <cell r="N1292">
            <v>0</v>
          </cell>
        </row>
        <row r="1293">
          <cell r="A1293" t="str">
            <v>183</v>
          </cell>
          <cell r="B1293" t="str">
            <v>1085</v>
          </cell>
          <cell r="C1293" t="str">
            <v>C1</v>
          </cell>
          <cell r="D1293">
            <v>421</v>
          </cell>
          <cell r="E1293">
            <v>122</v>
          </cell>
          <cell r="F1293">
            <v>60</v>
          </cell>
          <cell r="G1293">
            <v>65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247</v>
          </cell>
          <cell r="N1293">
            <v>0</v>
          </cell>
        </row>
        <row r="1294">
          <cell r="A1294" t="str">
            <v>183</v>
          </cell>
          <cell r="B1294" t="str">
            <v>1086</v>
          </cell>
          <cell r="C1294" t="str">
            <v>B</v>
          </cell>
          <cell r="D1294">
            <v>474</v>
          </cell>
          <cell r="E1294">
            <v>95</v>
          </cell>
          <cell r="F1294">
            <v>136</v>
          </cell>
          <cell r="G1294">
            <v>55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286</v>
          </cell>
          <cell r="N1294">
            <v>16</v>
          </cell>
        </row>
        <row r="1295">
          <cell r="A1295" t="str">
            <v>183</v>
          </cell>
          <cell r="B1295" t="str">
            <v>1086</v>
          </cell>
          <cell r="C1295" t="str">
            <v>C1</v>
          </cell>
          <cell r="D1295">
            <v>475</v>
          </cell>
          <cell r="E1295">
            <v>79</v>
          </cell>
          <cell r="F1295">
            <v>145</v>
          </cell>
          <cell r="G1295">
            <v>75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299</v>
          </cell>
          <cell r="N1295">
            <v>4</v>
          </cell>
        </row>
        <row r="1296">
          <cell r="A1296" t="str">
            <v>183</v>
          </cell>
          <cell r="B1296" t="str">
            <v>1087</v>
          </cell>
          <cell r="C1296" t="str">
            <v>B</v>
          </cell>
          <cell r="D1296">
            <v>573</v>
          </cell>
          <cell r="E1296">
            <v>180</v>
          </cell>
          <cell r="F1296">
            <v>93</v>
          </cell>
          <cell r="G1296">
            <v>98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371</v>
          </cell>
          <cell r="N1296">
            <v>4</v>
          </cell>
        </row>
        <row r="1297">
          <cell r="A1297" t="str">
            <v>183</v>
          </cell>
          <cell r="B1297" t="str">
            <v>1087</v>
          </cell>
          <cell r="C1297" t="str">
            <v>C1</v>
          </cell>
          <cell r="D1297">
            <v>573</v>
          </cell>
          <cell r="E1297">
            <v>176</v>
          </cell>
          <cell r="F1297">
            <v>85</v>
          </cell>
          <cell r="G1297">
            <v>85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346</v>
          </cell>
          <cell r="N1297">
            <v>0</v>
          </cell>
        </row>
        <row r="1298">
          <cell r="A1298" t="str">
            <v>183</v>
          </cell>
          <cell r="B1298" t="str">
            <v>1088</v>
          </cell>
          <cell r="C1298" t="str">
            <v>B</v>
          </cell>
          <cell r="D1298">
            <v>451</v>
          </cell>
          <cell r="E1298">
            <v>81</v>
          </cell>
          <cell r="F1298">
            <v>254</v>
          </cell>
          <cell r="G1298">
            <v>4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339</v>
          </cell>
          <cell r="N1298">
            <v>3</v>
          </cell>
        </row>
        <row r="1299">
          <cell r="A1299" t="str">
            <v>183</v>
          </cell>
          <cell r="B1299" t="str">
            <v>1088</v>
          </cell>
          <cell r="C1299" t="str">
            <v>C1</v>
          </cell>
          <cell r="D1299">
            <v>452</v>
          </cell>
          <cell r="E1299">
            <v>45</v>
          </cell>
          <cell r="F1299">
            <v>320</v>
          </cell>
          <cell r="G1299">
            <v>5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370</v>
          </cell>
          <cell r="N1299">
            <v>0</v>
          </cell>
        </row>
        <row r="1300">
          <cell r="A1300" t="str">
            <v>183</v>
          </cell>
          <cell r="B1300" t="str">
            <v>1089</v>
          </cell>
          <cell r="C1300" t="str">
            <v>B</v>
          </cell>
          <cell r="D1300">
            <v>482</v>
          </cell>
          <cell r="E1300">
            <v>77</v>
          </cell>
          <cell r="F1300">
            <v>107</v>
          </cell>
          <cell r="G1300">
            <v>18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202</v>
          </cell>
          <cell r="N1300">
            <v>13</v>
          </cell>
        </row>
        <row r="1301">
          <cell r="A1301" t="str">
            <v>183</v>
          </cell>
          <cell r="B1301" t="str">
            <v>1089</v>
          </cell>
          <cell r="C1301" t="str">
            <v>C1</v>
          </cell>
          <cell r="D1301">
            <v>483</v>
          </cell>
          <cell r="E1301">
            <v>108</v>
          </cell>
          <cell r="F1301">
            <v>101</v>
          </cell>
          <cell r="G1301">
            <v>26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235</v>
          </cell>
          <cell r="N1301">
            <v>9</v>
          </cell>
        </row>
        <row r="1302">
          <cell r="A1302" t="str">
            <v>183</v>
          </cell>
          <cell r="B1302" t="str">
            <v>1090</v>
          </cell>
          <cell r="C1302" t="str">
            <v>B</v>
          </cell>
          <cell r="D1302">
            <v>503</v>
          </cell>
          <cell r="E1302">
            <v>143</v>
          </cell>
          <cell r="F1302">
            <v>97</v>
          </cell>
          <cell r="G1302">
            <v>38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278</v>
          </cell>
          <cell r="N1302">
            <v>8</v>
          </cell>
        </row>
        <row r="1303">
          <cell r="A1303" t="str">
            <v>183</v>
          </cell>
          <cell r="B1303" t="str">
            <v>1090</v>
          </cell>
          <cell r="C1303" t="str">
            <v>C1</v>
          </cell>
          <cell r="D1303">
            <v>503</v>
          </cell>
          <cell r="E1303">
            <v>142</v>
          </cell>
          <cell r="F1303">
            <v>127</v>
          </cell>
          <cell r="G1303">
            <v>36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305</v>
          </cell>
          <cell r="N1303">
            <v>11</v>
          </cell>
        </row>
        <row r="1304">
          <cell r="A1304" t="str">
            <v>183</v>
          </cell>
          <cell r="B1304" t="str">
            <v>1091</v>
          </cell>
          <cell r="C1304" t="str">
            <v>B</v>
          </cell>
          <cell r="D1304">
            <v>488</v>
          </cell>
          <cell r="E1304">
            <v>31</v>
          </cell>
          <cell r="F1304">
            <v>124</v>
          </cell>
          <cell r="G1304">
            <v>127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282</v>
          </cell>
          <cell r="N1304">
            <v>9</v>
          </cell>
        </row>
        <row r="1305">
          <cell r="A1305" t="str">
            <v>183</v>
          </cell>
          <cell r="B1305" t="str">
            <v>1091</v>
          </cell>
          <cell r="C1305" t="str">
            <v>C1</v>
          </cell>
          <cell r="D1305">
            <v>488</v>
          </cell>
          <cell r="E1305">
            <v>19</v>
          </cell>
          <cell r="F1305">
            <v>123</v>
          </cell>
          <cell r="G1305">
            <v>146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288</v>
          </cell>
          <cell r="N1305">
            <v>0</v>
          </cell>
        </row>
        <row r="1306">
          <cell r="A1306" t="str">
            <v>183</v>
          </cell>
          <cell r="B1306" t="str">
            <v>1092</v>
          </cell>
          <cell r="C1306" t="str">
            <v>B</v>
          </cell>
          <cell r="D1306">
            <v>509</v>
          </cell>
          <cell r="E1306">
            <v>87</v>
          </cell>
          <cell r="F1306">
            <v>48</v>
          </cell>
          <cell r="G1306">
            <v>38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173</v>
          </cell>
          <cell r="N1306">
            <v>3</v>
          </cell>
        </row>
        <row r="1307">
          <cell r="A1307" t="str">
            <v>183</v>
          </cell>
          <cell r="B1307" t="str">
            <v>1093</v>
          </cell>
          <cell r="C1307" t="str">
            <v>B</v>
          </cell>
          <cell r="D1307">
            <v>455</v>
          </cell>
          <cell r="E1307">
            <v>48</v>
          </cell>
          <cell r="F1307">
            <v>113</v>
          </cell>
          <cell r="G1307">
            <v>10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171</v>
          </cell>
          <cell r="N1307">
            <v>13</v>
          </cell>
        </row>
        <row r="1308">
          <cell r="A1308" t="str">
            <v>183</v>
          </cell>
          <cell r="B1308" t="str">
            <v>1094</v>
          </cell>
          <cell r="C1308" t="str">
            <v>B</v>
          </cell>
          <cell r="D1308">
            <v>683</v>
          </cell>
          <cell r="E1308">
            <v>135</v>
          </cell>
          <cell r="F1308">
            <v>165</v>
          </cell>
          <cell r="G1308">
            <v>138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438</v>
          </cell>
          <cell r="N1308">
            <v>7</v>
          </cell>
        </row>
        <row r="1309">
          <cell r="A1309" t="str">
            <v>183</v>
          </cell>
          <cell r="B1309" t="str">
            <v>1095</v>
          </cell>
          <cell r="C1309" t="str">
            <v>B</v>
          </cell>
          <cell r="D1309">
            <v>443</v>
          </cell>
          <cell r="E1309">
            <v>42</v>
          </cell>
          <cell r="F1309">
            <v>84</v>
          </cell>
          <cell r="G1309">
            <v>42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168</v>
          </cell>
          <cell r="N1309">
            <v>15</v>
          </cell>
        </row>
        <row r="1310">
          <cell r="A1310" t="str">
            <v>183</v>
          </cell>
          <cell r="B1310" t="str">
            <v>1095</v>
          </cell>
          <cell r="C1310" t="str">
            <v>C1</v>
          </cell>
          <cell r="D1310">
            <v>444</v>
          </cell>
          <cell r="E1310">
            <v>50</v>
          </cell>
          <cell r="F1310">
            <v>64</v>
          </cell>
          <cell r="G1310">
            <v>38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152</v>
          </cell>
          <cell r="N1310">
            <v>6</v>
          </cell>
        </row>
        <row r="1311">
          <cell r="A1311" t="str">
            <v>183</v>
          </cell>
          <cell r="B1311" t="str">
            <v>1096</v>
          </cell>
          <cell r="C1311" t="str">
            <v>B</v>
          </cell>
          <cell r="D1311">
            <v>557</v>
          </cell>
          <cell r="E1311">
            <v>56</v>
          </cell>
          <cell r="F1311">
            <v>91</v>
          </cell>
          <cell r="G1311">
            <v>170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317</v>
          </cell>
          <cell r="N1311">
            <v>13</v>
          </cell>
        </row>
        <row r="1312">
          <cell r="A1312" t="str">
            <v>183</v>
          </cell>
          <cell r="B1312" t="str">
            <v>1097</v>
          </cell>
          <cell r="C1312" t="str">
            <v>B</v>
          </cell>
          <cell r="D1312">
            <v>439</v>
          </cell>
          <cell r="E1312">
            <v>158</v>
          </cell>
          <cell r="F1312">
            <v>58</v>
          </cell>
          <cell r="G1312">
            <v>32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248</v>
          </cell>
          <cell r="N1312">
            <v>11</v>
          </cell>
        </row>
        <row r="1313">
          <cell r="A1313" t="str">
            <v>183</v>
          </cell>
          <cell r="B1313" t="str">
            <v>1098</v>
          </cell>
          <cell r="C1313" t="str">
            <v>B</v>
          </cell>
          <cell r="D1313">
            <v>501</v>
          </cell>
          <cell r="E1313">
            <v>18</v>
          </cell>
          <cell r="F1313">
            <v>89</v>
          </cell>
          <cell r="G1313">
            <v>149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256</v>
          </cell>
          <cell r="N1313">
            <v>5</v>
          </cell>
        </row>
        <row r="1314">
          <cell r="A1314" t="str">
            <v>184</v>
          </cell>
          <cell r="B1314" t="str">
            <v>1099</v>
          </cell>
          <cell r="C1314" t="str">
            <v>B</v>
          </cell>
          <cell r="D1314">
            <v>441</v>
          </cell>
          <cell r="E1314">
            <v>0</v>
          </cell>
          <cell r="F1314">
            <v>148</v>
          </cell>
          <cell r="G1314">
            <v>137</v>
          </cell>
          <cell r="H1314">
            <v>0</v>
          </cell>
          <cell r="I1314">
            <v>0</v>
          </cell>
          <cell r="J1314">
            <v>3</v>
          </cell>
          <cell r="K1314">
            <v>0</v>
          </cell>
          <cell r="L1314">
            <v>0</v>
          </cell>
          <cell r="M1314">
            <v>288</v>
          </cell>
          <cell r="N1314">
            <v>12</v>
          </cell>
        </row>
        <row r="1315">
          <cell r="A1315" t="str">
            <v>184</v>
          </cell>
          <cell r="B1315" t="str">
            <v>1099</v>
          </cell>
          <cell r="C1315" t="str">
            <v>C1</v>
          </cell>
          <cell r="D1315">
            <v>441</v>
          </cell>
          <cell r="E1315">
            <v>0</v>
          </cell>
          <cell r="F1315">
            <v>161</v>
          </cell>
          <cell r="G1315">
            <v>138</v>
          </cell>
          <cell r="H1315">
            <v>0</v>
          </cell>
          <cell r="I1315">
            <v>0</v>
          </cell>
          <cell r="J1315">
            <v>2</v>
          </cell>
          <cell r="K1315">
            <v>0</v>
          </cell>
          <cell r="L1315">
            <v>0</v>
          </cell>
          <cell r="M1315">
            <v>301</v>
          </cell>
          <cell r="N1315">
            <v>5</v>
          </cell>
        </row>
        <row r="1316">
          <cell r="A1316" t="str">
            <v>184</v>
          </cell>
          <cell r="B1316" t="str">
            <v>1100</v>
          </cell>
          <cell r="C1316" t="str">
            <v>B</v>
          </cell>
          <cell r="D1316">
            <v>514</v>
          </cell>
          <cell r="E1316">
            <v>0</v>
          </cell>
          <cell r="F1316">
            <v>214</v>
          </cell>
          <cell r="G1316">
            <v>153</v>
          </cell>
          <cell r="H1316">
            <v>0</v>
          </cell>
          <cell r="I1316">
            <v>0</v>
          </cell>
          <cell r="J1316">
            <v>9</v>
          </cell>
          <cell r="K1316">
            <v>0</v>
          </cell>
          <cell r="L1316">
            <v>0</v>
          </cell>
          <cell r="M1316">
            <v>376</v>
          </cell>
          <cell r="N1316">
            <v>7</v>
          </cell>
        </row>
        <row r="1317">
          <cell r="A1317" t="str">
            <v>184</v>
          </cell>
          <cell r="B1317" t="str">
            <v>1100</v>
          </cell>
          <cell r="C1317" t="str">
            <v>C1</v>
          </cell>
          <cell r="D1317">
            <v>514</v>
          </cell>
          <cell r="E1317">
            <v>0</v>
          </cell>
          <cell r="F1317">
            <v>190</v>
          </cell>
          <cell r="G1317">
            <v>152</v>
          </cell>
          <cell r="H1317">
            <v>0</v>
          </cell>
          <cell r="I1317">
            <v>0</v>
          </cell>
          <cell r="J1317">
            <v>5</v>
          </cell>
          <cell r="K1317">
            <v>0</v>
          </cell>
          <cell r="L1317">
            <v>0</v>
          </cell>
          <cell r="M1317">
            <v>347</v>
          </cell>
          <cell r="N1317">
            <v>9</v>
          </cell>
        </row>
        <row r="1318">
          <cell r="A1318" t="str">
            <v>184</v>
          </cell>
          <cell r="B1318" t="str">
            <v>1101</v>
          </cell>
          <cell r="C1318" t="str">
            <v>B</v>
          </cell>
          <cell r="D1318">
            <v>548</v>
          </cell>
          <cell r="E1318">
            <v>0</v>
          </cell>
          <cell r="F1318">
            <v>169</v>
          </cell>
          <cell r="G1318">
            <v>190</v>
          </cell>
          <cell r="H1318">
            <v>0</v>
          </cell>
          <cell r="I1318">
            <v>0</v>
          </cell>
          <cell r="J1318">
            <v>5</v>
          </cell>
          <cell r="K1318">
            <v>0</v>
          </cell>
          <cell r="L1318">
            <v>0</v>
          </cell>
          <cell r="M1318">
            <v>364</v>
          </cell>
          <cell r="N1318">
            <v>10</v>
          </cell>
        </row>
        <row r="1319">
          <cell r="A1319" t="str">
            <v>184</v>
          </cell>
          <cell r="B1319" t="str">
            <v>1102</v>
          </cell>
          <cell r="C1319" t="str">
            <v>B</v>
          </cell>
          <cell r="D1319">
            <v>562</v>
          </cell>
          <cell r="E1319">
            <v>0</v>
          </cell>
          <cell r="F1319">
            <v>161</v>
          </cell>
          <cell r="G1319">
            <v>232</v>
          </cell>
          <cell r="H1319">
            <v>0</v>
          </cell>
          <cell r="I1319">
            <v>0</v>
          </cell>
          <cell r="J1319">
            <v>6</v>
          </cell>
          <cell r="K1319">
            <v>0</v>
          </cell>
          <cell r="L1319">
            <v>0</v>
          </cell>
          <cell r="M1319">
            <v>399</v>
          </cell>
          <cell r="N1319">
            <v>17</v>
          </cell>
        </row>
        <row r="1320">
          <cell r="A1320" t="str">
            <v>184</v>
          </cell>
          <cell r="B1320" t="str">
            <v>1103</v>
          </cell>
          <cell r="C1320" t="str">
            <v>B</v>
          </cell>
          <cell r="D1320">
            <v>398</v>
          </cell>
          <cell r="E1320">
            <v>0</v>
          </cell>
          <cell r="F1320">
            <v>179</v>
          </cell>
          <cell r="G1320">
            <v>133</v>
          </cell>
          <cell r="H1320">
            <v>0</v>
          </cell>
          <cell r="I1320">
            <v>0</v>
          </cell>
          <cell r="J1320">
            <v>2</v>
          </cell>
          <cell r="K1320">
            <v>0</v>
          </cell>
          <cell r="L1320">
            <v>0</v>
          </cell>
          <cell r="M1320">
            <v>314</v>
          </cell>
          <cell r="N1320">
            <v>2</v>
          </cell>
        </row>
        <row r="1321">
          <cell r="A1321" t="str">
            <v>184</v>
          </cell>
          <cell r="B1321" t="str">
            <v>1104</v>
          </cell>
          <cell r="C1321" t="str">
            <v>B</v>
          </cell>
          <cell r="D1321">
            <v>280</v>
          </cell>
          <cell r="E1321">
            <v>0</v>
          </cell>
          <cell r="F1321">
            <v>123</v>
          </cell>
          <cell r="G1321">
            <v>74</v>
          </cell>
          <cell r="H1321">
            <v>0</v>
          </cell>
          <cell r="I1321">
            <v>0</v>
          </cell>
          <cell r="J1321">
            <v>1</v>
          </cell>
          <cell r="K1321">
            <v>0</v>
          </cell>
          <cell r="L1321">
            <v>0</v>
          </cell>
          <cell r="M1321">
            <v>198</v>
          </cell>
          <cell r="N1321">
            <v>13</v>
          </cell>
        </row>
        <row r="1322">
          <cell r="A1322" t="str">
            <v>184</v>
          </cell>
          <cell r="B1322" t="str">
            <v>1105</v>
          </cell>
          <cell r="C1322" t="str">
            <v>B</v>
          </cell>
          <cell r="D1322">
            <v>204</v>
          </cell>
          <cell r="E1322">
            <v>0</v>
          </cell>
          <cell r="F1322">
            <v>97</v>
          </cell>
          <cell r="G1322">
            <v>59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156</v>
          </cell>
          <cell r="N1322">
            <v>5</v>
          </cell>
        </row>
        <row r="1323">
          <cell r="A1323" t="str">
            <v>189</v>
          </cell>
          <cell r="B1323" t="str">
            <v>1111</v>
          </cell>
          <cell r="C1323" t="str">
            <v>B</v>
          </cell>
          <cell r="D1323">
            <v>623</v>
          </cell>
          <cell r="E1323">
            <v>0</v>
          </cell>
          <cell r="F1323">
            <v>216</v>
          </cell>
          <cell r="G1323">
            <v>54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270</v>
          </cell>
          <cell r="N1323">
            <v>10</v>
          </cell>
        </row>
        <row r="1324">
          <cell r="A1324" t="str">
            <v>189</v>
          </cell>
          <cell r="B1324" t="str">
            <v>1111</v>
          </cell>
          <cell r="C1324" t="str">
            <v>C1</v>
          </cell>
          <cell r="D1324">
            <v>623</v>
          </cell>
          <cell r="E1324">
            <v>0</v>
          </cell>
          <cell r="F1324">
            <v>251</v>
          </cell>
          <cell r="G1324">
            <v>31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282</v>
          </cell>
          <cell r="N1324">
            <v>15</v>
          </cell>
        </row>
        <row r="1325">
          <cell r="A1325" t="str">
            <v>190</v>
          </cell>
          <cell r="B1325" t="str">
            <v>1112</v>
          </cell>
          <cell r="C1325" t="str">
            <v>B</v>
          </cell>
          <cell r="D1325">
            <v>510</v>
          </cell>
          <cell r="E1325">
            <v>0</v>
          </cell>
          <cell r="F1325">
            <v>173</v>
          </cell>
          <cell r="G1325">
            <v>235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408</v>
          </cell>
          <cell r="N1325">
            <v>19</v>
          </cell>
        </row>
        <row r="1326">
          <cell r="A1326" t="str">
            <v>190</v>
          </cell>
          <cell r="B1326" t="str">
            <v>1112</v>
          </cell>
          <cell r="C1326" t="str">
            <v>C1</v>
          </cell>
          <cell r="D1326">
            <v>510</v>
          </cell>
          <cell r="E1326">
            <v>0</v>
          </cell>
          <cell r="F1326">
            <v>157</v>
          </cell>
          <cell r="G1326">
            <v>242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399</v>
          </cell>
          <cell r="N1326">
            <v>18</v>
          </cell>
        </row>
        <row r="1327">
          <cell r="A1327" t="str">
            <v>190</v>
          </cell>
          <cell r="B1327" t="str">
            <v>1113</v>
          </cell>
          <cell r="C1327" t="str">
            <v>B</v>
          </cell>
          <cell r="D1327">
            <v>509</v>
          </cell>
          <cell r="E1327">
            <v>0</v>
          </cell>
          <cell r="F1327">
            <v>232</v>
          </cell>
          <cell r="G1327">
            <v>191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423</v>
          </cell>
          <cell r="N1327">
            <v>10</v>
          </cell>
        </row>
        <row r="1328">
          <cell r="A1328" t="str">
            <v>190</v>
          </cell>
          <cell r="B1328" t="str">
            <v>1113</v>
          </cell>
          <cell r="C1328" t="str">
            <v>C1</v>
          </cell>
          <cell r="D1328">
            <v>509</v>
          </cell>
          <cell r="E1328">
            <v>0</v>
          </cell>
          <cell r="F1328">
            <v>261</v>
          </cell>
          <cell r="G1328">
            <v>145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406</v>
          </cell>
          <cell r="N1328">
            <v>13</v>
          </cell>
        </row>
        <row r="1329">
          <cell r="A1329" t="str">
            <v>190</v>
          </cell>
          <cell r="B1329" t="str">
            <v>1114</v>
          </cell>
          <cell r="C1329" t="str">
            <v>B</v>
          </cell>
          <cell r="D1329">
            <v>634</v>
          </cell>
          <cell r="E1329">
            <v>0</v>
          </cell>
          <cell r="F1329">
            <v>298</v>
          </cell>
          <cell r="G1329">
            <v>228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526</v>
          </cell>
          <cell r="N1329">
            <v>11</v>
          </cell>
        </row>
        <row r="1330">
          <cell r="A1330" t="str">
            <v>190</v>
          </cell>
          <cell r="B1330" t="str">
            <v>1115</v>
          </cell>
          <cell r="C1330" t="str">
            <v>B</v>
          </cell>
          <cell r="D1330">
            <v>497</v>
          </cell>
          <cell r="E1330">
            <v>0</v>
          </cell>
          <cell r="F1330">
            <v>159</v>
          </cell>
          <cell r="G1330">
            <v>193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352</v>
          </cell>
          <cell r="N1330">
            <v>0</v>
          </cell>
        </row>
        <row r="1331">
          <cell r="A1331" t="str">
            <v>190</v>
          </cell>
          <cell r="B1331" t="str">
            <v>1115</v>
          </cell>
          <cell r="C1331" t="str">
            <v>X1</v>
          </cell>
          <cell r="D1331">
            <v>349</v>
          </cell>
          <cell r="E1331">
            <v>0</v>
          </cell>
          <cell r="F1331">
            <v>129</v>
          </cell>
          <cell r="G1331">
            <v>64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193</v>
          </cell>
          <cell r="N1331">
            <v>17</v>
          </cell>
        </row>
        <row r="1332">
          <cell r="A1332" t="str">
            <v>190</v>
          </cell>
          <cell r="B1332" t="str">
            <v>1116</v>
          </cell>
          <cell r="C1332" t="str">
            <v>B</v>
          </cell>
          <cell r="D1332">
            <v>346</v>
          </cell>
          <cell r="E1332">
            <v>0</v>
          </cell>
          <cell r="F1332">
            <v>192</v>
          </cell>
          <cell r="G1332">
            <v>43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235</v>
          </cell>
          <cell r="N1332">
            <v>10</v>
          </cell>
        </row>
        <row r="1333">
          <cell r="A1333" t="str">
            <v>199</v>
          </cell>
          <cell r="B1333" t="str">
            <v>1139</v>
          </cell>
          <cell r="C1333" t="str">
            <v>B</v>
          </cell>
          <cell r="D1333">
            <v>375</v>
          </cell>
          <cell r="E1333">
            <v>38</v>
          </cell>
          <cell r="F1333">
            <v>121</v>
          </cell>
          <cell r="G1333">
            <v>123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282</v>
          </cell>
          <cell r="N1333">
            <v>0</v>
          </cell>
        </row>
        <row r="1334">
          <cell r="A1334" t="str">
            <v>199</v>
          </cell>
          <cell r="B1334" t="str">
            <v>1139</v>
          </cell>
          <cell r="C1334" t="str">
            <v>C1</v>
          </cell>
          <cell r="D1334">
            <v>376</v>
          </cell>
          <cell r="E1334">
            <v>15</v>
          </cell>
          <cell r="F1334">
            <v>125</v>
          </cell>
          <cell r="G1334">
            <v>142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282</v>
          </cell>
          <cell r="N1334">
            <v>2</v>
          </cell>
        </row>
        <row r="1335">
          <cell r="A1335" t="str">
            <v>199</v>
          </cell>
          <cell r="B1335" t="str">
            <v>1140</v>
          </cell>
          <cell r="C1335" t="str">
            <v>B</v>
          </cell>
          <cell r="D1335">
            <v>376</v>
          </cell>
          <cell r="E1335">
            <v>20</v>
          </cell>
          <cell r="F1335">
            <v>130</v>
          </cell>
          <cell r="G1335">
            <v>111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261</v>
          </cell>
          <cell r="N1335">
            <v>3</v>
          </cell>
        </row>
        <row r="1336">
          <cell r="A1336" t="str">
            <v>199</v>
          </cell>
          <cell r="B1336" t="str">
            <v>1140</v>
          </cell>
          <cell r="C1336" t="str">
            <v>C1</v>
          </cell>
          <cell r="D1336">
            <v>377</v>
          </cell>
          <cell r="E1336">
            <v>11</v>
          </cell>
          <cell r="F1336">
            <v>131</v>
          </cell>
          <cell r="G1336">
            <v>115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257</v>
          </cell>
          <cell r="N1336">
            <v>2</v>
          </cell>
        </row>
        <row r="1337">
          <cell r="A1337" t="str">
            <v>199</v>
          </cell>
          <cell r="B1337" t="str">
            <v>1141</v>
          </cell>
          <cell r="C1337" t="str">
            <v>B</v>
          </cell>
          <cell r="D1337">
            <v>495</v>
          </cell>
          <cell r="E1337">
            <v>16</v>
          </cell>
          <cell r="F1337">
            <v>183</v>
          </cell>
          <cell r="G1337">
            <v>188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387</v>
          </cell>
          <cell r="N1337">
            <v>3</v>
          </cell>
        </row>
        <row r="1338">
          <cell r="A1338" t="str">
            <v>199</v>
          </cell>
          <cell r="B1338" t="str">
            <v>1141</v>
          </cell>
          <cell r="C1338" t="str">
            <v>C1</v>
          </cell>
          <cell r="D1338">
            <v>495</v>
          </cell>
          <cell r="E1338">
            <v>14</v>
          </cell>
          <cell r="F1338">
            <v>182</v>
          </cell>
          <cell r="G1338">
            <v>162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358</v>
          </cell>
          <cell r="N1338">
            <v>0</v>
          </cell>
        </row>
        <row r="1339">
          <cell r="A1339" t="str">
            <v>199</v>
          </cell>
          <cell r="B1339" t="str">
            <v>1142</v>
          </cell>
          <cell r="C1339" t="str">
            <v>B</v>
          </cell>
          <cell r="D1339">
            <v>739</v>
          </cell>
          <cell r="E1339">
            <v>19</v>
          </cell>
          <cell r="F1339">
            <v>390</v>
          </cell>
          <cell r="G1339">
            <v>179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588</v>
          </cell>
          <cell r="N1339">
            <v>0</v>
          </cell>
        </row>
        <row r="1340">
          <cell r="A1340" t="str">
            <v>199</v>
          </cell>
          <cell r="B1340" t="str">
            <v>1142</v>
          </cell>
          <cell r="C1340" t="str">
            <v>X1</v>
          </cell>
          <cell r="D1340">
            <v>266</v>
          </cell>
          <cell r="E1340">
            <v>6</v>
          </cell>
          <cell r="F1340">
            <v>88</v>
          </cell>
          <cell r="G1340">
            <v>129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223</v>
          </cell>
          <cell r="N1340">
            <v>0</v>
          </cell>
        </row>
        <row r="1341">
          <cell r="A1341" t="str">
            <v>199</v>
          </cell>
          <cell r="B1341" t="str">
            <v>1143</v>
          </cell>
          <cell r="C1341" t="str">
            <v>B</v>
          </cell>
          <cell r="D1341">
            <v>320</v>
          </cell>
          <cell r="E1341">
            <v>11</v>
          </cell>
          <cell r="F1341">
            <v>110</v>
          </cell>
          <cell r="G1341">
            <v>14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135</v>
          </cell>
          <cell r="N1341">
            <v>11</v>
          </cell>
        </row>
        <row r="1342">
          <cell r="A1342" t="str">
            <v>199</v>
          </cell>
          <cell r="B1342" t="str">
            <v>1144</v>
          </cell>
          <cell r="C1342" t="str">
            <v>B</v>
          </cell>
          <cell r="D1342">
            <v>709</v>
          </cell>
          <cell r="E1342">
            <v>35</v>
          </cell>
          <cell r="F1342">
            <v>114</v>
          </cell>
          <cell r="G1342">
            <v>196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345</v>
          </cell>
          <cell r="N1342">
            <v>0</v>
          </cell>
        </row>
        <row r="1343">
          <cell r="A1343" t="str">
            <v>199</v>
          </cell>
          <cell r="B1343" t="str">
            <v>1145</v>
          </cell>
          <cell r="C1343" t="str">
            <v>B</v>
          </cell>
          <cell r="D1343">
            <v>633</v>
          </cell>
          <cell r="E1343">
            <v>1</v>
          </cell>
          <cell r="F1343">
            <v>216</v>
          </cell>
          <cell r="G1343">
            <v>145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362</v>
          </cell>
          <cell r="N1343">
            <v>16</v>
          </cell>
        </row>
        <row r="1344">
          <cell r="A1344" t="str">
            <v>199</v>
          </cell>
          <cell r="B1344" t="str">
            <v>1146</v>
          </cell>
          <cell r="C1344" t="str">
            <v>B</v>
          </cell>
          <cell r="D1344">
            <v>357</v>
          </cell>
          <cell r="E1344">
            <v>8</v>
          </cell>
          <cell r="F1344">
            <v>129</v>
          </cell>
          <cell r="G1344">
            <v>46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183</v>
          </cell>
          <cell r="N1344">
            <v>6</v>
          </cell>
        </row>
        <row r="1345">
          <cell r="A1345" t="str">
            <v>199</v>
          </cell>
          <cell r="B1345" t="str">
            <v>1147</v>
          </cell>
          <cell r="C1345" t="str">
            <v>B</v>
          </cell>
          <cell r="D1345">
            <v>297</v>
          </cell>
          <cell r="E1345">
            <v>3</v>
          </cell>
          <cell r="F1345">
            <v>109</v>
          </cell>
          <cell r="G1345">
            <v>87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199</v>
          </cell>
          <cell r="N1345">
            <v>7</v>
          </cell>
        </row>
        <row r="1346">
          <cell r="A1346" t="str">
            <v>199</v>
          </cell>
          <cell r="B1346" t="str">
            <v>1148</v>
          </cell>
          <cell r="C1346" t="str">
            <v>B</v>
          </cell>
          <cell r="D1346">
            <v>529</v>
          </cell>
          <cell r="E1346">
            <v>6</v>
          </cell>
          <cell r="F1346">
            <v>114</v>
          </cell>
          <cell r="G1346">
            <v>207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327</v>
          </cell>
          <cell r="N1346">
            <v>0</v>
          </cell>
        </row>
        <row r="1347">
          <cell r="A1347" t="str">
            <v>199</v>
          </cell>
          <cell r="B1347" t="str">
            <v>1149</v>
          </cell>
          <cell r="C1347" t="str">
            <v>B</v>
          </cell>
          <cell r="D1347">
            <v>725</v>
          </cell>
          <cell r="E1347">
            <v>152</v>
          </cell>
          <cell r="F1347">
            <v>44</v>
          </cell>
          <cell r="G1347">
            <v>180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376</v>
          </cell>
          <cell r="N1347">
            <v>19</v>
          </cell>
        </row>
        <row r="1348">
          <cell r="A1348" t="str">
            <v>199</v>
          </cell>
          <cell r="B1348" t="str">
            <v>1150</v>
          </cell>
          <cell r="C1348" t="str">
            <v>B</v>
          </cell>
          <cell r="D1348">
            <v>655</v>
          </cell>
          <cell r="E1348">
            <v>10</v>
          </cell>
          <cell r="F1348">
            <v>211</v>
          </cell>
          <cell r="G1348">
            <v>196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417</v>
          </cell>
          <cell r="N1348">
            <v>0</v>
          </cell>
        </row>
        <row r="1349">
          <cell r="A1349" t="str">
            <v>199</v>
          </cell>
          <cell r="B1349" t="str">
            <v>1151</v>
          </cell>
          <cell r="C1349" t="str">
            <v>B</v>
          </cell>
          <cell r="D1349">
            <v>743</v>
          </cell>
          <cell r="E1349">
            <v>5</v>
          </cell>
          <cell r="F1349">
            <v>281</v>
          </cell>
          <cell r="G1349">
            <v>212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498</v>
          </cell>
          <cell r="N1349">
            <v>23</v>
          </cell>
        </row>
        <row r="1350">
          <cell r="A1350" t="str">
            <v>199</v>
          </cell>
          <cell r="B1350" t="str">
            <v>1152</v>
          </cell>
          <cell r="C1350" t="str">
            <v>B</v>
          </cell>
          <cell r="D1350">
            <v>396</v>
          </cell>
          <cell r="E1350">
            <v>4</v>
          </cell>
          <cell r="F1350">
            <v>138</v>
          </cell>
          <cell r="G1350">
            <v>144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286</v>
          </cell>
          <cell r="N1350">
            <v>0</v>
          </cell>
        </row>
        <row r="1351">
          <cell r="A1351" t="str">
            <v>199</v>
          </cell>
          <cell r="B1351" t="str">
            <v>1153</v>
          </cell>
          <cell r="C1351" t="str">
            <v>B</v>
          </cell>
          <cell r="D1351">
            <v>496</v>
          </cell>
          <cell r="E1351">
            <v>9</v>
          </cell>
          <cell r="F1351">
            <v>185</v>
          </cell>
          <cell r="G1351">
            <v>83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277</v>
          </cell>
          <cell r="N1351">
            <v>16</v>
          </cell>
        </row>
        <row r="1352">
          <cell r="A1352" t="str">
            <v>199</v>
          </cell>
          <cell r="B1352" t="str">
            <v>1154</v>
          </cell>
          <cell r="C1352" t="str">
            <v>B</v>
          </cell>
          <cell r="D1352">
            <v>408</v>
          </cell>
          <cell r="E1352">
            <v>3</v>
          </cell>
          <cell r="F1352">
            <v>139</v>
          </cell>
          <cell r="G1352">
            <v>107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249</v>
          </cell>
          <cell r="N1352">
            <v>7</v>
          </cell>
        </row>
        <row r="1353">
          <cell r="A1353" t="str">
            <v>199</v>
          </cell>
          <cell r="B1353" t="str">
            <v>1154</v>
          </cell>
          <cell r="C1353" t="str">
            <v>C1</v>
          </cell>
          <cell r="D1353">
            <v>409</v>
          </cell>
          <cell r="E1353">
            <v>1</v>
          </cell>
          <cell r="F1353">
            <v>129</v>
          </cell>
          <cell r="G1353">
            <v>80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210</v>
          </cell>
          <cell r="N1353">
            <v>26</v>
          </cell>
        </row>
        <row r="1354">
          <cell r="A1354" t="str">
            <v>199</v>
          </cell>
          <cell r="B1354" t="str">
            <v>1155</v>
          </cell>
          <cell r="C1354" t="str">
            <v>B</v>
          </cell>
          <cell r="D1354">
            <v>707</v>
          </cell>
          <cell r="E1354">
            <v>8</v>
          </cell>
          <cell r="F1354">
            <v>262</v>
          </cell>
          <cell r="G1354">
            <v>194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464</v>
          </cell>
          <cell r="N1354">
            <v>9</v>
          </cell>
        </row>
        <row r="1355">
          <cell r="A1355" t="str">
            <v>199</v>
          </cell>
          <cell r="B1355" t="str">
            <v>1156</v>
          </cell>
          <cell r="C1355" t="str">
            <v>B</v>
          </cell>
          <cell r="D1355">
            <v>734</v>
          </cell>
          <cell r="E1355">
            <v>7</v>
          </cell>
          <cell r="F1355">
            <v>274</v>
          </cell>
          <cell r="G1355">
            <v>241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522</v>
          </cell>
          <cell r="N1355">
            <v>18</v>
          </cell>
        </row>
        <row r="1356">
          <cell r="A1356" t="str">
            <v>199</v>
          </cell>
          <cell r="B1356" t="str">
            <v>1157</v>
          </cell>
          <cell r="C1356" t="str">
            <v>B</v>
          </cell>
          <cell r="D1356">
            <v>525</v>
          </cell>
          <cell r="E1356">
            <v>3</v>
          </cell>
          <cell r="F1356">
            <v>179</v>
          </cell>
          <cell r="G1356">
            <v>138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320</v>
          </cell>
          <cell r="N1356">
            <v>9</v>
          </cell>
        </row>
        <row r="1357">
          <cell r="A1357" t="str">
            <v>199</v>
          </cell>
          <cell r="B1357" t="str">
            <v>1157</v>
          </cell>
          <cell r="C1357" t="str">
            <v>C1</v>
          </cell>
          <cell r="D1357">
            <v>526</v>
          </cell>
          <cell r="E1357">
            <v>3</v>
          </cell>
          <cell r="F1357">
            <v>148</v>
          </cell>
          <cell r="G1357">
            <v>158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309</v>
          </cell>
          <cell r="N1357">
            <v>19</v>
          </cell>
        </row>
        <row r="1358">
          <cell r="A1358" t="str">
            <v>199</v>
          </cell>
          <cell r="B1358" t="str">
            <v>1158</v>
          </cell>
          <cell r="C1358" t="str">
            <v>B</v>
          </cell>
          <cell r="D1358">
            <v>461</v>
          </cell>
          <cell r="E1358">
            <v>13</v>
          </cell>
          <cell r="F1358">
            <v>152</v>
          </cell>
          <cell r="G1358">
            <v>128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293</v>
          </cell>
          <cell r="N1358">
            <v>4</v>
          </cell>
        </row>
        <row r="1359">
          <cell r="A1359" t="str">
            <v>199</v>
          </cell>
          <cell r="B1359" t="str">
            <v>1158</v>
          </cell>
          <cell r="C1359" t="str">
            <v>C1</v>
          </cell>
          <cell r="D1359">
            <v>461</v>
          </cell>
          <cell r="E1359">
            <v>10</v>
          </cell>
          <cell r="F1359">
            <v>144</v>
          </cell>
          <cell r="G1359">
            <v>141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295</v>
          </cell>
          <cell r="N1359">
            <v>7</v>
          </cell>
        </row>
        <row r="1360">
          <cell r="A1360" t="str">
            <v>199</v>
          </cell>
          <cell r="B1360" t="str">
            <v>1159</v>
          </cell>
          <cell r="C1360" t="str">
            <v>B</v>
          </cell>
          <cell r="D1360">
            <v>732</v>
          </cell>
          <cell r="E1360">
            <v>36</v>
          </cell>
          <cell r="F1360">
            <v>231</v>
          </cell>
          <cell r="G1360">
            <v>179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446</v>
          </cell>
          <cell r="N1360">
            <v>0</v>
          </cell>
        </row>
        <row r="1361">
          <cell r="A1361" t="str">
            <v>199</v>
          </cell>
          <cell r="B1361" t="str">
            <v>1160</v>
          </cell>
          <cell r="C1361" t="str">
            <v>B</v>
          </cell>
          <cell r="D1361">
            <v>393</v>
          </cell>
          <cell r="E1361">
            <v>17</v>
          </cell>
          <cell r="F1361">
            <v>145</v>
          </cell>
          <cell r="G1361">
            <v>101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263</v>
          </cell>
          <cell r="N1361">
            <v>8</v>
          </cell>
        </row>
        <row r="1362">
          <cell r="A1362" t="str">
            <v>199</v>
          </cell>
          <cell r="B1362" t="str">
            <v>1160</v>
          </cell>
          <cell r="C1362" t="str">
            <v>C1</v>
          </cell>
          <cell r="D1362">
            <v>393</v>
          </cell>
          <cell r="E1362">
            <v>9</v>
          </cell>
          <cell r="F1362">
            <v>154</v>
          </cell>
          <cell r="G1362">
            <v>100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263</v>
          </cell>
          <cell r="N1362">
            <v>6</v>
          </cell>
        </row>
        <row r="1363">
          <cell r="A1363" t="str">
            <v>199</v>
          </cell>
          <cell r="B1363" t="str">
            <v>1161</v>
          </cell>
          <cell r="C1363" t="str">
            <v>B</v>
          </cell>
          <cell r="D1363">
            <v>391</v>
          </cell>
          <cell r="E1363">
            <v>2</v>
          </cell>
          <cell r="F1363">
            <v>145</v>
          </cell>
          <cell r="G1363">
            <v>181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328</v>
          </cell>
          <cell r="N1363">
            <v>0</v>
          </cell>
        </row>
        <row r="1364">
          <cell r="A1364" t="str">
            <v>199</v>
          </cell>
          <cell r="B1364" t="str">
            <v>1161</v>
          </cell>
          <cell r="C1364" t="str">
            <v>C1</v>
          </cell>
          <cell r="D1364">
            <v>391</v>
          </cell>
          <cell r="E1364">
            <v>0</v>
          </cell>
          <cell r="F1364">
            <v>157</v>
          </cell>
          <cell r="G1364">
            <v>167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324</v>
          </cell>
          <cell r="N1364">
            <v>0</v>
          </cell>
        </row>
        <row r="1365">
          <cell r="A1365" t="str">
            <v>200</v>
          </cell>
          <cell r="B1365" t="str">
            <v>1162</v>
          </cell>
          <cell r="C1365" t="str">
            <v>B</v>
          </cell>
          <cell r="D1365">
            <v>297</v>
          </cell>
          <cell r="E1365">
            <v>128</v>
          </cell>
          <cell r="F1365">
            <v>96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224</v>
          </cell>
          <cell r="N1365">
            <v>7</v>
          </cell>
        </row>
        <row r="1366">
          <cell r="A1366" t="str">
            <v>200</v>
          </cell>
          <cell r="B1366" t="str">
            <v>1163</v>
          </cell>
          <cell r="C1366" t="str">
            <v>B</v>
          </cell>
          <cell r="D1366">
            <v>168</v>
          </cell>
          <cell r="E1366">
            <v>48</v>
          </cell>
          <cell r="F1366">
            <v>67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115</v>
          </cell>
          <cell r="N1366">
            <v>0</v>
          </cell>
        </row>
        <row r="1367">
          <cell r="A1367" t="str">
            <v>225</v>
          </cell>
          <cell r="B1367" t="str">
            <v>1238</v>
          </cell>
          <cell r="C1367" t="str">
            <v>B</v>
          </cell>
          <cell r="D1367">
            <v>415</v>
          </cell>
          <cell r="E1367">
            <v>0</v>
          </cell>
          <cell r="F1367">
            <v>111</v>
          </cell>
          <cell r="G1367">
            <v>214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325</v>
          </cell>
          <cell r="N1367">
            <v>5</v>
          </cell>
        </row>
        <row r="1368">
          <cell r="A1368" t="str">
            <v>225</v>
          </cell>
          <cell r="B1368" t="str">
            <v>1238</v>
          </cell>
          <cell r="C1368" t="str">
            <v>C1</v>
          </cell>
          <cell r="D1368">
            <v>416</v>
          </cell>
          <cell r="E1368">
            <v>0</v>
          </cell>
          <cell r="F1368">
            <v>126</v>
          </cell>
          <cell r="G1368">
            <v>194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320</v>
          </cell>
          <cell r="N1368">
            <v>14</v>
          </cell>
        </row>
        <row r="1369">
          <cell r="A1369" t="str">
            <v>225</v>
          </cell>
          <cell r="B1369" t="str">
            <v>1239</v>
          </cell>
          <cell r="C1369" t="str">
            <v>B</v>
          </cell>
          <cell r="D1369">
            <v>383</v>
          </cell>
          <cell r="E1369">
            <v>0</v>
          </cell>
          <cell r="F1369">
            <v>119</v>
          </cell>
          <cell r="G1369">
            <v>109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228</v>
          </cell>
          <cell r="N1369">
            <v>11</v>
          </cell>
        </row>
        <row r="1370">
          <cell r="A1370" t="str">
            <v>225</v>
          </cell>
          <cell r="B1370" t="str">
            <v>1239</v>
          </cell>
          <cell r="C1370" t="str">
            <v>C1</v>
          </cell>
          <cell r="D1370">
            <v>384</v>
          </cell>
          <cell r="E1370">
            <v>0</v>
          </cell>
          <cell r="F1370">
            <v>110</v>
          </cell>
          <cell r="G1370">
            <v>108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218</v>
          </cell>
          <cell r="N1370">
            <v>7</v>
          </cell>
        </row>
        <row r="1371">
          <cell r="A1371" t="str">
            <v>225</v>
          </cell>
          <cell r="B1371" t="str">
            <v>1240</v>
          </cell>
          <cell r="C1371" t="str">
            <v>B</v>
          </cell>
          <cell r="D1371">
            <v>477</v>
          </cell>
          <cell r="E1371">
            <v>0</v>
          </cell>
          <cell r="F1371">
            <v>126</v>
          </cell>
          <cell r="G1371">
            <v>246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372</v>
          </cell>
          <cell r="N1371">
            <v>8</v>
          </cell>
        </row>
        <row r="1372">
          <cell r="A1372" t="str">
            <v>225</v>
          </cell>
          <cell r="B1372" t="str">
            <v>1240</v>
          </cell>
          <cell r="C1372" t="str">
            <v>C1</v>
          </cell>
          <cell r="D1372">
            <v>478</v>
          </cell>
          <cell r="E1372">
            <v>0</v>
          </cell>
          <cell r="F1372">
            <v>158</v>
          </cell>
          <cell r="G1372">
            <v>216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374</v>
          </cell>
          <cell r="N1372">
            <v>12</v>
          </cell>
        </row>
        <row r="1373">
          <cell r="A1373" t="str">
            <v>232</v>
          </cell>
          <cell r="B1373" t="str">
            <v>1254</v>
          </cell>
          <cell r="C1373" t="str">
            <v>B</v>
          </cell>
          <cell r="D1373">
            <v>521</v>
          </cell>
          <cell r="E1373">
            <v>16</v>
          </cell>
          <cell r="F1373">
            <v>131</v>
          </cell>
          <cell r="G1373">
            <v>179</v>
          </cell>
          <cell r="H1373">
            <v>14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340</v>
          </cell>
          <cell r="N1373">
            <v>15</v>
          </cell>
        </row>
        <row r="1374">
          <cell r="A1374" t="str">
            <v>232</v>
          </cell>
          <cell r="B1374" t="str">
            <v>1255</v>
          </cell>
          <cell r="C1374" t="str">
            <v>B</v>
          </cell>
          <cell r="D1374">
            <v>490</v>
          </cell>
          <cell r="E1374">
            <v>28</v>
          </cell>
          <cell r="F1374">
            <v>116</v>
          </cell>
          <cell r="G1374">
            <v>145</v>
          </cell>
          <cell r="H1374">
            <v>19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308</v>
          </cell>
          <cell r="N1374">
            <v>9</v>
          </cell>
        </row>
        <row r="1375">
          <cell r="A1375" t="str">
            <v>232</v>
          </cell>
          <cell r="B1375" t="str">
            <v>1255</v>
          </cell>
          <cell r="C1375" t="str">
            <v>C1</v>
          </cell>
          <cell r="D1375">
            <v>491</v>
          </cell>
          <cell r="E1375">
            <v>30</v>
          </cell>
          <cell r="F1375">
            <v>138</v>
          </cell>
          <cell r="G1375">
            <v>124</v>
          </cell>
          <cell r="H1375">
            <v>26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318</v>
          </cell>
          <cell r="N1375">
            <v>10</v>
          </cell>
        </row>
        <row r="1376">
          <cell r="A1376" t="str">
            <v>232</v>
          </cell>
          <cell r="B1376" t="str">
            <v>1256</v>
          </cell>
          <cell r="C1376" t="str">
            <v>B</v>
          </cell>
          <cell r="D1376">
            <v>438</v>
          </cell>
          <cell r="E1376">
            <v>81</v>
          </cell>
          <cell r="F1376">
            <v>105</v>
          </cell>
          <cell r="G1376">
            <v>53</v>
          </cell>
          <cell r="H1376">
            <v>13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252</v>
          </cell>
          <cell r="N1376">
            <v>9</v>
          </cell>
        </row>
        <row r="1377">
          <cell r="A1377" t="str">
            <v>232</v>
          </cell>
          <cell r="B1377" t="str">
            <v>1256</v>
          </cell>
          <cell r="C1377" t="str">
            <v>C1</v>
          </cell>
          <cell r="D1377">
            <v>439</v>
          </cell>
          <cell r="E1377">
            <v>66</v>
          </cell>
          <cell r="F1377">
            <v>105</v>
          </cell>
          <cell r="G1377">
            <v>71</v>
          </cell>
          <cell r="H1377">
            <v>13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255</v>
          </cell>
          <cell r="N1377">
            <v>6</v>
          </cell>
        </row>
        <row r="1378">
          <cell r="A1378" t="str">
            <v>232</v>
          </cell>
          <cell r="B1378" t="str">
            <v>1257</v>
          </cell>
          <cell r="C1378" t="str">
            <v>B</v>
          </cell>
          <cell r="D1378">
            <v>641</v>
          </cell>
          <cell r="E1378">
            <v>144</v>
          </cell>
          <cell r="F1378">
            <v>113</v>
          </cell>
          <cell r="G1378">
            <v>170</v>
          </cell>
          <cell r="H1378">
            <v>24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451</v>
          </cell>
          <cell r="N1378">
            <v>0</v>
          </cell>
        </row>
        <row r="1379">
          <cell r="A1379" t="str">
            <v>232</v>
          </cell>
          <cell r="B1379" t="str">
            <v>1258</v>
          </cell>
          <cell r="C1379" t="str">
            <v>B</v>
          </cell>
          <cell r="D1379">
            <v>431</v>
          </cell>
          <cell r="E1379">
            <v>13</v>
          </cell>
          <cell r="F1379">
            <v>185</v>
          </cell>
          <cell r="G1379">
            <v>96</v>
          </cell>
          <cell r="H1379">
            <v>37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331</v>
          </cell>
          <cell r="N1379">
            <v>0</v>
          </cell>
        </row>
        <row r="1380">
          <cell r="A1380" t="str">
            <v>232</v>
          </cell>
          <cell r="B1380" t="str">
            <v>1258</v>
          </cell>
          <cell r="C1380" t="str">
            <v>C1</v>
          </cell>
          <cell r="D1380">
            <v>432</v>
          </cell>
          <cell r="E1380">
            <v>12</v>
          </cell>
          <cell r="F1380">
            <v>173</v>
          </cell>
          <cell r="G1380">
            <v>98</v>
          </cell>
          <cell r="H1380">
            <v>45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328</v>
          </cell>
          <cell r="N1380">
            <v>0</v>
          </cell>
        </row>
        <row r="1381">
          <cell r="A1381" t="str">
            <v>232</v>
          </cell>
          <cell r="B1381" t="str">
            <v>1259</v>
          </cell>
          <cell r="C1381" t="str">
            <v>B</v>
          </cell>
          <cell r="D1381">
            <v>568</v>
          </cell>
          <cell r="E1381">
            <v>28</v>
          </cell>
          <cell r="F1381">
            <v>203</v>
          </cell>
          <cell r="G1381">
            <v>204</v>
          </cell>
          <cell r="H1381">
            <v>29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464</v>
          </cell>
          <cell r="N1381">
            <v>0</v>
          </cell>
        </row>
        <row r="1382">
          <cell r="A1382" t="str">
            <v>232</v>
          </cell>
          <cell r="B1382" t="str">
            <v>1259</v>
          </cell>
          <cell r="C1382" t="str">
            <v>C1</v>
          </cell>
          <cell r="D1382">
            <v>569</v>
          </cell>
          <cell r="E1382">
            <v>16</v>
          </cell>
          <cell r="F1382">
            <v>185</v>
          </cell>
          <cell r="G1382">
            <v>201</v>
          </cell>
          <cell r="H1382">
            <v>30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432</v>
          </cell>
          <cell r="N1382">
            <v>7</v>
          </cell>
        </row>
        <row r="1383">
          <cell r="A1383" t="str">
            <v>232</v>
          </cell>
          <cell r="B1383" t="str">
            <v>1260</v>
          </cell>
          <cell r="C1383" t="str">
            <v>B</v>
          </cell>
          <cell r="D1383">
            <v>723</v>
          </cell>
          <cell r="E1383">
            <v>165</v>
          </cell>
          <cell r="F1383">
            <v>92</v>
          </cell>
          <cell r="G1383">
            <v>169</v>
          </cell>
          <cell r="H1383">
            <v>175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601</v>
          </cell>
          <cell r="N1383">
            <v>0</v>
          </cell>
        </row>
        <row r="1384">
          <cell r="A1384" t="str">
            <v>232</v>
          </cell>
          <cell r="B1384" t="str">
            <v>1261</v>
          </cell>
          <cell r="C1384" t="str">
            <v>B</v>
          </cell>
          <cell r="D1384">
            <v>445</v>
          </cell>
          <cell r="E1384">
            <v>103</v>
          </cell>
          <cell r="F1384">
            <v>162</v>
          </cell>
          <cell r="G1384">
            <v>51</v>
          </cell>
          <cell r="H1384">
            <v>14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330</v>
          </cell>
          <cell r="N1384">
            <v>11</v>
          </cell>
        </row>
        <row r="1385">
          <cell r="A1385" t="str">
            <v>232</v>
          </cell>
          <cell r="B1385" t="str">
            <v>1261</v>
          </cell>
          <cell r="C1385" t="str">
            <v>C1</v>
          </cell>
          <cell r="D1385">
            <v>446</v>
          </cell>
          <cell r="E1385">
            <v>53</v>
          </cell>
          <cell r="F1385">
            <v>206</v>
          </cell>
          <cell r="G1385">
            <v>49</v>
          </cell>
          <cell r="H1385">
            <v>19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327</v>
          </cell>
          <cell r="N1385">
            <v>7</v>
          </cell>
        </row>
        <row r="1386">
          <cell r="A1386" t="str">
            <v>232</v>
          </cell>
          <cell r="B1386" t="str">
            <v>1262</v>
          </cell>
          <cell r="C1386" t="str">
            <v>B</v>
          </cell>
          <cell r="D1386">
            <v>586</v>
          </cell>
          <cell r="E1386">
            <v>74</v>
          </cell>
          <cell r="F1386">
            <v>177</v>
          </cell>
          <cell r="G1386">
            <v>137</v>
          </cell>
          <cell r="H1386">
            <v>46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434</v>
          </cell>
          <cell r="N1386">
            <v>7</v>
          </cell>
        </row>
        <row r="1387">
          <cell r="A1387" t="str">
            <v>232</v>
          </cell>
          <cell r="B1387" t="str">
            <v>1263</v>
          </cell>
          <cell r="C1387" t="str">
            <v>B</v>
          </cell>
          <cell r="D1387">
            <v>550</v>
          </cell>
          <cell r="E1387">
            <v>95</v>
          </cell>
          <cell r="F1387">
            <v>111</v>
          </cell>
          <cell r="G1387">
            <v>186</v>
          </cell>
          <cell r="H1387">
            <v>18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410</v>
          </cell>
          <cell r="N1387">
            <v>9</v>
          </cell>
        </row>
        <row r="1388">
          <cell r="A1388" t="str">
            <v>232</v>
          </cell>
          <cell r="B1388" t="str">
            <v>1263</v>
          </cell>
          <cell r="C1388" t="str">
            <v>C1</v>
          </cell>
          <cell r="D1388">
            <v>550</v>
          </cell>
          <cell r="E1388">
            <v>87</v>
          </cell>
          <cell r="F1388">
            <v>109</v>
          </cell>
          <cell r="G1388">
            <v>169</v>
          </cell>
          <cell r="H1388">
            <v>33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398</v>
          </cell>
          <cell r="N1388">
            <v>3</v>
          </cell>
        </row>
        <row r="1389">
          <cell r="A1389" t="str">
            <v>232</v>
          </cell>
          <cell r="B1389" t="str">
            <v>1264</v>
          </cell>
          <cell r="C1389" t="str">
            <v>B</v>
          </cell>
          <cell r="D1389">
            <v>397</v>
          </cell>
          <cell r="E1389">
            <v>32</v>
          </cell>
          <cell r="F1389">
            <v>77</v>
          </cell>
          <cell r="G1389">
            <v>151</v>
          </cell>
          <cell r="H1389">
            <v>3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>
            <v>263</v>
          </cell>
          <cell r="N1389">
            <v>9</v>
          </cell>
        </row>
        <row r="1390">
          <cell r="A1390" t="str">
            <v>232</v>
          </cell>
          <cell r="B1390" t="str">
            <v>1264</v>
          </cell>
          <cell r="C1390" t="str">
            <v>C1</v>
          </cell>
          <cell r="D1390">
            <v>398</v>
          </cell>
          <cell r="E1390">
            <v>40</v>
          </cell>
          <cell r="F1390">
            <v>75</v>
          </cell>
          <cell r="G1390">
            <v>158</v>
          </cell>
          <cell r="H1390">
            <v>3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276</v>
          </cell>
          <cell r="N1390">
            <v>0</v>
          </cell>
        </row>
        <row r="1391">
          <cell r="A1391" t="str">
            <v>232</v>
          </cell>
          <cell r="B1391" t="str">
            <v>1265</v>
          </cell>
          <cell r="C1391" t="str">
            <v>B</v>
          </cell>
          <cell r="D1391">
            <v>428</v>
          </cell>
          <cell r="E1391">
            <v>11</v>
          </cell>
          <cell r="F1391">
            <v>113</v>
          </cell>
          <cell r="G1391">
            <v>110</v>
          </cell>
          <cell r="H1391">
            <v>45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279</v>
          </cell>
          <cell r="N1391">
            <v>7</v>
          </cell>
        </row>
        <row r="1392">
          <cell r="A1392" t="str">
            <v>237</v>
          </cell>
          <cell r="B1392" t="str">
            <v>1278</v>
          </cell>
          <cell r="C1392" t="str">
            <v>B</v>
          </cell>
          <cell r="D1392">
            <v>443</v>
          </cell>
          <cell r="E1392">
            <v>0</v>
          </cell>
          <cell r="F1392">
            <v>117</v>
          </cell>
          <cell r="G1392">
            <v>69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186</v>
          </cell>
          <cell r="N1392">
            <v>5</v>
          </cell>
        </row>
        <row r="1393">
          <cell r="A1393" t="str">
            <v>237</v>
          </cell>
          <cell r="B1393" t="str">
            <v>1279</v>
          </cell>
          <cell r="C1393" t="str">
            <v>B</v>
          </cell>
          <cell r="D1393">
            <v>297</v>
          </cell>
          <cell r="E1393">
            <v>0</v>
          </cell>
          <cell r="F1393">
            <v>58</v>
          </cell>
          <cell r="G1393">
            <v>74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132</v>
          </cell>
          <cell r="N1393">
            <v>1</v>
          </cell>
        </row>
        <row r="1394">
          <cell r="A1394" t="str">
            <v>237</v>
          </cell>
          <cell r="B1394" t="str">
            <v>1280</v>
          </cell>
          <cell r="C1394" t="str">
            <v>B</v>
          </cell>
          <cell r="D1394">
            <v>323</v>
          </cell>
          <cell r="E1394">
            <v>0</v>
          </cell>
          <cell r="F1394">
            <v>61</v>
          </cell>
          <cell r="G1394">
            <v>50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111</v>
          </cell>
          <cell r="N1394">
            <v>2</v>
          </cell>
        </row>
        <row r="1395">
          <cell r="A1395" t="str">
            <v>237</v>
          </cell>
          <cell r="B1395" t="str">
            <v>1281</v>
          </cell>
          <cell r="C1395" t="str">
            <v>B</v>
          </cell>
          <cell r="D1395">
            <v>134</v>
          </cell>
          <cell r="E1395">
            <v>0</v>
          </cell>
          <cell r="F1395">
            <v>19</v>
          </cell>
          <cell r="G1395">
            <v>28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47</v>
          </cell>
          <cell r="N1395">
            <v>1</v>
          </cell>
        </row>
        <row r="1396">
          <cell r="A1396" t="str">
            <v>245</v>
          </cell>
          <cell r="B1396" t="str">
            <v>1294</v>
          </cell>
          <cell r="C1396" t="str">
            <v>B</v>
          </cell>
          <cell r="D1396">
            <v>498</v>
          </cell>
          <cell r="E1396">
            <v>0</v>
          </cell>
          <cell r="F1396">
            <v>197</v>
          </cell>
          <cell r="G1396">
            <v>199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396</v>
          </cell>
          <cell r="N1396">
            <v>3</v>
          </cell>
        </row>
        <row r="1397">
          <cell r="A1397" t="str">
            <v>245</v>
          </cell>
          <cell r="B1397" t="str">
            <v>1295</v>
          </cell>
          <cell r="C1397" t="str">
            <v>B</v>
          </cell>
          <cell r="D1397">
            <v>310</v>
          </cell>
          <cell r="E1397">
            <v>0</v>
          </cell>
          <cell r="F1397">
            <v>105</v>
          </cell>
          <cell r="G1397">
            <v>101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206</v>
          </cell>
          <cell r="N1397">
            <v>4</v>
          </cell>
        </row>
        <row r="1398">
          <cell r="A1398" t="str">
            <v>252</v>
          </cell>
          <cell r="B1398" t="str">
            <v>1310</v>
          </cell>
          <cell r="C1398" t="str">
            <v>B</v>
          </cell>
          <cell r="D1398">
            <v>423</v>
          </cell>
          <cell r="E1398">
            <v>181</v>
          </cell>
          <cell r="F1398">
            <v>81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262</v>
          </cell>
          <cell r="N1398">
            <v>7</v>
          </cell>
        </row>
        <row r="1399">
          <cell r="A1399" t="str">
            <v>252</v>
          </cell>
          <cell r="B1399" t="str">
            <v>1310</v>
          </cell>
          <cell r="C1399" t="str">
            <v>C1</v>
          </cell>
          <cell r="D1399">
            <v>423</v>
          </cell>
          <cell r="E1399">
            <v>159</v>
          </cell>
          <cell r="F1399">
            <v>74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233</v>
          </cell>
          <cell r="N1399">
            <v>11</v>
          </cell>
        </row>
        <row r="1400">
          <cell r="A1400" t="str">
            <v>252</v>
          </cell>
          <cell r="B1400" t="str">
            <v>1311</v>
          </cell>
          <cell r="C1400" t="str">
            <v>B</v>
          </cell>
          <cell r="D1400">
            <v>431</v>
          </cell>
          <cell r="E1400">
            <v>108</v>
          </cell>
          <cell r="F1400">
            <v>44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152</v>
          </cell>
          <cell r="N1400">
            <v>8</v>
          </cell>
        </row>
        <row r="1401">
          <cell r="A1401" t="str">
            <v>252</v>
          </cell>
          <cell r="B1401" t="str">
            <v>1312</v>
          </cell>
          <cell r="C1401" t="str">
            <v>B</v>
          </cell>
          <cell r="D1401">
            <v>219</v>
          </cell>
          <cell r="E1401">
            <v>83</v>
          </cell>
          <cell r="F1401">
            <v>55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138</v>
          </cell>
          <cell r="N1401">
            <v>2</v>
          </cell>
        </row>
        <row r="1402">
          <cell r="A1402" t="str">
            <v>252</v>
          </cell>
          <cell r="B1402" t="str">
            <v>1313</v>
          </cell>
          <cell r="C1402" t="str">
            <v>B</v>
          </cell>
          <cell r="D1402">
            <v>239</v>
          </cell>
          <cell r="E1402">
            <v>89</v>
          </cell>
          <cell r="F1402">
            <v>60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149</v>
          </cell>
          <cell r="N1402">
            <v>2</v>
          </cell>
        </row>
        <row r="1403">
          <cell r="A1403" t="str">
            <v>258</v>
          </cell>
          <cell r="B1403" t="str">
            <v>1320</v>
          </cell>
          <cell r="C1403" t="str">
            <v>B</v>
          </cell>
          <cell r="D1403">
            <v>518</v>
          </cell>
          <cell r="E1403">
            <v>216</v>
          </cell>
          <cell r="F1403">
            <v>164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380</v>
          </cell>
          <cell r="N1403">
            <v>3</v>
          </cell>
        </row>
        <row r="1404">
          <cell r="A1404" t="str">
            <v>258</v>
          </cell>
          <cell r="B1404" t="str">
            <v>1320</v>
          </cell>
          <cell r="C1404" t="str">
            <v>C1</v>
          </cell>
          <cell r="D1404">
            <v>519</v>
          </cell>
          <cell r="E1404">
            <v>206</v>
          </cell>
          <cell r="F1404">
            <v>173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379</v>
          </cell>
          <cell r="N1404">
            <v>5</v>
          </cell>
        </row>
        <row r="1405">
          <cell r="A1405" t="str">
            <v>258</v>
          </cell>
          <cell r="B1405" t="str">
            <v>1321</v>
          </cell>
          <cell r="C1405" t="str">
            <v>B</v>
          </cell>
          <cell r="D1405">
            <v>260</v>
          </cell>
          <cell r="E1405">
            <v>104</v>
          </cell>
          <cell r="F1405">
            <v>51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155</v>
          </cell>
          <cell r="N1405">
            <v>4</v>
          </cell>
        </row>
        <row r="1406">
          <cell r="A1406" t="str">
            <v>260</v>
          </cell>
          <cell r="B1406" t="str">
            <v>1324</v>
          </cell>
          <cell r="C1406" t="str">
            <v>B</v>
          </cell>
          <cell r="D1406">
            <v>516</v>
          </cell>
          <cell r="E1406">
            <v>149</v>
          </cell>
          <cell r="F1406">
            <v>192</v>
          </cell>
          <cell r="G1406">
            <v>4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345</v>
          </cell>
          <cell r="N1406">
            <v>7</v>
          </cell>
        </row>
        <row r="1407">
          <cell r="A1407" t="str">
            <v>260</v>
          </cell>
          <cell r="B1407" t="str">
            <v>1325</v>
          </cell>
          <cell r="C1407" t="str">
            <v>B</v>
          </cell>
          <cell r="D1407">
            <v>637</v>
          </cell>
          <cell r="E1407">
            <v>145</v>
          </cell>
          <cell r="F1407">
            <v>67</v>
          </cell>
          <cell r="G1407">
            <v>13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225</v>
          </cell>
          <cell r="N1407">
            <v>6</v>
          </cell>
        </row>
        <row r="1408">
          <cell r="A1408" t="str">
            <v>260</v>
          </cell>
          <cell r="B1408" t="str">
            <v>1326</v>
          </cell>
          <cell r="C1408" t="str">
            <v>B</v>
          </cell>
          <cell r="D1408">
            <v>551</v>
          </cell>
          <cell r="E1408">
            <v>29</v>
          </cell>
          <cell r="F1408">
            <v>275</v>
          </cell>
          <cell r="G1408">
            <v>47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351</v>
          </cell>
          <cell r="N1408">
            <v>8</v>
          </cell>
        </row>
        <row r="1409">
          <cell r="A1409" t="str">
            <v>260</v>
          </cell>
          <cell r="B1409" t="str">
            <v>1327</v>
          </cell>
          <cell r="C1409" t="str">
            <v>B</v>
          </cell>
          <cell r="D1409">
            <v>318</v>
          </cell>
          <cell r="E1409">
            <v>102</v>
          </cell>
          <cell r="F1409">
            <v>20</v>
          </cell>
          <cell r="G1409">
            <v>26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148</v>
          </cell>
          <cell r="N1409">
            <v>5</v>
          </cell>
        </row>
        <row r="1410">
          <cell r="A1410" t="str">
            <v>260</v>
          </cell>
          <cell r="B1410" t="str">
            <v>1328</v>
          </cell>
          <cell r="C1410" t="str">
            <v>B</v>
          </cell>
          <cell r="D1410">
            <v>118</v>
          </cell>
          <cell r="E1410">
            <v>5</v>
          </cell>
          <cell r="F1410">
            <v>40</v>
          </cell>
          <cell r="G1410">
            <v>30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75</v>
          </cell>
          <cell r="N1410">
            <v>1</v>
          </cell>
        </row>
        <row r="1411">
          <cell r="A1411" t="str">
            <v>260</v>
          </cell>
          <cell r="B1411" t="str">
            <v>1329</v>
          </cell>
          <cell r="C1411" t="str">
            <v>B</v>
          </cell>
          <cell r="D1411">
            <v>142</v>
          </cell>
          <cell r="E1411">
            <v>53</v>
          </cell>
          <cell r="F1411">
            <v>48</v>
          </cell>
          <cell r="G1411">
            <v>4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105</v>
          </cell>
          <cell r="N1411">
            <v>0</v>
          </cell>
        </row>
        <row r="1412">
          <cell r="A1412" t="str">
            <v>260</v>
          </cell>
          <cell r="B1412" t="str">
            <v>1330</v>
          </cell>
          <cell r="C1412" t="str">
            <v>B</v>
          </cell>
          <cell r="D1412">
            <v>191</v>
          </cell>
          <cell r="E1412">
            <v>7</v>
          </cell>
          <cell r="F1412">
            <v>54</v>
          </cell>
          <cell r="G1412">
            <v>6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67</v>
          </cell>
          <cell r="N1412">
            <v>12</v>
          </cell>
        </row>
        <row r="1413">
          <cell r="A1413" t="str">
            <v>260</v>
          </cell>
          <cell r="B1413" t="str">
            <v>1331</v>
          </cell>
          <cell r="C1413" t="str">
            <v>B</v>
          </cell>
          <cell r="D1413">
            <v>229</v>
          </cell>
          <cell r="E1413">
            <v>62</v>
          </cell>
          <cell r="F1413">
            <v>40</v>
          </cell>
          <cell r="G1413">
            <v>9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111</v>
          </cell>
          <cell r="N1413">
            <v>8</v>
          </cell>
        </row>
        <row r="1414">
          <cell r="A1414" t="str">
            <v>260</v>
          </cell>
          <cell r="B1414" t="str">
            <v>1332</v>
          </cell>
          <cell r="C1414" t="str">
            <v>B</v>
          </cell>
          <cell r="D1414">
            <v>155</v>
          </cell>
          <cell r="E1414">
            <v>3</v>
          </cell>
          <cell r="F1414">
            <v>37</v>
          </cell>
          <cell r="G1414">
            <v>14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54</v>
          </cell>
          <cell r="N1414">
            <v>5</v>
          </cell>
        </row>
        <row r="1415">
          <cell r="A1415" t="str">
            <v>276</v>
          </cell>
          <cell r="B1415" t="str">
            <v>1372</v>
          </cell>
          <cell r="C1415" t="str">
            <v>B</v>
          </cell>
          <cell r="D1415">
            <v>409</v>
          </cell>
          <cell r="E1415">
            <v>17</v>
          </cell>
          <cell r="F1415">
            <v>118</v>
          </cell>
          <cell r="G1415">
            <v>31</v>
          </cell>
          <cell r="H1415">
            <v>27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193</v>
          </cell>
          <cell r="N1415">
            <v>6</v>
          </cell>
        </row>
        <row r="1416">
          <cell r="A1416" t="str">
            <v>276</v>
          </cell>
          <cell r="B1416" t="str">
            <v>1372</v>
          </cell>
          <cell r="C1416" t="str">
            <v>C1</v>
          </cell>
          <cell r="D1416">
            <v>410</v>
          </cell>
          <cell r="E1416">
            <v>18</v>
          </cell>
          <cell r="F1416">
            <v>101</v>
          </cell>
          <cell r="G1416">
            <v>27</v>
          </cell>
          <cell r="H1416">
            <v>25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171</v>
          </cell>
          <cell r="N1416">
            <v>7</v>
          </cell>
        </row>
        <row r="1417">
          <cell r="A1417" t="str">
            <v>276</v>
          </cell>
          <cell r="B1417" t="str">
            <v>1373</v>
          </cell>
          <cell r="C1417" t="str">
            <v>B</v>
          </cell>
          <cell r="D1417">
            <v>685</v>
          </cell>
          <cell r="E1417">
            <v>61</v>
          </cell>
          <cell r="F1417">
            <v>180</v>
          </cell>
          <cell r="G1417">
            <v>110</v>
          </cell>
          <cell r="H1417">
            <v>14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365</v>
          </cell>
          <cell r="N1417">
            <v>15</v>
          </cell>
        </row>
        <row r="1418">
          <cell r="A1418" t="str">
            <v>276</v>
          </cell>
          <cell r="B1418" t="str">
            <v>1374</v>
          </cell>
          <cell r="C1418" t="str">
            <v>B</v>
          </cell>
          <cell r="D1418">
            <v>425</v>
          </cell>
          <cell r="E1418">
            <v>37</v>
          </cell>
          <cell r="F1418">
            <v>92</v>
          </cell>
          <cell r="G1418">
            <v>42</v>
          </cell>
          <cell r="H1418">
            <v>11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182</v>
          </cell>
          <cell r="N1418">
            <v>6</v>
          </cell>
        </row>
        <row r="1419">
          <cell r="A1419" t="str">
            <v>276</v>
          </cell>
          <cell r="B1419" t="str">
            <v>1374</v>
          </cell>
          <cell r="C1419" t="str">
            <v>C1</v>
          </cell>
          <cell r="D1419">
            <v>426</v>
          </cell>
          <cell r="E1419">
            <v>37</v>
          </cell>
          <cell r="F1419">
            <v>102</v>
          </cell>
          <cell r="G1419">
            <v>49</v>
          </cell>
          <cell r="H1419">
            <v>5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193</v>
          </cell>
          <cell r="N1419">
            <v>0</v>
          </cell>
        </row>
        <row r="1420">
          <cell r="A1420" t="str">
            <v>276</v>
          </cell>
          <cell r="B1420" t="str">
            <v>1375</v>
          </cell>
          <cell r="C1420" t="str">
            <v>B</v>
          </cell>
          <cell r="D1420">
            <v>396</v>
          </cell>
          <cell r="E1420">
            <v>32</v>
          </cell>
          <cell r="F1420">
            <v>94</v>
          </cell>
          <cell r="G1420">
            <v>60</v>
          </cell>
          <cell r="H1420">
            <v>6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192</v>
          </cell>
          <cell r="N1420">
            <v>10</v>
          </cell>
        </row>
        <row r="1421">
          <cell r="A1421" t="str">
            <v>276</v>
          </cell>
          <cell r="B1421" t="str">
            <v>1375</v>
          </cell>
          <cell r="C1421" t="str">
            <v>C1</v>
          </cell>
          <cell r="D1421">
            <v>396</v>
          </cell>
          <cell r="E1421">
            <v>35</v>
          </cell>
          <cell r="F1421">
            <v>74</v>
          </cell>
          <cell r="G1421">
            <v>63</v>
          </cell>
          <cell r="H1421">
            <v>12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184</v>
          </cell>
          <cell r="N1421">
            <v>5</v>
          </cell>
        </row>
        <row r="1422">
          <cell r="A1422" t="str">
            <v>276</v>
          </cell>
          <cell r="B1422" t="str">
            <v>1376</v>
          </cell>
          <cell r="C1422" t="str">
            <v>B</v>
          </cell>
          <cell r="D1422">
            <v>743</v>
          </cell>
          <cell r="E1422">
            <v>50</v>
          </cell>
          <cell r="F1422">
            <v>152</v>
          </cell>
          <cell r="G1422">
            <v>103</v>
          </cell>
          <cell r="H1422">
            <v>47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352</v>
          </cell>
          <cell r="N1422">
            <v>10</v>
          </cell>
        </row>
        <row r="1423">
          <cell r="A1423" t="str">
            <v>276</v>
          </cell>
          <cell r="B1423" t="str">
            <v>1377</v>
          </cell>
          <cell r="C1423" t="str">
            <v>B</v>
          </cell>
          <cell r="D1423">
            <v>384</v>
          </cell>
          <cell r="E1423">
            <v>3</v>
          </cell>
          <cell r="F1423">
            <v>92</v>
          </cell>
          <cell r="G1423">
            <v>122</v>
          </cell>
          <cell r="H1423">
            <v>10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227</v>
          </cell>
          <cell r="N1423">
            <v>11</v>
          </cell>
        </row>
        <row r="1424">
          <cell r="A1424" t="str">
            <v>276</v>
          </cell>
          <cell r="B1424" t="str">
            <v>1377</v>
          </cell>
          <cell r="C1424" t="str">
            <v>C1</v>
          </cell>
          <cell r="D1424">
            <v>385</v>
          </cell>
          <cell r="E1424">
            <v>4</v>
          </cell>
          <cell r="F1424">
            <v>100</v>
          </cell>
          <cell r="G1424">
            <v>137</v>
          </cell>
          <cell r="H1424">
            <v>9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250</v>
          </cell>
          <cell r="N1424">
            <v>11</v>
          </cell>
        </row>
        <row r="1425">
          <cell r="A1425" t="str">
            <v>276</v>
          </cell>
          <cell r="B1425" t="str">
            <v>1378</v>
          </cell>
          <cell r="C1425" t="str">
            <v>B</v>
          </cell>
          <cell r="D1425">
            <v>228</v>
          </cell>
          <cell r="E1425">
            <v>0</v>
          </cell>
          <cell r="F1425">
            <v>37</v>
          </cell>
          <cell r="G1425">
            <v>46</v>
          </cell>
          <cell r="H1425">
            <v>46</v>
          </cell>
          <cell r="I1425">
            <v>0</v>
          </cell>
          <cell r="J1425">
            <v>0</v>
          </cell>
          <cell r="K1425">
            <v>0</v>
          </cell>
          <cell r="L1425">
            <v>3</v>
          </cell>
          <cell r="M1425">
            <v>132</v>
          </cell>
          <cell r="N1425">
            <v>2</v>
          </cell>
        </row>
        <row r="1426">
          <cell r="A1426" t="str">
            <v>276</v>
          </cell>
          <cell r="B1426" t="str">
            <v>1379</v>
          </cell>
          <cell r="C1426" t="str">
            <v>B</v>
          </cell>
          <cell r="D1426">
            <v>448</v>
          </cell>
          <cell r="E1426">
            <v>90</v>
          </cell>
          <cell r="F1426">
            <v>193</v>
          </cell>
          <cell r="G1426">
            <v>14</v>
          </cell>
          <cell r="H1426">
            <v>1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298</v>
          </cell>
          <cell r="N1426">
            <v>2</v>
          </cell>
        </row>
        <row r="1427">
          <cell r="A1427" t="str">
            <v>276</v>
          </cell>
          <cell r="B1427" t="str">
            <v>1379</v>
          </cell>
          <cell r="C1427" t="str">
            <v>C1</v>
          </cell>
          <cell r="D1427">
            <v>449</v>
          </cell>
          <cell r="E1427">
            <v>77</v>
          </cell>
          <cell r="F1427">
            <v>202</v>
          </cell>
          <cell r="G1427">
            <v>16</v>
          </cell>
          <cell r="H1427">
            <v>3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298</v>
          </cell>
          <cell r="N1427">
            <v>4</v>
          </cell>
        </row>
        <row r="1428">
          <cell r="A1428" t="str">
            <v>276</v>
          </cell>
          <cell r="B1428" t="str">
            <v>1380</v>
          </cell>
          <cell r="C1428" t="str">
            <v>B</v>
          </cell>
          <cell r="D1428">
            <v>571</v>
          </cell>
          <cell r="E1428">
            <v>216</v>
          </cell>
          <cell r="F1428">
            <v>156</v>
          </cell>
          <cell r="G1428">
            <v>16</v>
          </cell>
          <cell r="H1428">
            <v>8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396</v>
          </cell>
          <cell r="N1428">
            <v>0</v>
          </cell>
        </row>
        <row r="1429">
          <cell r="A1429" t="str">
            <v>276</v>
          </cell>
          <cell r="B1429" t="str">
            <v>1381</v>
          </cell>
          <cell r="C1429" t="str">
            <v>B</v>
          </cell>
          <cell r="D1429">
            <v>548</v>
          </cell>
          <cell r="E1429">
            <v>178</v>
          </cell>
          <cell r="F1429">
            <v>105</v>
          </cell>
          <cell r="G1429">
            <v>40</v>
          </cell>
          <cell r="H1429">
            <v>5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328</v>
          </cell>
          <cell r="N1429">
            <v>0</v>
          </cell>
        </row>
        <row r="1430">
          <cell r="A1430" t="str">
            <v>276</v>
          </cell>
          <cell r="B1430" t="str">
            <v>1382</v>
          </cell>
          <cell r="C1430" t="str">
            <v>B</v>
          </cell>
          <cell r="D1430">
            <v>734</v>
          </cell>
          <cell r="E1430">
            <v>96</v>
          </cell>
          <cell r="F1430">
            <v>149</v>
          </cell>
          <cell r="G1430">
            <v>67</v>
          </cell>
          <cell r="H1430">
            <v>5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317</v>
          </cell>
          <cell r="N1430">
            <v>10</v>
          </cell>
        </row>
        <row r="1431">
          <cell r="A1431" t="str">
            <v>276</v>
          </cell>
          <cell r="B1431" t="str">
            <v>1383</v>
          </cell>
          <cell r="C1431" t="str">
            <v>B</v>
          </cell>
          <cell r="D1431">
            <v>549</v>
          </cell>
          <cell r="E1431">
            <v>158</v>
          </cell>
          <cell r="F1431">
            <v>239</v>
          </cell>
          <cell r="G1431">
            <v>5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402</v>
          </cell>
          <cell r="N1431">
            <v>8</v>
          </cell>
        </row>
        <row r="1432">
          <cell r="A1432" t="str">
            <v>276</v>
          </cell>
          <cell r="B1432" t="str">
            <v>1383</v>
          </cell>
          <cell r="C1432" t="str">
            <v>C1</v>
          </cell>
          <cell r="D1432">
            <v>549</v>
          </cell>
          <cell r="E1432">
            <v>172</v>
          </cell>
          <cell r="F1432">
            <v>210</v>
          </cell>
          <cell r="G1432">
            <v>5</v>
          </cell>
          <cell r="H1432">
            <v>1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388</v>
          </cell>
          <cell r="N1432">
            <v>0</v>
          </cell>
        </row>
        <row r="1433">
          <cell r="A1433" t="str">
            <v>276</v>
          </cell>
          <cell r="B1433" t="str">
            <v>1384</v>
          </cell>
          <cell r="C1433" t="str">
            <v>B</v>
          </cell>
          <cell r="D1433">
            <v>689</v>
          </cell>
          <cell r="E1433">
            <v>83</v>
          </cell>
          <cell r="F1433">
            <v>278</v>
          </cell>
          <cell r="G1433">
            <v>64</v>
          </cell>
          <cell r="H1433">
            <v>4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429</v>
          </cell>
          <cell r="N1433">
            <v>9</v>
          </cell>
        </row>
        <row r="1434">
          <cell r="A1434" t="str">
            <v>276</v>
          </cell>
          <cell r="B1434" t="str">
            <v>1385</v>
          </cell>
          <cell r="C1434" t="str">
            <v>B</v>
          </cell>
          <cell r="D1434">
            <v>417</v>
          </cell>
          <cell r="E1434">
            <v>94</v>
          </cell>
          <cell r="F1434">
            <v>123</v>
          </cell>
          <cell r="G1434">
            <v>37</v>
          </cell>
          <cell r="H1434">
            <v>4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258</v>
          </cell>
          <cell r="N1434">
            <v>8</v>
          </cell>
        </row>
        <row r="1435">
          <cell r="A1435" t="str">
            <v>276</v>
          </cell>
          <cell r="B1435" t="str">
            <v>1385</v>
          </cell>
          <cell r="C1435" t="str">
            <v>C1</v>
          </cell>
          <cell r="D1435">
            <v>418</v>
          </cell>
          <cell r="E1435">
            <v>105</v>
          </cell>
          <cell r="F1435">
            <v>111</v>
          </cell>
          <cell r="G1435">
            <v>37</v>
          </cell>
          <cell r="H1435">
            <v>2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255</v>
          </cell>
          <cell r="N1435">
            <v>4</v>
          </cell>
        </row>
        <row r="1436">
          <cell r="A1436" t="str">
            <v>276</v>
          </cell>
          <cell r="B1436" t="str">
            <v>1386</v>
          </cell>
          <cell r="C1436" t="str">
            <v>B</v>
          </cell>
          <cell r="D1436">
            <v>553</v>
          </cell>
          <cell r="E1436">
            <v>22</v>
          </cell>
          <cell r="F1436">
            <v>163</v>
          </cell>
          <cell r="G1436">
            <v>86</v>
          </cell>
          <cell r="H1436">
            <v>6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277</v>
          </cell>
          <cell r="N1436">
            <v>0</v>
          </cell>
        </row>
        <row r="1437">
          <cell r="A1437" t="str">
            <v>276</v>
          </cell>
          <cell r="B1437" t="str">
            <v>1386</v>
          </cell>
          <cell r="C1437" t="str">
            <v>C1</v>
          </cell>
          <cell r="D1437">
            <v>553</v>
          </cell>
          <cell r="E1437">
            <v>14</v>
          </cell>
          <cell r="F1437">
            <v>169</v>
          </cell>
          <cell r="G1437">
            <v>75</v>
          </cell>
          <cell r="H1437">
            <v>8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266</v>
          </cell>
          <cell r="N1437">
            <v>10</v>
          </cell>
        </row>
        <row r="1438">
          <cell r="A1438" t="str">
            <v>276</v>
          </cell>
          <cell r="B1438" t="str">
            <v>1387</v>
          </cell>
          <cell r="C1438" t="str">
            <v>B</v>
          </cell>
          <cell r="D1438">
            <v>575</v>
          </cell>
          <cell r="E1438">
            <v>191</v>
          </cell>
          <cell r="F1438">
            <v>122</v>
          </cell>
          <cell r="G1438">
            <v>42</v>
          </cell>
          <cell r="H1438">
            <v>15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370</v>
          </cell>
          <cell r="N1438">
            <v>4</v>
          </cell>
        </row>
        <row r="1439">
          <cell r="A1439" t="str">
            <v>276</v>
          </cell>
          <cell r="B1439" t="str">
            <v>1388</v>
          </cell>
          <cell r="C1439" t="str">
            <v>B</v>
          </cell>
          <cell r="D1439">
            <v>485</v>
          </cell>
          <cell r="E1439">
            <v>72</v>
          </cell>
          <cell r="F1439">
            <v>136</v>
          </cell>
          <cell r="G1439">
            <v>23</v>
          </cell>
          <cell r="H1439">
            <v>6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237</v>
          </cell>
          <cell r="N1439">
            <v>20</v>
          </cell>
        </row>
        <row r="1440">
          <cell r="A1440" t="str">
            <v>276</v>
          </cell>
          <cell r="B1440" t="str">
            <v>1388</v>
          </cell>
          <cell r="C1440" t="str">
            <v>C1</v>
          </cell>
          <cell r="D1440">
            <v>485</v>
          </cell>
          <cell r="E1440">
            <v>57</v>
          </cell>
          <cell r="F1440">
            <v>159</v>
          </cell>
          <cell r="G1440">
            <v>27</v>
          </cell>
          <cell r="H1440">
            <v>5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248</v>
          </cell>
          <cell r="N1440">
            <v>8</v>
          </cell>
        </row>
        <row r="1441">
          <cell r="A1441" t="str">
            <v>276</v>
          </cell>
          <cell r="B1441" t="str">
            <v>1389</v>
          </cell>
          <cell r="C1441" t="str">
            <v>B</v>
          </cell>
          <cell r="D1441">
            <v>606</v>
          </cell>
          <cell r="E1441">
            <v>10</v>
          </cell>
          <cell r="F1441">
            <v>311</v>
          </cell>
          <cell r="G1441">
            <v>145</v>
          </cell>
          <cell r="H1441">
            <v>7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473</v>
          </cell>
          <cell r="N1441">
            <v>17</v>
          </cell>
        </row>
        <row r="1442">
          <cell r="A1442" t="str">
            <v>276</v>
          </cell>
          <cell r="B1442" t="str">
            <v>1390</v>
          </cell>
          <cell r="C1442" t="str">
            <v>B</v>
          </cell>
          <cell r="D1442">
            <v>539</v>
          </cell>
          <cell r="E1442">
            <v>87</v>
          </cell>
          <cell r="F1442">
            <v>240</v>
          </cell>
          <cell r="G1442">
            <v>9</v>
          </cell>
          <cell r="H1442">
            <v>4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340</v>
          </cell>
          <cell r="N1442">
            <v>21</v>
          </cell>
        </row>
        <row r="1443">
          <cell r="A1443" t="str">
            <v>276</v>
          </cell>
          <cell r="B1443" t="str">
            <v>1391</v>
          </cell>
          <cell r="C1443" t="str">
            <v>B</v>
          </cell>
          <cell r="D1443">
            <v>395</v>
          </cell>
          <cell r="E1443">
            <v>56</v>
          </cell>
          <cell r="F1443">
            <v>139</v>
          </cell>
          <cell r="G1443">
            <v>43</v>
          </cell>
          <cell r="H1443">
            <v>13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251</v>
          </cell>
          <cell r="N1443">
            <v>7</v>
          </cell>
        </row>
        <row r="1444">
          <cell r="A1444" t="str">
            <v>276</v>
          </cell>
          <cell r="B1444" t="str">
            <v>1391</v>
          </cell>
          <cell r="C1444" t="str">
            <v>C1</v>
          </cell>
          <cell r="D1444">
            <v>395</v>
          </cell>
          <cell r="E1444">
            <v>41</v>
          </cell>
          <cell r="F1444">
            <v>157</v>
          </cell>
          <cell r="G1444">
            <v>34</v>
          </cell>
          <cell r="H1444">
            <v>13</v>
          </cell>
          <cell r="I1444">
            <v>0</v>
          </cell>
          <cell r="J1444">
            <v>0</v>
          </cell>
          <cell r="K1444">
            <v>0</v>
          </cell>
          <cell r="L1444">
            <v>0</v>
          </cell>
          <cell r="M1444">
            <v>245</v>
          </cell>
          <cell r="N1444">
            <v>0</v>
          </cell>
        </row>
        <row r="1445">
          <cell r="A1445" t="str">
            <v>276</v>
          </cell>
          <cell r="B1445" t="str">
            <v>1392</v>
          </cell>
          <cell r="C1445" t="str">
            <v>B</v>
          </cell>
          <cell r="D1445">
            <v>459</v>
          </cell>
          <cell r="E1445">
            <v>14</v>
          </cell>
          <cell r="F1445">
            <v>185</v>
          </cell>
          <cell r="G1445">
            <v>17</v>
          </cell>
          <cell r="H1445">
            <v>89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305</v>
          </cell>
          <cell r="N1445">
            <v>13</v>
          </cell>
        </row>
        <row r="1446">
          <cell r="A1446" t="str">
            <v>276</v>
          </cell>
          <cell r="B1446" t="str">
            <v>1392</v>
          </cell>
          <cell r="C1446" t="str">
            <v>C1</v>
          </cell>
          <cell r="D1446">
            <v>460</v>
          </cell>
          <cell r="E1446">
            <v>6</v>
          </cell>
          <cell r="F1446">
            <v>197</v>
          </cell>
          <cell r="G1446">
            <v>15</v>
          </cell>
          <cell r="H1446">
            <v>88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306</v>
          </cell>
          <cell r="N1446">
            <v>14</v>
          </cell>
        </row>
        <row r="1447">
          <cell r="A1447" t="str">
            <v>276</v>
          </cell>
          <cell r="B1447" t="str">
            <v>1393</v>
          </cell>
          <cell r="C1447" t="str">
            <v>B</v>
          </cell>
          <cell r="D1447">
            <v>381</v>
          </cell>
          <cell r="E1447">
            <v>2</v>
          </cell>
          <cell r="F1447">
            <v>77</v>
          </cell>
          <cell r="G1447">
            <v>94</v>
          </cell>
          <cell r="H1447">
            <v>122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295</v>
          </cell>
          <cell r="N1447">
            <v>6</v>
          </cell>
        </row>
        <row r="1448">
          <cell r="A1448" t="str">
            <v>276</v>
          </cell>
          <cell r="B1448" t="str">
            <v>1393</v>
          </cell>
          <cell r="C1448" t="str">
            <v>C1</v>
          </cell>
          <cell r="D1448">
            <v>381</v>
          </cell>
          <cell r="E1448">
            <v>1</v>
          </cell>
          <cell r="F1448">
            <v>52</v>
          </cell>
          <cell r="G1448">
            <v>111</v>
          </cell>
          <cell r="H1448">
            <v>123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287</v>
          </cell>
          <cell r="N1448">
            <v>10</v>
          </cell>
        </row>
        <row r="1449">
          <cell r="A1449" t="str">
            <v>276</v>
          </cell>
          <cell r="B1449" t="str">
            <v>1394</v>
          </cell>
          <cell r="C1449" t="str">
            <v>B</v>
          </cell>
          <cell r="D1449">
            <v>372</v>
          </cell>
          <cell r="E1449">
            <v>1</v>
          </cell>
          <cell r="F1449">
            <v>120</v>
          </cell>
          <cell r="G1449">
            <v>109</v>
          </cell>
          <cell r="H1449">
            <v>31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261</v>
          </cell>
          <cell r="N1449">
            <v>0</v>
          </cell>
        </row>
        <row r="1450">
          <cell r="A1450" t="str">
            <v>276</v>
          </cell>
          <cell r="B1450" t="str">
            <v>1395</v>
          </cell>
          <cell r="C1450" t="str">
            <v>B</v>
          </cell>
          <cell r="D1450">
            <v>630</v>
          </cell>
          <cell r="E1450">
            <v>10</v>
          </cell>
          <cell r="F1450">
            <v>312</v>
          </cell>
          <cell r="G1450">
            <v>133</v>
          </cell>
          <cell r="H1450">
            <v>2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457</v>
          </cell>
          <cell r="N1450">
            <v>13</v>
          </cell>
        </row>
        <row r="1451">
          <cell r="A1451" t="str">
            <v>283</v>
          </cell>
          <cell r="B1451" t="str">
            <v>1409</v>
          </cell>
          <cell r="C1451" t="str">
            <v>B</v>
          </cell>
          <cell r="D1451">
            <v>422</v>
          </cell>
          <cell r="E1451">
            <v>0</v>
          </cell>
          <cell r="F1451">
            <v>187</v>
          </cell>
          <cell r="G1451">
            <v>120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307</v>
          </cell>
          <cell r="N1451">
            <v>11</v>
          </cell>
        </row>
        <row r="1452">
          <cell r="A1452" t="str">
            <v>283</v>
          </cell>
          <cell r="B1452" t="str">
            <v>1409</v>
          </cell>
          <cell r="C1452" t="str">
            <v>C1</v>
          </cell>
          <cell r="D1452">
            <v>422</v>
          </cell>
          <cell r="E1452">
            <v>0</v>
          </cell>
          <cell r="F1452">
            <v>181</v>
          </cell>
          <cell r="G1452">
            <v>139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320</v>
          </cell>
          <cell r="N1452">
            <v>13</v>
          </cell>
        </row>
        <row r="1453">
          <cell r="A1453" t="str">
            <v>283</v>
          </cell>
          <cell r="B1453" t="str">
            <v>1410</v>
          </cell>
          <cell r="C1453" t="str">
            <v>B</v>
          </cell>
          <cell r="D1453">
            <v>545</v>
          </cell>
          <cell r="E1453">
            <v>0</v>
          </cell>
          <cell r="F1453">
            <v>152</v>
          </cell>
          <cell r="G1453">
            <v>207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359</v>
          </cell>
          <cell r="N1453">
            <v>14</v>
          </cell>
        </row>
        <row r="1454">
          <cell r="A1454" t="str">
            <v>288</v>
          </cell>
          <cell r="B1454" t="str">
            <v>1418</v>
          </cell>
          <cell r="C1454" t="str">
            <v>B</v>
          </cell>
          <cell r="D1454">
            <v>534</v>
          </cell>
          <cell r="E1454">
            <v>0</v>
          </cell>
          <cell r="F1454">
            <v>190</v>
          </cell>
          <cell r="G1454">
            <v>171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361</v>
          </cell>
          <cell r="N1454">
            <v>10</v>
          </cell>
        </row>
        <row r="1455">
          <cell r="A1455" t="str">
            <v>292</v>
          </cell>
          <cell r="B1455" t="str">
            <v>1426</v>
          </cell>
          <cell r="C1455" t="str">
            <v>B</v>
          </cell>
          <cell r="D1455">
            <v>614</v>
          </cell>
          <cell r="E1455">
            <v>54</v>
          </cell>
          <cell r="F1455">
            <v>186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240</v>
          </cell>
          <cell r="N1455">
            <v>15</v>
          </cell>
        </row>
        <row r="1456">
          <cell r="A1456" t="str">
            <v>292</v>
          </cell>
          <cell r="B1456" t="str">
            <v>1427</v>
          </cell>
          <cell r="C1456" t="str">
            <v>B</v>
          </cell>
          <cell r="D1456">
            <v>461</v>
          </cell>
          <cell r="E1456">
            <v>45</v>
          </cell>
          <cell r="F1456">
            <v>155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200</v>
          </cell>
          <cell r="N1456">
            <v>10</v>
          </cell>
        </row>
        <row r="1457">
          <cell r="A1457" t="str">
            <v>292</v>
          </cell>
          <cell r="B1457" t="str">
            <v>1427</v>
          </cell>
          <cell r="C1457" t="str">
            <v>C1</v>
          </cell>
          <cell r="D1457">
            <v>461</v>
          </cell>
          <cell r="E1457">
            <v>52</v>
          </cell>
          <cell r="F1457">
            <v>134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186</v>
          </cell>
          <cell r="N1457">
            <v>13</v>
          </cell>
        </row>
        <row r="1458">
          <cell r="A1458" t="str">
            <v>292</v>
          </cell>
          <cell r="B1458" t="str">
            <v>1428</v>
          </cell>
          <cell r="C1458" t="str">
            <v>B</v>
          </cell>
          <cell r="D1458">
            <v>743</v>
          </cell>
          <cell r="E1458">
            <v>94</v>
          </cell>
          <cell r="F1458">
            <v>232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326</v>
          </cell>
          <cell r="N1458">
            <v>9</v>
          </cell>
        </row>
        <row r="1459">
          <cell r="A1459" t="str">
            <v>292</v>
          </cell>
          <cell r="B1459" t="str">
            <v>1429</v>
          </cell>
          <cell r="C1459" t="str">
            <v>B</v>
          </cell>
          <cell r="D1459">
            <v>434</v>
          </cell>
          <cell r="E1459">
            <v>62</v>
          </cell>
          <cell r="F1459">
            <v>138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200</v>
          </cell>
          <cell r="N1459">
            <v>14</v>
          </cell>
        </row>
        <row r="1460">
          <cell r="A1460" t="str">
            <v>292</v>
          </cell>
          <cell r="B1460" t="str">
            <v>1429</v>
          </cell>
          <cell r="C1460" t="str">
            <v>C1</v>
          </cell>
          <cell r="D1460">
            <v>434</v>
          </cell>
          <cell r="E1460">
            <v>78</v>
          </cell>
          <cell r="F1460">
            <v>114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192</v>
          </cell>
          <cell r="N1460">
            <v>8</v>
          </cell>
        </row>
        <row r="1461">
          <cell r="A1461" t="str">
            <v>292</v>
          </cell>
          <cell r="B1461" t="str">
            <v>1430</v>
          </cell>
          <cell r="C1461" t="str">
            <v>B</v>
          </cell>
          <cell r="D1461">
            <v>129</v>
          </cell>
          <cell r="E1461">
            <v>10</v>
          </cell>
          <cell r="F1461">
            <v>50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60</v>
          </cell>
          <cell r="N1461">
            <v>1</v>
          </cell>
        </row>
        <row r="1462">
          <cell r="A1462" t="str">
            <v>293</v>
          </cell>
          <cell r="B1462" t="str">
            <v>1431</v>
          </cell>
          <cell r="C1462" t="str">
            <v>B</v>
          </cell>
          <cell r="D1462">
            <v>387</v>
          </cell>
          <cell r="E1462">
            <v>94</v>
          </cell>
          <cell r="F1462">
            <v>183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277</v>
          </cell>
          <cell r="N1462">
            <v>7</v>
          </cell>
        </row>
        <row r="1463">
          <cell r="A1463" t="str">
            <v>293</v>
          </cell>
          <cell r="B1463" t="str">
            <v>1431</v>
          </cell>
          <cell r="C1463" t="str">
            <v>C1</v>
          </cell>
          <cell r="D1463">
            <v>388</v>
          </cell>
          <cell r="E1463">
            <v>101</v>
          </cell>
          <cell r="F1463">
            <v>142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243</v>
          </cell>
          <cell r="N1463">
            <v>9</v>
          </cell>
        </row>
        <row r="1464">
          <cell r="A1464" t="str">
            <v>293</v>
          </cell>
          <cell r="B1464" t="str">
            <v>1432</v>
          </cell>
          <cell r="C1464" t="str">
            <v>B</v>
          </cell>
          <cell r="D1464">
            <v>490</v>
          </cell>
          <cell r="E1464">
            <v>150</v>
          </cell>
          <cell r="F1464">
            <v>149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299</v>
          </cell>
          <cell r="N1464">
            <v>10</v>
          </cell>
        </row>
        <row r="1465">
          <cell r="A1465" t="str">
            <v>293</v>
          </cell>
          <cell r="B1465" t="str">
            <v>1432</v>
          </cell>
          <cell r="C1465" t="str">
            <v>C1</v>
          </cell>
          <cell r="D1465">
            <v>490</v>
          </cell>
          <cell r="E1465">
            <v>163</v>
          </cell>
          <cell r="F1465">
            <v>150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313</v>
          </cell>
          <cell r="N1465">
            <v>7</v>
          </cell>
        </row>
        <row r="1466">
          <cell r="A1466" t="str">
            <v>293</v>
          </cell>
          <cell r="B1466" t="str">
            <v>1433</v>
          </cell>
          <cell r="C1466" t="str">
            <v>B</v>
          </cell>
          <cell r="D1466">
            <v>414</v>
          </cell>
          <cell r="E1466">
            <v>133</v>
          </cell>
          <cell r="F1466">
            <v>139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272</v>
          </cell>
          <cell r="N1466">
            <v>7</v>
          </cell>
        </row>
        <row r="1467">
          <cell r="A1467" t="str">
            <v>293</v>
          </cell>
          <cell r="B1467" t="str">
            <v>1433</v>
          </cell>
          <cell r="C1467" t="str">
            <v>C1</v>
          </cell>
          <cell r="D1467">
            <v>414</v>
          </cell>
          <cell r="E1467">
            <v>158</v>
          </cell>
          <cell r="F1467">
            <v>98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256</v>
          </cell>
          <cell r="N1467">
            <v>9</v>
          </cell>
        </row>
        <row r="1468">
          <cell r="A1468" t="str">
            <v>293</v>
          </cell>
          <cell r="B1468" t="str">
            <v>1434</v>
          </cell>
          <cell r="C1468" t="str">
            <v>B</v>
          </cell>
          <cell r="D1468">
            <v>646</v>
          </cell>
          <cell r="E1468">
            <v>165</v>
          </cell>
          <cell r="F1468">
            <v>239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404</v>
          </cell>
          <cell r="N1468">
            <v>20</v>
          </cell>
        </row>
        <row r="1469">
          <cell r="A1469" t="str">
            <v>293</v>
          </cell>
          <cell r="B1469" t="str">
            <v>1435</v>
          </cell>
          <cell r="C1469" t="str">
            <v>B</v>
          </cell>
          <cell r="D1469">
            <v>677</v>
          </cell>
          <cell r="E1469">
            <v>203</v>
          </cell>
          <cell r="F1469">
            <v>208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411</v>
          </cell>
          <cell r="N1469">
            <v>13</v>
          </cell>
        </row>
        <row r="1470">
          <cell r="A1470" t="str">
            <v>293</v>
          </cell>
          <cell r="B1470" t="str">
            <v>1436</v>
          </cell>
          <cell r="C1470" t="str">
            <v>B</v>
          </cell>
          <cell r="D1470">
            <v>741</v>
          </cell>
          <cell r="E1470">
            <v>154</v>
          </cell>
          <cell r="F1470">
            <v>296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450</v>
          </cell>
          <cell r="N1470">
            <v>17</v>
          </cell>
        </row>
        <row r="1471">
          <cell r="A1471" t="str">
            <v>296</v>
          </cell>
          <cell r="B1471" t="str">
            <v>1440</v>
          </cell>
          <cell r="C1471" t="str">
            <v>B</v>
          </cell>
          <cell r="D1471">
            <v>459</v>
          </cell>
          <cell r="E1471">
            <v>36</v>
          </cell>
          <cell r="F1471">
            <v>96</v>
          </cell>
          <cell r="G1471">
            <v>94</v>
          </cell>
          <cell r="H1471">
            <v>5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231</v>
          </cell>
          <cell r="N1471">
            <v>6</v>
          </cell>
        </row>
        <row r="1472">
          <cell r="A1472" t="str">
            <v>296</v>
          </cell>
          <cell r="B1472" t="str">
            <v>1440</v>
          </cell>
          <cell r="C1472" t="str">
            <v>C1</v>
          </cell>
          <cell r="D1472">
            <v>459</v>
          </cell>
          <cell r="E1472">
            <v>26</v>
          </cell>
          <cell r="F1472">
            <v>80</v>
          </cell>
          <cell r="G1472">
            <v>105</v>
          </cell>
          <cell r="H1472">
            <v>1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212</v>
          </cell>
          <cell r="N1472">
            <v>2</v>
          </cell>
        </row>
        <row r="1473">
          <cell r="A1473" t="str">
            <v>296</v>
          </cell>
          <cell r="B1473" t="str">
            <v>1441</v>
          </cell>
          <cell r="C1473" t="str">
            <v>B</v>
          </cell>
          <cell r="D1473">
            <v>401</v>
          </cell>
          <cell r="E1473">
            <v>57</v>
          </cell>
          <cell r="F1473">
            <v>87</v>
          </cell>
          <cell r="G1473">
            <v>47</v>
          </cell>
          <cell r="H1473">
            <v>3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194</v>
          </cell>
          <cell r="N1473">
            <v>7</v>
          </cell>
        </row>
        <row r="1474">
          <cell r="A1474" t="str">
            <v>296</v>
          </cell>
          <cell r="B1474" t="str">
            <v>1441</v>
          </cell>
          <cell r="C1474" t="str">
            <v>C1</v>
          </cell>
          <cell r="D1474">
            <v>401</v>
          </cell>
          <cell r="E1474">
            <v>69</v>
          </cell>
          <cell r="F1474">
            <v>75</v>
          </cell>
          <cell r="G1474">
            <v>50</v>
          </cell>
          <cell r="H1474">
            <v>2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196</v>
          </cell>
          <cell r="N1474">
            <v>1</v>
          </cell>
        </row>
        <row r="1475">
          <cell r="A1475" t="str">
            <v>296</v>
          </cell>
          <cell r="B1475" t="str">
            <v>1442</v>
          </cell>
          <cell r="C1475" t="str">
            <v>B</v>
          </cell>
          <cell r="D1475">
            <v>411</v>
          </cell>
          <cell r="E1475">
            <v>58</v>
          </cell>
          <cell r="F1475">
            <v>101</v>
          </cell>
          <cell r="G1475">
            <v>51</v>
          </cell>
          <cell r="H1475">
            <v>1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211</v>
          </cell>
          <cell r="N1475">
            <v>3</v>
          </cell>
        </row>
        <row r="1476">
          <cell r="A1476" t="str">
            <v>296</v>
          </cell>
          <cell r="B1476" t="str">
            <v>1442</v>
          </cell>
          <cell r="C1476" t="str">
            <v>C1</v>
          </cell>
          <cell r="D1476">
            <v>412</v>
          </cell>
          <cell r="E1476">
            <v>31</v>
          </cell>
          <cell r="F1476">
            <v>112</v>
          </cell>
          <cell r="G1476">
            <v>35</v>
          </cell>
          <cell r="H1476">
            <v>1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179</v>
          </cell>
          <cell r="N1476">
            <v>2</v>
          </cell>
        </row>
        <row r="1477">
          <cell r="A1477" t="str">
            <v>296</v>
          </cell>
          <cell r="B1477" t="str">
            <v>1443</v>
          </cell>
          <cell r="C1477" t="str">
            <v>B</v>
          </cell>
          <cell r="D1477">
            <v>405</v>
          </cell>
          <cell r="E1477">
            <v>26</v>
          </cell>
          <cell r="F1477">
            <v>88</v>
          </cell>
          <cell r="G1477">
            <v>91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205</v>
          </cell>
          <cell r="N1477">
            <v>0</v>
          </cell>
        </row>
        <row r="1478">
          <cell r="A1478" t="str">
            <v>296</v>
          </cell>
          <cell r="B1478" t="str">
            <v>1443</v>
          </cell>
          <cell r="C1478" t="str">
            <v>C1</v>
          </cell>
          <cell r="D1478">
            <v>405</v>
          </cell>
          <cell r="E1478">
            <v>34</v>
          </cell>
          <cell r="F1478">
            <v>84</v>
          </cell>
          <cell r="G1478">
            <v>67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185</v>
          </cell>
          <cell r="N1478">
            <v>6</v>
          </cell>
        </row>
        <row r="1479">
          <cell r="A1479" t="str">
            <v>296</v>
          </cell>
          <cell r="B1479" t="str">
            <v>1444</v>
          </cell>
          <cell r="C1479" t="str">
            <v>B</v>
          </cell>
          <cell r="D1479">
            <v>449</v>
          </cell>
          <cell r="E1479">
            <v>38</v>
          </cell>
          <cell r="F1479">
            <v>85</v>
          </cell>
          <cell r="G1479">
            <v>109</v>
          </cell>
          <cell r="H1479">
            <v>4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236</v>
          </cell>
          <cell r="N1479">
            <v>5</v>
          </cell>
        </row>
        <row r="1480">
          <cell r="A1480" t="str">
            <v>296</v>
          </cell>
          <cell r="B1480" t="str">
            <v>1444</v>
          </cell>
          <cell r="C1480" t="str">
            <v>C1</v>
          </cell>
          <cell r="D1480">
            <v>449</v>
          </cell>
          <cell r="E1480">
            <v>38</v>
          </cell>
          <cell r="F1480">
            <v>74</v>
          </cell>
          <cell r="G1480">
            <v>117</v>
          </cell>
          <cell r="H1480">
            <v>7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236</v>
          </cell>
          <cell r="N1480">
            <v>2</v>
          </cell>
        </row>
        <row r="1481">
          <cell r="A1481" t="str">
            <v>296</v>
          </cell>
          <cell r="B1481" t="str">
            <v>1444</v>
          </cell>
          <cell r="C1481" t="str">
            <v>X1</v>
          </cell>
          <cell r="D1481">
            <v>352</v>
          </cell>
          <cell r="E1481">
            <v>6</v>
          </cell>
          <cell r="F1481">
            <v>63</v>
          </cell>
          <cell r="G1481">
            <v>9</v>
          </cell>
          <cell r="H1481">
            <v>4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82</v>
          </cell>
          <cell r="N1481">
            <v>3</v>
          </cell>
        </row>
        <row r="1482">
          <cell r="A1482" t="str">
            <v>296</v>
          </cell>
          <cell r="B1482" t="str">
            <v>1445</v>
          </cell>
          <cell r="C1482" t="str">
            <v>B</v>
          </cell>
          <cell r="D1482">
            <v>355</v>
          </cell>
          <cell r="E1482">
            <v>9</v>
          </cell>
          <cell r="F1482">
            <v>107</v>
          </cell>
          <cell r="G1482">
            <v>20</v>
          </cell>
          <cell r="H1482">
            <v>6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142</v>
          </cell>
          <cell r="N1482">
            <v>9</v>
          </cell>
        </row>
        <row r="1483">
          <cell r="A1483" t="str">
            <v>296</v>
          </cell>
          <cell r="B1483" t="str">
            <v>1446</v>
          </cell>
          <cell r="C1483" t="str">
            <v>B</v>
          </cell>
          <cell r="D1483">
            <v>372</v>
          </cell>
          <cell r="E1483">
            <v>3</v>
          </cell>
          <cell r="F1483">
            <v>95</v>
          </cell>
          <cell r="G1483">
            <v>6</v>
          </cell>
          <cell r="H1483">
            <v>135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239</v>
          </cell>
          <cell r="N1483">
            <v>5</v>
          </cell>
        </row>
        <row r="1484">
          <cell r="A1484" t="str">
            <v>296</v>
          </cell>
          <cell r="B1484" t="str">
            <v>1447</v>
          </cell>
          <cell r="C1484" t="str">
            <v>B</v>
          </cell>
          <cell r="D1484">
            <v>715</v>
          </cell>
          <cell r="E1484">
            <v>144</v>
          </cell>
          <cell r="F1484">
            <v>81</v>
          </cell>
          <cell r="G1484">
            <v>11</v>
          </cell>
          <cell r="H1484">
            <v>1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237</v>
          </cell>
          <cell r="N1484">
            <v>6</v>
          </cell>
        </row>
        <row r="1485">
          <cell r="A1485" t="str">
            <v>298</v>
          </cell>
          <cell r="B1485" t="str">
            <v>1449</v>
          </cell>
          <cell r="C1485" t="str">
            <v>B</v>
          </cell>
          <cell r="D1485">
            <v>600</v>
          </cell>
          <cell r="E1485">
            <v>0</v>
          </cell>
          <cell r="F1485">
            <v>226</v>
          </cell>
          <cell r="G1485">
            <v>149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375</v>
          </cell>
          <cell r="N1485">
            <v>10</v>
          </cell>
        </row>
        <row r="1486">
          <cell r="A1486" t="str">
            <v>298</v>
          </cell>
          <cell r="B1486" t="str">
            <v>1449</v>
          </cell>
          <cell r="C1486" t="str">
            <v>C1</v>
          </cell>
          <cell r="D1486">
            <v>600</v>
          </cell>
          <cell r="E1486">
            <v>0</v>
          </cell>
          <cell r="F1486">
            <v>223</v>
          </cell>
          <cell r="G1486">
            <v>133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356</v>
          </cell>
          <cell r="N1486">
            <v>13</v>
          </cell>
        </row>
        <row r="1487">
          <cell r="A1487" t="str">
            <v>298</v>
          </cell>
          <cell r="B1487" t="str">
            <v>1450</v>
          </cell>
          <cell r="C1487" t="str">
            <v>B</v>
          </cell>
          <cell r="D1487">
            <v>746</v>
          </cell>
          <cell r="E1487">
            <v>0</v>
          </cell>
          <cell r="F1487">
            <v>267</v>
          </cell>
          <cell r="G1487">
            <v>216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483</v>
          </cell>
          <cell r="N1487">
            <v>14</v>
          </cell>
        </row>
        <row r="1488">
          <cell r="A1488" t="str">
            <v>298</v>
          </cell>
          <cell r="B1488" t="str">
            <v>1451</v>
          </cell>
          <cell r="C1488" t="str">
            <v>B</v>
          </cell>
          <cell r="D1488">
            <v>742</v>
          </cell>
          <cell r="E1488">
            <v>0</v>
          </cell>
          <cell r="F1488">
            <v>306</v>
          </cell>
          <cell r="G1488">
            <v>198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504</v>
          </cell>
          <cell r="N1488">
            <v>22</v>
          </cell>
        </row>
        <row r="1489">
          <cell r="A1489" t="str">
            <v>300</v>
          </cell>
          <cell r="B1489" t="str">
            <v>1454</v>
          </cell>
          <cell r="C1489" t="str">
            <v>B</v>
          </cell>
          <cell r="D1489">
            <v>465</v>
          </cell>
          <cell r="E1489">
            <v>0</v>
          </cell>
          <cell r="F1489">
            <v>204</v>
          </cell>
          <cell r="G1489">
            <v>103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307</v>
          </cell>
          <cell r="N1489">
            <v>22</v>
          </cell>
        </row>
        <row r="1490">
          <cell r="A1490" t="str">
            <v>300</v>
          </cell>
          <cell r="B1490" t="str">
            <v>1455</v>
          </cell>
          <cell r="C1490" t="str">
            <v>B</v>
          </cell>
          <cell r="D1490">
            <v>737</v>
          </cell>
          <cell r="E1490">
            <v>0</v>
          </cell>
          <cell r="F1490">
            <v>327</v>
          </cell>
          <cell r="G1490">
            <v>178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505</v>
          </cell>
          <cell r="N1490">
            <v>19</v>
          </cell>
        </row>
        <row r="1491">
          <cell r="A1491" t="str">
            <v>300</v>
          </cell>
          <cell r="B1491" t="str">
            <v>1456</v>
          </cell>
          <cell r="C1491" t="str">
            <v>B</v>
          </cell>
          <cell r="D1491">
            <v>158</v>
          </cell>
          <cell r="E1491">
            <v>0</v>
          </cell>
          <cell r="F1491">
            <v>42</v>
          </cell>
          <cell r="G1491">
            <v>64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106</v>
          </cell>
          <cell r="N1491">
            <v>2</v>
          </cell>
        </row>
        <row r="1492">
          <cell r="A1492" t="str">
            <v>300</v>
          </cell>
          <cell r="B1492" t="str">
            <v>1457</v>
          </cell>
          <cell r="C1492" t="str">
            <v>B</v>
          </cell>
          <cell r="D1492">
            <v>108</v>
          </cell>
          <cell r="E1492">
            <v>0</v>
          </cell>
          <cell r="F1492">
            <v>48</v>
          </cell>
          <cell r="G1492">
            <v>18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66</v>
          </cell>
          <cell r="N1492">
            <v>1</v>
          </cell>
        </row>
        <row r="1493">
          <cell r="A1493" t="str">
            <v>303</v>
          </cell>
          <cell r="B1493" t="str">
            <v>1461</v>
          </cell>
          <cell r="C1493" t="str">
            <v>B</v>
          </cell>
          <cell r="D1493">
            <v>543</v>
          </cell>
          <cell r="E1493">
            <v>0</v>
          </cell>
          <cell r="F1493">
            <v>162</v>
          </cell>
          <cell r="G1493">
            <v>267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429</v>
          </cell>
          <cell r="N1493">
            <v>6</v>
          </cell>
        </row>
        <row r="1494">
          <cell r="A1494" t="str">
            <v>303</v>
          </cell>
          <cell r="B1494" t="str">
            <v>1461</v>
          </cell>
          <cell r="C1494" t="str">
            <v>C1</v>
          </cell>
          <cell r="D1494">
            <v>543</v>
          </cell>
          <cell r="E1494">
            <v>0</v>
          </cell>
          <cell r="F1494">
            <v>192</v>
          </cell>
          <cell r="G1494">
            <v>242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434</v>
          </cell>
          <cell r="N1494">
            <v>6</v>
          </cell>
        </row>
        <row r="1495">
          <cell r="A1495" t="str">
            <v>303</v>
          </cell>
          <cell r="B1495" t="str">
            <v>1461</v>
          </cell>
          <cell r="C1495" t="str">
            <v>C2</v>
          </cell>
          <cell r="D1495">
            <v>544</v>
          </cell>
          <cell r="E1495">
            <v>0</v>
          </cell>
          <cell r="F1495">
            <v>197</v>
          </cell>
          <cell r="G1495">
            <v>252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449</v>
          </cell>
          <cell r="N1495">
            <v>0</v>
          </cell>
        </row>
        <row r="1496">
          <cell r="A1496" t="str">
            <v>303</v>
          </cell>
          <cell r="B1496" t="str">
            <v>1462</v>
          </cell>
          <cell r="C1496" t="str">
            <v>B</v>
          </cell>
          <cell r="D1496">
            <v>555</v>
          </cell>
          <cell r="E1496">
            <v>0</v>
          </cell>
          <cell r="F1496">
            <v>273</v>
          </cell>
          <cell r="G1496">
            <v>179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452</v>
          </cell>
          <cell r="N1496">
            <v>0</v>
          </cell>
        </row>
        <row r="1497">
          <cell r="A1497" t="str">
            <v>303</v>
          </cell>
          <cell r="B1497" t="str">
            <v>1462</v>
          </cell>
          <cell r="C1497" t="str">
            <v>C1</v>
          </cell>
          <cell r="D1497">
            <v>555</v>
          </cell>
          <cell r="E1497">
            <v>0</v>
          </cell>
          <cell r="F1497">
            <v>282</v>
          </cell>
          <cell r="G1497">
            <v>170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452</v>
          </cell>
          <cell r="N1497">
            <v>3</v>
          </cell>
        </row>
        <row r="1498">
          <cell r="A1498" t="str">
            <v>305</v>
          </cell>
          <cell r="B1498" t="str">
            <v>1465</v>
          </cell>
          <cell r="C1498" t="str">
            <v>B</v>
          </cell>
          <cell r="D1498">
            <v>613</v>
          </cell>
          <cell r="E1498">
            <v>0</v>
          </cell>
          <cell r="F1498">
            <v>219</v>
          </cell>
          <cell r="G1498">
            <v>254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473</v>
          </cell>
          <cell r="N1498">
            <v>4</v>
          </cell>
        </row>
        <row r="1499">
          <cell r="A1499" t="str">
            <v>305</v>
          </cell>
          <cell r="B1499" t="str">
            <v>1466</v>
          </cell>
          <cell r="C1499" t="str">
            <v>B</v>
          </cell>
          <cell r="D1499">
            <v>616</v>
          </cell>
          <cell r="E1499">
            <v>0</v>
          </cell>
          <cell r="F1499">
            <v>273</v>
          </cell>
          <cell r="G1499">
            <v>207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480</v>
          </cell>
          <cell r="N1499">
            <v>9</v>
          </cell>
        </row>
        <row r="1500">
          <cell r="A1500" t="str">
            <v>305</v>
          </cell>
          <cell r="B1500" t="str">
            <v>1467</v>
          </cell>
          <cell r="C1500" t="str">
            <v>B</v>
          </cell>
          <cell r="D1500">
            <v>83</v>
          </cell>
          <cell r="E1500">
            <v>0</v>
          </cell>
          <cell r="F1500">
            <v>29</v>
          </cell>
          <cell r="G1500">
            <v>33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62</v>
          </cell>
          <cell r="N1500">
            <v>0</v>
          </cell>
        </row>
        <row r="1501">
          <cell r="A1501" t="str">
            <v>305</v>
          </cell>
          <cell r="B1501" t="str">
            <v>1467</v>
          </cell>
          <cell r="C1501" t="str">
            <v>X1</v>
          </cell>
          <cell r="D1501">
            <v>82</v>
          </cell>
          <cell r="E1501">
            <v>0</v>
          </cell>
          <cell r="F1501">
            <v>40</v>
          </cell>
          <cell r="G1501">
            <v>27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67</v>
          </cell>
          <cell r="N1501">
            <v>0</v>
          </cell>
        </row>
        <row r="1502">
          <cell r="A1502" t="str">
            <v>305</v>
          </cell>
          <cell r="B1502" t="str">
            <v>1468</v>
          </cell>
          <cell r="C1502" t="str">
            <v>B</v>
          </cell>
          <cell r="D1502">
            <v>710</v>
          </cell>
          <cell r="E1502">
            <v>0</v>
          </cell>
          <cell r="F1502">
            <v>136</v>
          </cell>
          <cell r="G1502">
            <v>289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425</v>
          </cell>
          <cell r="N1502">
            <v>12</v>
          </cell>
        </row>
        <row r="1503">
          <cell r="A1503" t="str">
            <v>305</v>
          </cell>
          <cell r="B1503" t="str">
            <v>1469</v>
          </cell>
          <cell r="C1503" t="str">
            <v>B</v>
          </cell>
          <cell r="D1503">
            <v>187</v>
          </cell>
          <cell r="E1503">
            <v>0</v>
          </cell>
          <cell r="F1503">
            <v>88</v>
          </cell>
          <cell r="G1503">
            <v>53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141</v>
          </cell>
          <cell r="N1503">
            <v>3</v>
          </cell>
        </row>
        <row r="1504">
          <cell r="A1504" t="str">
            <v>305</v>
          </cell>
          <cell r="B1504" t="str">
            <v>1470</v>
          </cell>
          <cell r="C1504" t="str">
            <v>B</v>
          </cell>
          <cell r="D1504">
            <v>583</v>
          </cell>
          <cell r="E1504">
            <v>0</v>
          </cell>
          <cell r="F1504">
            <v>215</v>
          </cell>
          <cell r="G1504">
            <v>211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426</v>
          </cell>
          <cell r="N1504">
            <v>10</v>
          </cell>
        </row>
        <row r="1505">
          <cell r="A1505" t="str">
            <v>305</v>
          </cell>
          <cell r="B1505" t="str">
            <v>1470</v>
          </cell>
          <cell r="C1505" t="str">
            <v>C1</v>
          </cell>
          <cell r="D1505">
            <v>583</v>
          </cell>
          <cell r="E1505">
            <v>0</v>
          </cell>
          <cell r="F1505">
            <v>210</v>
          </cell>
          <cell r="G1505">
            <v>218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428</v>
          </cell>
          <cell r="N1505">
            <v>9</v>
          </cell>
        </row>
        <row r="1506">
          <cell r="A1506" t="str">
            <v>305</v>
          </cell>
          <cell r="B1506" t="str">
            <v>1471</v>
          </cell>
          <cell r="C1506" t="str">
            <v>B</v>
          </cell>
          <cell r="D1506">
            <v>510</v>
          </cell>
          <cell r="E1506">
            <v>0</v>
          </cell>
          <cell r="F1506">
            <v>139</v>
          </cell>
          <cell r="G1506">
            <v>135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274</v>
          </cell>
          <cell r="N1506">
            <v>1</v>
          </cell>
        </row>
        <row r="1507">
          <cell r="A1507" t="str">
            <v>305</v>
          </cell>
          <cell r="B1507" t="str">
            <v>1471</v>
          </cell>
          <cell r="C1507" t="str">
            <v>C1</v>
          </cell>
          <cell r="D1507">
            <v>511</v>
          </cell>
          <cell r="E1507">
            <v>0</v>
          </cell>
          <cell r="F1507">
            <v>145</v>
          </cell>
          <cell r="G1507">
            <v>129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274</v>
          </cell>
          <cell r="N1507">
            <v>10</v>
          </cell>
        </row>
        <row r="1508">
          <cell r="A1508" t="str">
            <v>306</v>
          </cell>
          <cell r="B1508" t="str">
            <v>1472</v>
          </cell>
          <cell r="C1508" t="str">
            <v>B</v>
          </cell>
          <cell r="D1508">
            <v>655</v>
          </cell>
          <cell r="E1508">
            <v>0</v>
          </cell>
          <cell r="F1508">
            <v>271</v>
          </cell>
          <cell r="G1508">
            <v>153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424</v>
          </cell>
          <cell r="N1508">
            <v>6</v>
          </cell>
        </row>
        <row r="1509">
          <cell r="A1509" t="str">
            <v>306</v>
          </cell>
          <cell r="B1509" t="str">
            <v>1472</v>
          </cell>
          <cell r="C1509" t="str">
            <v>C1</v>
          </cell>
          <cell r="D1509">
            <v>655</v>
          </cell>
          <cell r="E1509">
            <v>0</v>
          </cell>
          <cell r="F1509">
            <v>284</v>
          </cell>
          <cell r="G1509">
            <v>129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413</v>
          </cell>
          <cell r="N1509">
            <v>10</v>
          </cell>
        </row>
        <row r="1510">
          <cell r="A1510" t="str">
            <v>307</v>
          </cell>
          <cell r="B1510" t="str">
            <v>1473</v>
          </cell>
          <cell r="C1510" t="str">
            <v>B</v>
          </cell>
          <cell r="D1510">
            <v>432</v>
          </cell>
          <cell r="E1510">
            <v>158</v>
          </cell>
          <cell r="F1510">
            <v>134</v>
          </cell>
          <cell r="G1510">
            <v>16</v>
          </cell>
          <cell r="H1510">
            <v>0</v>
          </cell>
          <cell r="I1510">
            <v>0</v>
          </cell>
          <cell r="J1510">
            <v>0</v>
          </cell>
          <cell r="K1510">
            <v>28</v>
          </cell>
          <cell r="L1510">
            <v>0</v>
          </cell>
          <cell r="M1510">
            <v>336</v>
          </cell>
          <cell r="N1510">
            <v>15</v>
          </cell>
        </row>
        <row r="1511">
          <cell r="A1511" t="str">
            <v>307</v>
          </cell>
          <cell r="B1511" t="str">
            <v>1473</v>
          </cell>
          <cell r="C1511" t="str">
            <v>C1</v>
          </cell>
          <cell r="D1511">
            <v>433</v>
          </cell>
          <cell r="E1511">
            <v>162</v>
          </cell>
          <cell r="F1511">
            <v>123</v>
          </cell>
          <cell r="G1511">
            <v>11</v>
          </cell>
          <cell r="H1511">
            <v>0</v>
          </cell>
          <cell r="I1511">
            <v>0</v>
          </cell>
          <cell r="J1511">
            <v>0</v>
          </cell>
          <cell r="K1511">
            <v>17</v>
          </cell>
          <cell r="L1511">
            <v>0</v>
          </cell>
          <cell r="M1511">
            <v>313</v>
          </cell>
          <cell r="N1511">
            <v>11</v>
          </cell>
        </row>
        <row r="1512">
          <cell r="A1512" t="str">
            <v>307</v>
          </cell>
          <cell r="B1512" t="str">
            <v>1474</v>
          </cell>
          <cell r="C1512" t="str">
            <v>B</v>
          </cell>
          <cell r="D1512">
            <v>570</v>
          </cell>
          <cell r="E1512">
            <v>165</v>
          </cell>
          <cell r="F1512">
            <v>184</v>
          </cell>
          <cell r="G1512">
            <v>71</v>
          </cell>
          <cell r="H1512">
            <v>0</v>
          </cell>
          <cell r="I1512">
            <v>0</v>
          </cell>
          <cell r="J1512">
            <v>0</v>
          </cell>
          <cell r="K1512">
            <v>15</v>
          </cell>
          <cell r="L1512">
            <v>0</v>
          </cell>
          <cell r="M1512">
            <v>435</v>
          </cell>
          <cell r="N1512">
            <v>16</v>
          </cell>
        </row>
        <row r="1513">
          <cell r="A1513" t="str">
            <v>307</v>
          </cell>
          <cell r="B1513" t="str">
            <v>1474</v>
          </cell>
          <cell r="C1513" t="str">
            <v>C1</v>
          </cell>
          <cell r="D1513">
            <v>570</v>
          </cell>
          <cell r="E1513">
            <v>172</v>
          </cell>
          <cell r="F1513">
            <v>198</v>
          </cell>
          <cell r="G1513">
            <v>68</v>
          </cell>
          <cell r="H1513">
            <v>0</v>
          </cell>
          <cell r="I1513">
            <v>0</v>
          </cell>
          <cell r="J1513">
            <v>0</v>
          </cell>
          <cell r="K1513">
            <v>19</v>
          </cell>
          <cell r="L1513">
            <v>0</v>
          </cell>
          <cell r="M1513">
            <v>457</v>
          </cell>
          <cell r="N1513">
            <v>10</v>
          </cell>
        </row>
        <row r="1514">
          <cell r="A1514" t="str">
            <v>307</v>
          </cell>
          <cell r="B1514" t="str">
            <v>1475</v>
          </cell>
          <cell r="C1514" t="str">
            <v>B</v>
          </cell>
          <cell r="D1514">
            <v>273</v>
          </cell>
          <cell r="E1514">
            <v>86</v>
          </cell>
          <cell r="F1514">
            <v>106</v>
          </cell>
          <cell r="G1514">
            <v>4</v>
          </cell>
          <cell r="H1514">
            <v>0</v>
          </cell>
          <cell r="I1514">
            <v>0</v>
          </cell>
          <cell r="J1514">
            <v>0</v>
          </cell>
          <cell r="K1514">
            <v>3</v>
          </cell>
          <cell r="L1514">
            <v>0</v>
          </cell>
          <cell r="M1514">
            <v>199</v>
          </cell>
          <cell r="N1514">
            <v>5</v>
          </cell>
        </row>
        <row r="1515">
          <cell r="A1515" t="str">
            <v>307</v>
          </cell>
          <cell r="B1515" t="str">
            <v>1476</v>
          </cell>
          <cell r="C1515" t="str">
            <v>B</v>
          </cell>
          <cell r="D1515">
            <v>609</v>
          </cell>
          <cell r="E1515">
            <v>208</v>
          </cell>
          <cell r="F1515">
            <v>186</v>
          </cell>
          <cell r="G1515">
            <v>8</v>
          </cell>
          <cell r="H1515">
            <v>0</v>
          </cell>
          <cell r="I1515">
            <v>0</v>
          </cell>
          <cell r="J1515">
            <v>0</v>
          </cell>
          <cell r="K1515">
            <v>4</v>
          </cell>
          <cell r="L1515">
            <v>0</v>
          </cell>
          <cell r="M1515">
            <v>406</v>
          </cell>
          <cell r="N1515">
            <v>13</v>
          </cell>
        </row>
        <row r="1516">
          <cell r="A1516" t="str">
            <v>307</v>
          </cell>
          <cell r="B1516" t="str">
            <v>1477</v>
          </cell>
          <cell r="C1516" t="str">
            <v>B</v>
          </cell>
          <cell r="D1516">
            <v>314</v>
          </cell>
          <cell r="E1516">
            <v>60</v>
          </cell>
          <cell r="F1516">
            <v>95</v>
          </cell>
          <cell r="G1516">
            <v>51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206</v>
          </cell>
          <cell r="N1516">
            <v>8</v>
          </cell>
        </row>
        <row r="1517">
          <cell r="A1517" t="str">
            <v>307</v>
          </cell>
          <cell r="B1517" t="str">
            <v>1478</v>
          </cell>
          <cell r="C1517" t="str">
            <v>B</v>
          </cell>
          <cell r="D1517">
            <v>388</v>
          </cell>
          <cell r="E1517">
            <v>63</v>
          </cell>
          <cell r="F1517">
            <v>146</v>
          </cell>
          <cell r="G1517">
            <v>73</v>
          </cell>
          <cell r="H1517">
            <v>0</v>
          </cell>
          <cell r="I1517">
            <v>0</v>
          </cell>
          <cell r="J1517">
            <v>0</v>
          </cell>
          <cell r="K1517">
            <v>2</v>
          </cell>
          <cell r="L1517">
            <v>0</v>
          </cell>
          <cell r="M1517">
            <v>284</v>
          </cell>
          <cell r="N1517">
            <v>14</v>
          </cell>
        </row>
        <row r="1518">
          <cell r="A1518" t="str">
            <v>307</v>
          </cell>
          <cell r="B1518" t="str">
            <v>1478</v>
          </cell>
          <cell r="C1518" t="str">
            <v>C1</v>
          </cell>
          <cell r="D1518">
            <v>388</v>
          </cell>
          <cell r="E1518">
            <v>52</v>
          </cell>
          <cell r="F1518">
            <v>170</v>
          </cell>
          <cell r="G1518">
            <v>50</v>
          </cell>
          <cell r="H1518">
            <v>0</v>
          </cell>
          <cell r="I1518">
            <v>0</v>
          </cell>
          <cell r="J1518">
            <v>0</v>
          </cell>
          <cell r="K1518">
            <v>2</v>
          </cell>
          <cell r="L1518">
            <v>0</v>
          </cell>
          <cell r="M1518">
            <v>274</v>
          </cell>
          <cell r="N1518">
            <v>13</v>
          </cell>
        </row>
        <row r="1519">
          <cell r="A1519" t="str">
            <v>307</v>
          </cell>
          <cell r="B1519" t="str">
            <v>1479</v>
          </cell>
          <cell r="C1519" t="str">
            <v>B</v>
          </cell>
          <cell r="D1519">
            <v>380</v>
          </cell>
          <cell r="E1519">
            <v>91</v>
          </cell>
          <cell r="F1519">
            <v>157</v>
          </cell>
          <cell r="G1519">
            <v>16</v>
          </cell>
          <cell r="H1519">
            <v>0</v>
          </cell>
          <cell r="I1519">
            <v>0</v>
          </cell>
          <cell r="J1519">
            <v>0</v>
          </cell>
          <cell r="K1519">
            <v>15</v>
          </cell>
          <cell r="L1519">
            <v>0</v>
          </cell>
          <cell r="M1519">
            <v>279</v>
          </cell>
          <cell r="N1519">
            <v>13</v>
          </cell>
        </row>
        <row r="1520">
          <cell r="A1520" t="str">
            <v>307</v>
          </cell>
          <cell r="B1520" t="str">
            <v>1480</v>
          </cell>
          <cell r="C1520" t="str">
            <v>B</v>
          </cell>
          <cell r="D1520">
            <v>511</v>
          </cell>
          <cell r="E1520">
            <v>185</v>
          </cell>
          <cell r="F1520">
            <v>128</v>
          </cell>
          <cell r="G1520">
            <v>24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337</v>
          </cell>
          <cell r="N1520">
            <v>16</v>
          </cell>
        </row>
        <row r="1521">
          <cell r="A1521" t="str">
            <v>307</v>
          </cell>
          <cell r="B1521" t="str">
            <v>1481</v>
          </cell>
          <cell r="C1521" t="str">
            <v>B</v>
          </cell>
          <cell r="D1521">
            <v>375</v>
          </cell>
          <cell r="E1521">
            <v>142</v>
          </cell>
          <cell r="F1521">
            <v>103</v>
          </cell>
          <cell r="G1521">
            <v>40</v>
          </cell>
          <cell r="H1521">
            <v>0</v>
          </cell>
          <cell r="I1521">
            <v>0</v>
          </cell>
          <cell r="J1521">
            <v>0</v>
          </cell>
          <cell r="K1521">
            <v>4</v>
          </cell>
          <cell r="L1521">
            <v>0</v>
          </cell>
          <cell r="M1521">
            <v>289</v>
          </cell>
          <cell r="N1521">
            <v>11</v>
          </cell>
        </row>
        <row r="1522">
          <cell r="A1522" t="str">
            <v>310</v>
          </cell>
          <cell r="B1522" t="str">
            <v>1485</v>
          </cell>
          <cell r="C1522" t="str">
            <v>B</v>
          </cell>
          <cell r="D1522">
            <v>681</v>
          </cell>
          <cell r="E1522">
            <v>0</v>
          </cell>
          <cell r="F1522">
            <v>321</v>
          </cell>
          <cell r="G1522">
            <v>30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351</v>
          </cell>
          <cell r="N1522">
            <v>22</v>
          </cell>
        </row>
        <row r="1523">
          <cell r="A1523" t="str">
            <v>310</v>
          </cell>
          <cell r="B1523" t="str">
            <v>1486</v>
          </cell>
          <cell r="C1523" t="str">
            <v>B</v>
          </cell>
          <cell r="D1523">
            <v>728</v>
          </cell>
          <cell r="E1523">
            <v>0</v>
          </cell>
          <cell r="F1523">
            <v>250</v>
          </cell>
          <cell r="G1523">
            <v>70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320</v>
          </cell>
          <cell r="N1523">
            <v>35</v>
          </cell>
        </row>
        <row r="1524">
          <cell r="A1524" t="str">
            <v>310</v>
          </cell>
          <cell r="B1524" t="str">
            <v>1487</v>
          </cell>
          <cell r="C1524" t="str">
            <v>B</v>
          </cell>
          <cell r="D1524">
            <v>544</v>
          </cell>
          <cell r="E1524">
            <v>0</v>
          </cell>
          <cell r="F1524">
            <v>232</v>
          </cell>
          <cell r="G1524">
            <v>43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275</v>
          </cell>
          <cell r="N1524">
            <v>15</v>
          </cell>
        </row>
        <row r="1525">
          <cell r="A1525" t="str">
            <v>310</v>
          </cell>
          <cell r="B1525" t="str">
            <v>1488</v>
          </cell>
          <cell r="C1525" t="str">
            <v>B</v>
          </cell>
          <cell r="D1525">
            <v>538</v>
          </cell>
          <cell r="E1525">
            <v>0</v>
          </cell>
          <cell r="F1525">
            <v>159</v>
          </cell>
          <cell r="G1525">
            <v>62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221</v>
          </cell>
          <cell r="N1525">
            <v>21</v>
          </cell>
        </row>
        <row r="1526">
          <cell r="A1526" t="str">
            <v>310</v>
          </cell>
          <cell r="B1526" t="str">
            <v>1489</v>
          </cell>
          <cell r="C1526" t="str">
            <v>B</v>
          </cell>
          <cell r="D1526">
            <v>394</v>
          </cell>
          <cell r="E1526">
            <v>0</v>
          </cell>
          <cell r="F1526">
            <v>86</v>
          </cell>
          <cell r="G1526">
            <v>58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144</v>
          </cell>
          <cell r="N1526">
            <v>19</v>
          </cell>
        </row>
        <row r="1527">
          <cell r="A1527" t="str">
            <v>310</v>
          </cell>
          <cell r="B1527" t="str">
            <v>1489</v>
          </cell>
          <cell r="C1527" t="str">
            <v>C1</v>
          </cell>
          <cell r="D1527">
            <v>394</v>
          </cell>
          <cell r="E1527">
            <v>0</v>
          </cell>
          <cell r="F1527">
            <v>82</v>
          </cell>
          <cell r="G1527">
            <v>67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149</v>
          </cell>
          <cell r="N1527">
            <v>11</v>
          </cell>
        </row>
        <row r="1528">
          <cell r="A1528" t="str">
            <v>310</v>
          </cell>
          <cell r="B1528" t="str">
            <v>1490</v>
          </cell>
          <cell r="C1528" t="str">
            <v>B</v>
          </cell>
          <cell r="D1528">
            <v>435</v>
          </cell>
          <cell r="E1528">
            <v>0</v>
          </cell>
          <cell r="F1528">
            <v>128</v>
          </cell>
          <cell r="G1528">
            <v>99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227</v>
          </cell>
          <cell r="N1528">
            <v>10</v>
          </cell>
        </row>
        <row r="1529">
          <cell r="A1529" t="str">
            <v>310</v>
          </cell>
          <cell r="B1529" t="str">
            <v>1491</v>
          </cell>
          <cell r="C1529" t="str">
            <v>B</v>
          </cell>
          <cell r="D1529">
            <v>225</v>
          </cell>
          <cell r="E1529">
            <v>0</v>
          </cell>
          <cell r="F1529">
            <v>95</v>
          </cell>
          <cell r="G1529">
            <v>11</v>
          </cell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106</v>
          </cell>
          <cell r="N1529">
            <v>11</v>
          </cell>
        </row>
        <row r="1530">
          <cell r="A1530" t="str">
            <v>310</v>
          </cell>
          <cell r="B1530" t="str">
            <v>1491</v>
          </cell>
          <cell r="C1530" t="str">
            <v>X1</v>
          </cell>
          <cell r="D1530">
            <v>277</v>
          </cell>
          <cell r="E1530">
            <v>0</v>
          </cell>
          <cell r="F1530">
            <v>182</v>
          </cell>
          <cell r="G1530">
            <v>4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186</v>
          </cell>
          <cell r="N1530">
            <v>16</v>
          </cell>
        </row>
        <row r="1531">
          <cell r="A1531" t="str">
            <v>316</v>
          </cell>
          <cell r="B1531" t="str">
            <v>1498</v>
          </cell>
          <cell r="C1531" t="str">
            <v>B</v>
          </cell>
          <cell r="D1531">
            <v>680</v>
          </cell>
          <cell r="E1531">
            <v>181</v>
          </cell>
          <cell r="F1531">
            <v>285</v>
          </cell>
          <cell r="G1531">
            <v>24</v>
          </cell>
          <cell r="H1531">
            <v>1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491</v>
          </cell>
          <cell r="N1531">
            <v>5</v>
          </cell>
        </row>
        <row r="1532">
          <cell r="A1532" t="str">
            <v>316</v>
          </cell>
          <cell r="B1532" t="str">
            <v>1498</v>
          </cell>
          <cell r="C1532" t="str">
            <v>C1</v>
          </cell>
          <cell r="D1532">
            <v>680</v>
          </cell>
          <cell r="E1532">
            <v>115</v>
          </cell>
          <cell r="F1532">
            <v>348</v>
          </cell>
          <cell r="G1532">
            <v>23</v>
          </cell>
          <cell r="H1532">
            <v>10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496</v>
          </cell>
          <cell r="N1532">
            <v>9</v>
          </cell>
        </row>
        <row r="1533">
          <cell r="A1533" t="str">
            <v>316</v>
          </cell>
          <cell r="B1533" t="str">
            <v>1499</v>
          </cell>
          <cell r="C1533" t="str">
            <v>B</v>
          </cell>
          <cell r="D1533">
            <v>701</v>
          </cell>
          <cell r="E1533">
            <v>86</v>
          </cell>
          <cell r="F1533">
            <v>341</v>
          </cell>
          <cell r="G1533">
            <v>22</v>
          </cell>
          <cell r="H1533">
            <v>10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459</v>
          </cell>
          <cell r="N1533">
            <v>0</v>
          </cell>
        </row>
        <row r="1534">
          <cell r="A1534" t="str">
            <v>316</v>
          </cell>
          <cell r="B1534" t="str">
            <v>1499</v>
          </cell>
          <cell r="C1534" t="str">
            <v>C1</v>
          </cell>
          <cell r="D1534">
            <v>702</v>
          </cell>
          <cell r="E1534">
            <v>105</v>
          </cell>
          <cell r="F1534">
            <v>366</v>
          </cell>
          <cell r="G1534">
            <v>27</v>
          </cell>
          <cell r="H1534">
            <v>14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512</v>
          </cell>
          <cell r="N1534">
            <v>13</v>
          </cell>
        </row>
        <row r="1535">
          <cell r="A1535" t="str">
            <v>316</v>
          </cell>
          <cell r="B1535" t="str">
            <v>1500</v>
          </cell>
          <cell r="C1535" t="str">
            <v>B</v>
          </cell>
          <cell r="D1535">
            <v>612</v>
          </cell>
          <cell r="E1535">
            <v>17</v>
          </cell>
          <cell r="F1535">
            <v>200</v>
          </cell>
          <cell r="G1535">
            <v>193</v>
          </cell>
          <cell r="H1535">
            <v>9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  <cell r="M1535">
            <v>419</v>
          </cell>
          <cell r="N1535">
            <v>7</v>
          </cell>
        </row>
        <row r="1536">
          <cell r="A1536" t="str">
            <v>316</v>
          </cell>
          <cell r="B1536" t="str">
            <v>1500</v>
          </cell>
          <cell r="C1536" t="str">
            <v>C1</v>
          </cell>
          <cell r="D1536">
            <v>613</v>
          </cell>
          <cell r="E1536">
            <v>40</v>
          </cell>
          <cell r="F1536">
            <v>175</v>
          </cell>
          <cell r="G1536">
            <v>203</v>
          </cell>
          <cell r="H1536">
            <v>4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422</v>
          </cell>
          <cell r="N1536">
            <v>0</v>
          </cell>
        </row>
        <row r="1537">
          <cell r="A1537" t="str">
            <v>316</v>
          </cell>
          <cell r="B1537" t="str">
            <v>1501</v>
          </cell>
          <cell r="C1537" t="str">
            <v>B</v>
          </cell>
          <cell r="D1537">
            <v>486</v>
          </cell>
          <cell r="E1537">
            <v>7</v>
          </cell>
          <cell r="F1537">
            <v>114</v>
          </cell>
          <cell r="G1537">
            <v>161</v>
          </cell>
          <cell r="H1537">
            <v>16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298</v>
          </cell>
          <cell r="N1537">
            <v>0</v>
          </cell>
        </row>
        <row r="1538">
          <cell r="A1538" t="str">
            <v>316</v>
          </cell>
          <cell r="B1538" t="str">
            <v>1501</v>
          </cell>
          <cell r="C1538" t="str">
            <v>C1</v>
          </cell>
          <cell r="D1538">
            <v>486</v>
          </cell>
          <cell r="E1538">
            <v>2</v>
          </cell>
          <cell r="F1538">
            <v>141</v>
          </cell>
          <cell r="G1538">
            <v>171</v>
          </cell>
          <cell r="H1538">
            <v>7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321</v>
          </cell>
          <cell r="N1538">
            <v>3</v>
          </cell>
        </row>
        <row r="1539">
          <cell r="A1539" t="str">
            <v>316</v>
          </cell>
          <cell r="B1539" t="str">
            <v>1502</v>
          </cell>
          <cell r="C1539" t="str">
            <v>B</v>
          </cell>
          <cell r="D1539">
            <v>386</v>
          </cell>
          <cell r="E1539">
            <v>10</v>
          </cell>
          <cell r="F1539">
            <v>84</v>
          </cell>
          <cell r="G1539">
            <v>170</v>
          </cell>
          <cell r="H1539">
            <v>6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  <cell r="M1539">
            <v>270</v>
          </cell>
          <cell r="N1539">
            <v>1</v>
          </cell>
        </row>
        <row r="1540">
          <cell r="A1540" t="str">
            <v>316</v>
          </cell>
          <cell r="B1540" t="str">
            <v>1502</v>
          </cell>
          <cell r="C1540" t="str">
            <v>C1</v>
          </cell>
          <cell r="D1540">
            <v>386</v>
          </cell>
          <cell r="E1540">
            <v>14</v>
          </cell>
          <cell r="F1540">
            <v>103</v>
          </cell>
          <cell r="G1540">
            <v>133</v>
          </cell>
          <cell r="H1540">
            <v>3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253</v>
          </cell>
          <cell r="N1540">
            <v>0</v>
          </cell>
        </row>
        <row r="1541">
          <cell r="A1541" t="str">
            <v>316</v>
          </cell>
          <cell r="B1541" t="str">
            <v>1503</v>
          </cell>
          <cell r="C1541" t="str">
            <v>B</v>
          </cell>
          <cell r="D1541">
            <v>632</v>
          </cell>
          <cell r="E1541">
            <v>32</v>
          </cell>
          <cell r="F1541">
            <v>87</v>
          </cell>
          <cell r="G1541">
            <v>107</v>
          </cell>
          <cell r="H1541">
            <v>46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272</v>
          </cell>
          <cell r="N1541">
            <v>13</v>
          </cell>
        </row>
        <row r="1542">
          <cell r="A1542" t="str">
            <v>316</v>
          </cell>
          <cell r="B1542" t="str">
            <v>1503</v>
          </cell>
          <cell r="C1542" t="str">
            <v>C1</v>
          </cell>
          <cell r="D1542">
            <v>633</v>
          </cell>
          <cell r="E1542">
            <v>42</v>
          </cell>
          <cell r="F1542">
            <v>62</v>
          </cell>
          <cell r="G1542">
            <v>122</v>
          </cell>
          <cell r="H1542">
            <v>28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254</v>
          </cell>
          <cell r="N1542">
            <v>12</v>
          </cell>
        </row>
        <row r="1543">
          <cell r="A1543" t="str">
            <v>316</v>
          </cell>
          <cell r="B1543" t="str">
            <v>1503</v>
          </cell>
          <cell r="C1543" t="str">
            <v>C2</v>
          </cell>
          <cell r="D1543">
            <v>633</v>
          </cell>
          <cell r="E1543">
            <v>49</v>
          </cell>
          <cell r="F1543">
            <v>67</v>
          </cell>
          <cell r="G1543">
            <v>138</v>
          </cell>
          <cell r="H1543">
            <v>27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281</v>
          </cell>
          <cell r="N1543">
            <v>0</v>
          </cell>
        </row>
        <row r="1544">
          <cell r="A1544" t="str">
            <v>316</v>
          </cell>
          <cell r="B1544" t="str">
            <v>1504</v>
          </cell>
          <cell r="C1544" t="str">
            <v>B</v>
          </cell>
          <cell r="D1544">
            <v>392</v>
          </cell>
          <cell r="E1544">
            <v>23</v>
          </cell>
          <cell r="F1544">
            <v>53</v>
          </cell>
          <cell r="G1544">
            <v>67</v>
          </cell>
          <cell r="H1544">
            <v>18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161</v>
          </cell>
          <cell r="N1544">
            <v>4</v>
          </cell>
        </row>
        <row r="1545">
          <cell r="A1545" t="str">
            <v>316</v>
          </cell>
          <cell r="B1545" t="str">
            <v>1505</v>
          </cell>
          <cell r="C1545" t="str">
            <v>B</v>
          </cell>
          <cell r="D1545">
            <v>548</v>
          </cell>
          <cell r="E1545">
            <v>21</v>
          </cell>
          <cell r="F1545">
            <v>59</v>
          </cell>
          <cell r="G1545">
            <v>112</v>
          </cell>
          <cell r="H1545">
            <v>36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228</v>
          </cell>
          <cell r="N1545">
            <v>5</v>
          </cell>
        </row>
        <row r="1546">
          <cell r="A1546" t="str">
            <v>316</v>
          </cell>
          <cell r="B1546" t="str">
            <v>1505</v>
          </cell>
          <cell r="C1546" t="str">
            <v>C1</v>
          </cell>
          <cell r="D1546">
            <v>548</v>
          </cell>
          <cell r="E1546">
            <v>17</v>
          </cell>
          <cell r="F1546">
            <v>78</v>
          </cell>
          <cell r="G1546">
            <v>111</v>
          </cell>
          <cell r="H1546">
            <v>27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233</v>
          </cell>
          <cell r="N1546">
            <v>0</v>
          </cell>
        </row>
        <row r="1547">
          <cell r="A1547" t="str">
            <v>316</v>
          </cell>
          <cell r="B1547" t="str">
            <v>1505</v>
          </cell>
          <cell r="C1547" t="str">
            <v>C2</v>
          </cell>
          <cell r="D1547">
            <v>548</v>
          </cell>
          <cell r="E1547">
            <v>19</v>
          </cell>
          <cell r="F1547">
            <v>74</v>
          </cell>
          <cell r="G1547">
            <v>140</v>
          </cell>
          <cell r="H1547">
            <v>27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260</v>
          </cell>
          <cell r="N1547">
            <v>8</v>
          </cell>
        </row>
        <row r="1548">
          <cell r="A1548" t="str">
            <v>316</v>
          </cell>
          <cell r="B1548" t="str">
            <v>1506</v>
          </cell>
          <cell r="C1548" t="str">
            <v>B</v>
          </cell>
          <cell r="D1548">
            <v>511</v>
          </cell>
          <cell r="E1548">
            <v>22</v>
          </cell>
          <cell r="F1548">
            <v>76</v>
          </cell>
          <cell r="G1548">
            <v>81</v>
          </cell>
          <cell r="H1548">
            <v>37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216</v>
          </cell>
          <cell r="N1548">
            <v>7</v>
          </cell>
        </row>
        <row r="1549">
          <cell r="A1549" t="str">
            <v>316</v>
          </cell>
          <cell r="B1549" t="str">
            <v>1506</v>
          </cell>
          <cell r="C1549" t="str">
            <v>C1</v>
          </cell>
          <cell r="D1549">
            <v>511</v>
          </cell>
          <cell r="E1549">
            <v>27</v>
          </cell>
          <cell r="F1549">
            <v>73</v>
          </cell>
          <cell r="G1549">
            <v>94</v>
          </cell>
          <cell r="H1549">
            <v>38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232</v>
          </cell>
          <cell r="N1549">
            <v>4</v>
          </cell>
        </row>
        <row r="1550">
          <cell r="A1550" t="str">
            <v>316</v>
          </cell>
          <cell r="B1550" t="str">
            <v>1506</v>
          </cell>
          <cell r="C1550" t="str">
            <v>C2</v>
          </cell>
          <cell r="D1550">
            <v>511</v>
          </cell>
          <cell r="E1550">
            <v>27</v>
          </cell>
          <cell r="F1550">
            <v>63</v>
          </cell>
          <cell r="G1550">
            <v>107</v>
          </cell>
          <cell r="H1550">
            <v>31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228</v>
          </cell>
          <cell r="N1550">
            <v>0</v>
          </cell>
        </row>
        <row r="1551">
          <cell r="A1551" t="str">
            <v>316</v>
          </cell>
          <cell r="B1551" t="str">
            <v>1507</v>
          </cell>
          <cell r="C1551" t="str">
            <v>B</v>
          </cell>
          <cell r="D1551">
            <v>597</v>
          </cell>
          <cell r="E1551">
            <v>31</v>
          </cell>
          <cell r="F1551">
            <v>70</v>
          </cell>
          <cell r="G1551">
            <v>126</v>
          </cell>
          <cell r="H1551">
            <v>62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289</v>
          </cell>
          <cell r="N1551">
            <v>7</v>
          </cell>
        </row>
        <row r="1552">
          <cell r="A1552" t="str">
            <v>316</v>
          </cell>
          <cell r="B1552" t="str">
            <v>1507</v>
          </cell>
          <cell r="C1552" t="str">
            <v>C1</v>
          </cell>
          <cell r="D1552">
            <v>598</v>
          </cell>
          <cell r="E1552">
            <v>18</v>
          </cell>
          <cell r="F1552">
            <v>69</v>
          </cell>
          <cell r="G1552">
            <v>130</v>
          </cell>
          <cell r="H1552">
            <v>54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271</v>
          </cell>
          <cell r="N1552">
            <v>7</v>
          </cell>
        </row>
        <row r="1553">
          <cell r="A1553" t="str">
            <v>316</v>
          </cell>
          <cell r="B1553" t="str">
            <v>1508</v>
          </cell>
          <cell r="C1553" t="str">
            <v>B</v>
          </cell>
          <cell r="D1553">
            <v>427</v>
          </cell>
          <cell r="E1553">
            <v>32</v>
          </cell>
          <cell r="F1553">
            <v>182</v>
          </cell>
          <cell r="G1553">
            <v>92</v>
          </cell>
          <cell r="H1553">
            <v>8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314</v>
          </cell>
          <cell r="N1553">
            <v>1</v>
          </cell>
        </row>
        <row r="1554">
          <cell r="A1554" t="str">
            <v>316</v>
          </cell>
          <cell r="B1554" t="str">
            <v>1509</v>
          </cell>
          <cell r="C1554" t="str">
            <v>B</v>
          </cell>
          <cell r="D1554">
            <v>375</v>
          </cell>
          <cell r="E1554">
            <v>26</v>
          </cell>
          <cell r="F1554">
            <v>46</v>
          </cell>
          <cell r="G1554">
            <v>67</v>
          </cell>
          <cell r="H1554">
            <v>27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166</v>
          </cell>
          <cell r="N1554">
            <v>6</v>
          </cell>
        </row>
        <row r="1555">
          <cell r="A1555" t="str">
            <v>316</v>
          </cell>
          <cell r="B1555" t="str">
            <v>1509</v>
          </cell>
          <cell r="C1555" t="str">
            <v>C1</v>
          </cell>
          <cell r="D1555">
            <v>376</v>
          </cell>
          <cell r="E1555">
            <v>41</v>
          </cell>
          <cell r="F1555">
            <v>57</v>
          </cell>
          <cell r="G1555">
            <v>58</v>
          </cell>
          <cell r="H1555">
            <v>24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180</v>
          </cell>
          <cell r="N1555">
            <v>7</v>
          </cell>
        </row>
        <row r="1556">
          <cell r="A1556" t="str">
            <v>316</v>
          </cell>
          <cell r="B1556" t="str">
            <v>1510</v>
          </cell>
          <cell r="C1556" t="str">
            <v>B</v>
          </cell>
          <cell r="D1556">
            <v>455</v>
          </cell>
          <cell r="E1556">
            <v>17</v>
          </cell>
          <cell r="F1556">
            <v>49</v>
          </cell>
          <cell r="G1556">
            <v>109</v>
          </cell>
          <cell r="H1556">
            <v>21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196</v>
          </cell>
          <cell r="N1556">
            <v>3</v>
          </cell>
        </row>
        <row r="1557">
          <cell r="A1557" t="str">
            <v>316</v>
          </cell>
          <cell r="B1557" t="str">
            <v>1510</v>
          </cell>
          <cell r="C1557" t="str">
            <v>C1</v>
          </cell>
          <cell r="D1557">
            <v>455</v>
          </cell>
          <cell r="E1557">
            <v>12</v>
          </cell>
          <cell r="F1557">
            <v>69</v>
          </cell>
          <cell r="G1557">
            <v>85</v>
          </cell>
          <cell r="H1557">
            <v>25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191</v>
          </cell>
          <cell r="N1557">
            <v>2</v>
          </cell>
        </row>
        <row r="1558">
          <cell r="A1558" t="str">
            <v>322</v>
          </cell>
          <cell r="B1558" t="str">
            <v>1516</v>
          </cell>
          <cell r="C1558" t="str">
            <v>B</v>
          </cell>
          <cell r="D1558">
            <v>451</v>
          </cell>
          <cell r="E1558">
            <v>7</v>
          </cell>
          <cell r="F1558">
            <v>155</v>
          </cell>
          <cell r="G1558">
            <v>141</v>
          </cell>
          <cell r="H1558">
            <v>6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309</v>
          </cell>
          <cell r="N1558">
            <v>11</v>
          </cell>
        </row>
        <row r="1559">
          <cell r="A1559" t="str">
            <v>322</v>
          </cell>
          <cell r="B1559" t="str">
            <v>1516</v>
          </cell>
          <cell r="C1559" t="str">
            <v>C1</v>
          </cell>
          <cell r="D1559">
            <v>451</v>
          </cell>
          <cell r="E1559" t="str">
            <v>VOTACION ANULADA POR RESOLUCION DEL TRIBUNAL ESTATAL ELECTORAL</v>
          </cell>
        </row>
        <row r="1560">
          <cell r="A1560" t="str">
            <v>322</v>
          </cell>
          <cell r="B1560" t="str">
            <v>1517</v>
          </cell>
          <cell r="C1560" t="str">
            <v>B</v>
          </cell>
          <cell r="D1560">
            <v>450</v>
          </cell>
          <cell r="E1560">
            <v>9</v>
          </cell>
          <cell r="F1560">
            <v>119</v>
          </cell>
          <cell r="G1560">
            <v>151</v>
          </cell>
          <cell r="H1560">
            <v>2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281</v>
          </cell>
          <cell r="N1560">
            <v>6</v>
          </cell>
        </row>
        <row r="1561">
          <cell r="A1561" t="str">
            <v>322</v>
          </cell>
          <cell r="B1561" t="str">
            <v>1517</v>
          </cell>
          <cell r="C1561" t="str">
            <v>C1</v>
          </cell>
          <cell r="D1561">
            <v>451</v>
          </cell>
          <cell r="E1561">
            <v>4</v>
          </cell>
          <cell r="F1561">
            <v>109</v>
          </cell>
          <cell r="G1561">
            <v>161</v>
          </cell>
          <cell r="H1561">
            <v>8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282</v>
          </cell>
          <cell r="N1561">
            <v>12</v>
          </cell>
        </row>
        <row r="1562">
          <cell r="A1562" t="str">
            <v>322</v>
          </cell>
          <cell r="B1562" t="str">
            <v>1518</v>
          </cell>
          <cell r="C1562" t="str">
            <v>B</v>
          </cell>
          <cell r="D1562">
            <v>557</v>
          </cell>
          <cell r="E1562">
            <v>15</v>
          </cell>
          <cell r="F1562">
            <v>167</v>
          </cell>
          <cell r="G1562">
            <v>178</v>
          </cell>
          <cell r="H1562">
            <v>2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362</v>
          </cell>
          <cell r="N1562">
            <v>10</v>
          </cell>
        </row>
        <row r="1563">
          <cell r="A1563" t="str">
            <v>322</v>
          </cell>
          <cell r="B1563" t="str">
            <v>1518</v>
          </cell>
          <cell r="C1563" t="str">
            <v>C1</v>
          </cell>
          <cell r="D1563">
            <v>557</v>
          </cell>
          <cell r="E1563">
            <v>9</v>
          </cell>
          <cell r="F1563">
            <v>171</v>
          </cell>
          <cell r="G1563">
            <v>190</v>
          </cell>
          <cell r="H1563">
            <v>8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378</v>
          </cell>
          <cell r="N1563">
            <v>8</v>
          </cell>
        </row>
        <row r="1564">
          <cell r="A1564" t="str">
            <v>322</v>
          </cell>
          <cell r="B1564" t="str">
            <v>1518</v>
          </cell>
          <cell r="C1564" t="str">
            <v>C2</v>
          </cell>
          <cell r="D1564">
            <v>558</v>
          </cell>
          <cell r="E1564">
            <v>4</v>
          </cell>
          <cell r="F1564">
            <v>177</v>
          </cell>
          <cell r="G1564">
            <v>192</v>
          </cell>
          <cell r="H1564">
            <v>12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385</v>
          </cell>
          <cell r="N1564">
            <v>8</v>
          </cell>
        </row>
        <row r="1565">
          <cell r="A1565" t="str">
            <v>322</v>
          </cell>
          <cell r="B1565" t="str">
            <v>1519</v>
          </cell>
          <cell r="C1565" t="str">
            <v>B</v>
          </cell>
          <cell r="D1565">
            <v>565</v>
          </cell>
          <cell r="E1565">
            <v>16</v>
          </cell>
          <cell r="F1565">
            <v>184</v>
          </cell>
          <cell r="G1565">
            <v>189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389</v>
          </cell>
          <cell r="N1565">
            <v>7</v>
          </cell>
        </row>
        <row r="1566">
          <cell r="A1566" t="str">
            <v>322</v>
          </cell>
          <cell r="B1566" t="str">
            <v>1519</v>
          </cell>
          <cell r="C1566" t="str">
            <v>C1</v>
          </cell>
          <cell r="D1566">
            <v>565</v>
          </cell>
          <cell r="E1566">
            <v>10</v>
          </cell>
          <cell r="F1566">
            <v>188</v>
          </cell>
          <cell r="G1566">
            <v>169</v>
          </cell>
          <cell r="H1566">
            <v>4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371</v>
          </cell>
          <cell r="N1566">
            <v>13</v>
          </cell>
        </row>
        <row r="1567">
          <cell r="A1567" t="str">
            <v>322</v>
          </cell>
          <cell r="B1567" t="str">
            <v>1519</v>
          </cell>
          <cell r="C1567" t="str">
            <v>C2</v>
          </cell>
          <cell r="D1567">
            <v>566</v>
          </cell>
          <cell r="E1567">
            <v>9</v>
          </cell>
          <cell r="F1567">
            <v>191</v>
          </cell>
          <cell r="G1567">
            <v>192</v>
          </cell>
          <cell r="H1567">
            <v>2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394</v>
          </cell>
          <cell r="N1567">
            <v>15</v>
          </cell>
        </row>
        <row r="1568">
          <cell r="A1568" t="str">
            <v>322</v>
          </cell>
          <cell r="B1568" t="str">
            <v>1520</v>
          </cell>
          <cell r="C1568" t="str">
            <v>B</v>
          </cell>
          <cell r="D1568">
            <v>601</v>
          </cell>
          <cell r="E1568">
            <v>15</v>
          </cell>
          <cell r="F1568">
            <v>192</v>
          </cell>
          <cell r="G1568">
            <v>176</v>
          </cell>
          <cell r="H1568">
            <v>7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390</v>
          </cell>
          <cell r="N1568">
            <v>12</v>
          </cell>
        </row>
        <row r="1569">
          <cell r="A1569" t="str">
            <v>322</v>
          </cell>
          <cell r="B1569" t="str">
            <v>1520</v>
          </cell>
          <cell r="C1569" t="str">
            <v>C1</v>
          </cell>
          <cell r="D1569">
            <v>601</v>
          </cell>
          <cell r="E1569">
            <v>16</v>
          </cell>
          <cell r="F1569">
            <v>211</v>
          </cell>
          <cell r="G1569">
            <v>169</v>
          </cell>
          <cell r="H1569">
            <v>3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399</v>
          </cell>
          <cell r="N1569">
            <v>6</v>
          </cell>
        </row>
        <row r="1570">
          <cell r="A1570" t="str">
            <v>322</v>
          </cell>
          <cell r="B1570" t="str">
            <v>1521</v>
          </cell>
          <cell r="C1570" t="str">
            <v>B</v>
          </cell>
          <cell r="D1570">
            <v>660</v>
          </cell>
          <cell r="E1570">
            <v>10</v>
          </cell>
          <cell r="F1570">
            <v>167</v>
          </cell>
          <cell r="G1570">
            <v>255</v>
          </cell>
          <cell r="H1570">
            <v>4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436</v>
          </cell>
          <cell r="N1570">
            <v>15</v>
          </cell>
        </row>
        <row r="1571">
          <cell r="A1571" t="str">
            <v>322</v>
          </cell>
          <cell r="B1571" t="str">
            <v>1522</v>
          </cell>
          <cell r="C1571" t="str">
            <v>B</v>
          </cell>
          <cell r="D1571">
            <v>594</v>
          </cell>
          <cell r="E1571">
            <v>17</v>
          </cell>
          <cell r="F1571">
            <v>215</v>
          </cell>
          <cell r="G1571">
            <v>186</v>
          </cell>
          <cell r="H1571">
            <v>4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422</v>
          </cell>
          <cell r="N1571">
            <v>16</v>
          </cell>
        </row>
        <row r="1572">
          <cell r="A1572" t="str">
            <v>322</v>
          </cell>
          <cell r="B1572" t="str">
            <v>1522</v>
          </cell>
          <cell r="C1572" t="str">
            <v>C1</v>
          </cell>
          <cell r="D1572">
            <v>595</v>
          </cell>
          <cell r="E1572">
            <v>10</v>
          </cell>
          <cell r="F1572">
            <v>224</v>
          </cell>
          <cell r="G1572">
            <v>186</v>
          </cell>
          <cell r="H1572">
            <v>7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427</v>
          </cell>
          <cell r="N1572">
            <v>10</v>
          </cell>
        </row>
        <row r="1573">
          <cell r="A1573" t="str">
            <v>322</v>
          </cell>
          <cell r="B1573" t="str">
            <v>1523</v>
          </cell>
          <cell r="C1573" t="str">
            <v>B</v>
          </cell>
          <cell r="D1573">
            <v>511</v>
          </cell>
          <cell r="E1573">
            <v>5</v>
          </cell>
          <cell r="F1573">
            <v>188</v>
          </cell>
          <cell r="G1573">
            <v>135</v>
          </cell>
          <cell r="H1573">
            <v>9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337</v>
          </cell>
          <cell r="N1573">
            <v>49</v>
          </cell>
        </row>
        <row r="1574">
          <cell r="A1574" t="str">
            <v>322</v>
          </cell>
          <cell r="B1574" t="str">
            <v>1524</v>
          </cell>
          <cell r="C1574" t="str">
            <v>B</v>
          </cell>
          <cell r="D1574">
            <v>367</v>
          </cell>
          <cell r="E1574">
            <v>7</v>
          </cell>
          <cell r="F1574">
            <v>163</v>
          </cell>
          <cell r="G1574">
            <v>63</v>
          </cell>
          <cell r="H1574">
            <v>4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237</v>
          </cell>
          <cell r="N1574">
            <v>17</v>
          </cell>
        </row>
        <row r="1575">
          <cell r="A1575" t="str">
            <v>322</v>
          </cell>
          <cell r="B1575" t="str">
            <v>1524</v>
          </cell>
          <cell r="C1575" t="str">
            <v>X1</v>
          </cell>
          <cell r="D1575">
            <v>172</v>
          </cell>
          <cell r="E1575">
            <v>1</v>
          </cell>
          <cell r="F1575">
            <v>74</v>
          </cell>
          <cell r="G1575">
            <v>61</v>
          </cell>
          <cell r="H1575">
            <v>1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137</v>
          </cell>
          <cell r="N1575">
            <v>3</v>
          </cell>
        </row>
        <row r="1576">
          <cell r="A1576" t="str">
            <v>322</v>
          </cell>
          <cell r="B1576" t="str">
            <v>1525</v>
          </cell>
          <cell r="C1576" t="str">
            <v>B</v>
          </cell>
          <cell r="D1576">
            <v>410</v>
          </cell>
          <cell r="E1576">
            <v>5</v>
          </cell>
          <cell r="F1576">
            <v>158</v>
          </cell>
          <cell r="G1576">
            <v>127</v>
          </cell>
          <cell r="H1576">
            <v>4</v>
          </cell>
          <cell r="I1576">
            <v>0</v>
          </cell>
          <cell r="J1576">
            <v>0</v>
          </cell>
          <cell r="K1576">
            <v>0</v>
          </cell>
          <cell r="L1576">
            <v>0</v>
          </cell>
          <cell r="M1576">
            <v>294</v>
          </cell>
          <cell r="N1576">
            <v>10</v>
          </cell>
        </row>
        <row r="1577">
          <cell r="A1577" t="str">
            <v>322</v>
          </cell>
          <cell r="B1577" t="str">
            <v>1525</v>
          </cell>
          <cell r="C1577" t="str">
            <v>C1</v>
          </cell>
          <cell r="D1577">
            <v>410</v>
          </cell>
          <cell r="E1577">
            <v>5</v>
          </cell>
          <cell r="F1577">
            <v>125</v>
          </cell>
          <cell r="G1577">
            <v>145</v>
          </cell>
          <cell r="H1577">
            <v>7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282</v>
          </cell>
          <cell r="N1577">
            <v>19</v>
          </cell>
        </row>
        <row r="1578">
          <cell r="A1578" t="str">
            <v>322</v>
          </cell>
          <cell r="B1578" t="str">
            <v>1526</v>
          </cell>
          <cell r="C1578" t="str">
            <v>B</v>
          </cell>
          <cell r="D1578">
            <v>46</v>
          </cell>
          <cell r="E1578">
            <v>0</v>
          </cell>
          <cell r="F1578">
            <v>19</v>
          </cell>
          <cell r="G1578">
            <v>5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24</v>
          </cell>
          <cell r="N1578">
            <v>0</v>
          </cell>
        </row>
        <row r="1579">
          <cell r="A1579" t="str">
            <v>322</v>
          </cell>
          <cell r="B1579" t="str">
            <v>1527</v>
          </cell>
          <cell r="C1579" t="str">
            <v>B</v>
          </cell>
          <cell r="D1579">
            <v>593</v>
          </cell>
          <cell r="E1579">
            <v>6</v>
          </cell>
          <cell r="F1579">
            <v>152</v>
          </cell>
          <cell r="G1579">
            <v>217</v>
          </cell>
          <cell r="H1579">
            <v>2</v>
          </cell>
          <cell r="I1579">
            <v>0</v>
          </cell>
          <cell r="J1579">
            <v>0</v>
          </cell>
          <cell r="K1579">
            <v>0</v>
          </cell>
          <cell r="L1579">
            <v>0</v>
          </cell>
          <cell r="M1579">
            <v>377</v>
          </cell>
          <cell r="N1579">
            <v>0</v>
          </cell>
        </row>
        <row r="1580">
          <cell r="A1580" t="str">
            <v>322</v>
          </cell>
          <cell r="B1580" t="str">
            <v>1527</v>
          </cell>
          <cell r="C1580" t="str">
            <v>C1</v>
          </cell>
          <cell r="D1580">
            <v>593</v>
          </cell>
          <cell r="E1580">
            <v>6</v>
          </cell>
          <cell r="F1580">
            <v>173</v>
          </cell>
          <cell r="G1580">
            <v>197</v>
          </cell>
          <cell r="H1580">
            <v>6</v>
          </cell>
          <cell r="I1580">
            <v>0</v>
          </cell>
          <cell r="J1580">
            <v>0</v>
          </cell>
          <cell r="K1580">
            <v>0</v>
          </cell>
          <cell r="L1580">
            <v>3</v>
          </cell>
          <cell r="M1580">
            <v>385</v>
          </cell>
          <cell r="N1580">
            <v>24</v>
          </cell>
        </row>
        <row r="1581">
          <cell r="A1581" t="str">
            <v>322</v>
          </cell>
          <cell r="B1581" t="str">
            <v>1528</v>
          </cell>
          <cell r="C1581" t="str">
            <v>B</v>
          </cell>
          <cell r="D1581">
            <v>478</v>
          </cell>
          <cell r="E1581">
            <v>4</v>
          </cell>
          <cell r="F1581">
            <v>198</v>
          </cell>
          <cell r="G1581">
            <v>114</v>
          </cell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316</v>
          </cell>
          <cell r="N1581">
            <v>20</v>
          </cell>
        </row>
        <row r="1582">
          <cell r="A1582" t="str">
            <v>322</v>
          </cell>
          <cell r="B1582" t="str">
            <v>1528</v>
          </cell>
          <cell r="C1582" t="str">
            <v>C1</v>
          </cell>
          <cell r="D1582">
            <v>479</v>
          </cell>
          <cell r="E1582">
            <v>0</v>
          </cell>
          <cell r="F1582">
            <v>157</v>
          </cell>
          <cell r="G1582">
            <v>129</v>
          </cell>
          <cell r="H1582">
            <v>1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287</v>
          </cell>
          <cell r="N1582">
            <v>15</v>
          </cell>
        </row>
        <row r="1583">
          <cell r="A1583" t="str">
            <v>322</v>
          </cell>
          <cell r="B1583" t="str">
            <v>1529</v>
          </cell>
          <cell r="C1583" t="str">
            <v>B</v>
          </cell>
          <cell r="D1583">
            <v>630</v>
          </cell>
          <cell r="E1583">
            <v>4</v>
          </cell>
          <cell r="F1583">
            <v>249</v>
          </cell>
          <cell r="G1583">
            <v>193</v>
          </cell>
          <cell r="H1583">
            <v>4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450</v>
          </cell>
          <cell r="N1583">
            <v>13</v>
          </cell>
        </row>
        <row r="1584">
          <cell r="A1584" t="str">
            <v>322</v>
          </cell>
          <cell r="B1584" t="str">
            <v>1529</v>
          </cell>
          <cell r="C1584" t="str">
            <v>C1</v>
          </cell>
          <cell r="D1584">
            <v>631</v>
          </cell>
          <cell r="E1584">
            <v>5</v>
          </cell>
          <cell r="F1584">
            <v>245</v>
          </cell>
          <cell r="G1584">
            <v>184</v>
          </cell>
          <cell r="H1584">
            <v>3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437</v>
          </cell>
          <cell r="N1584">
            <v>0</v>
          </cell>
        </row>
        <row r="1585">
          <cell r="A1585" t="str">
            <v>322</v>
          </cell>
          <cell r="B1585" t="str">
            <v>1530</v>
          </cell>
          <cell r="C1585" t="str">
            <v>B</v>
          </cell>
          <cell r="D1585">
            <v>449</v>
          </cell>
          <cell r="E1585">
            <v>6</v>
          </cell>
          <cell r="F1585">
            <v>113</v>
          </cell>
          <cell r="G1585">
            <v>221</v>
          </cell>
          <cell r="H1585">
            <v>2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342</v>
          </cell>
          <cell r="N1585">
            <v>4</v>
          </cell>
        </row>
        <row r="1586">
          <cell r="A1586" t="str">
            <v>322</v>
          </cell>
          <cell r="B1586" t="str">
            <v>1530</v>
          </cell>
          <cell r="C1586" t="str">
            <v>C1</v>
          </cell>
          <cell r="D1586">
            <v>449</v>
          </cell>
          <cell r="E1586">
            <v>1</v>
          </cell>
          <cell r="F1586">
            <v>131</v>
          </cell>
          <cell r="G1586">
            <v>183</v>
          </cell>
          <cell r="H1586">
            <v>6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321</v>
          </cell>
          <cell r="N1586">
            <v>13</v>
          </cell>
        </row>
        <row r="1587">
          <cell r="A1587" t="str">
            <v>322</v>
          </cell>
          <cell r="B1587" t="str">
            <v>1531</v>
          </cell>
          <cell r="C1587" t="str">
            <v>B</v>
          </cell>
          <cell r="D1587">
            <v>494</v>
          </cell>
          <cell r="E1587">
            <v>6</v>
          </cell>
          <cell r="F1587">
            <v>162</v>
          </cell>
          <cell r="G1587">
            <v>193</v>
          </cell>
          <cell r="H1587">
            <v>1</v>
          </cell>
          <cell r="I1587">
            <v>0</v>
          </cell>
          <cell r="J1587">
            <v>0</v>
          </cell>
          <cell r="K1587">
            <v>0</v>
          </cell>
          <cell r="L1587">
            <v>1</v>
          </cell>
          <cell r="M1587">
            <v>363</v>
          </cell>
          <cell r="N1587">
            <v>3</v>
          </cell>
        </row>
        <row r="1588">
          <cell r="A1588" t="str">
            <v>322</v>
          </cell>
          <cell r="B1588" t="str">
            <v>1531</v>
          </cell>
          <cell r="C1588" t="str">
            <v>C1</v>
          </cell>
          <cell r="D1588">
            <v>494</v>
          </cell>
          <cell r="E1588">
            <v>2</v>
          </cell>
          <cell r="F1588">
            <v>195</v>
          </cell>
          <cell r="G1588">
            <v>174</v>
          </cell>
          <cell r="H1588">
            <v>2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373</v>
          </cell>
          <cell r="N1588">
            <v>9</v>
          </cell>
        </row>
        <row r="1589">
          <cell r="A1589" t="str">
            <v>322</v>
          </cell>
          <cell r="B1589" t="str">
            <v>1532</v>
          </cell>
          <cell r="C1589" t="str">
            <v>B</v>
          </cell>
          <cell r="D1589">
            <v>442</v>
          </cell>
          <cell r="E1589">
            <v>2</v>
          </cell>
          <cell r="F1589">
            <v>126</v>
          </cell>
          <cell r="G1589">
            <v>117</v>
          </cell>
          <cell r="H1589">
            <v>4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249</v>
          </cell>
          <cell r="N1589">
            <v>11</v>
          </cell>
        </row>
        <row r="1590">
          <cell r="A1590" t="str">
            <v>322</v>
          </cell>
          <cell r="B1590" t="str">
            <v>1532</v>
          </cell>
          <cell r="C1590" t="str">
            <v>C1</v>
          </cell>
          <cell r="D1590">
            <v>442</v>
          </cell>
          <cell r="E1590">
            <v>4</v>
          </cell>
          <cell r="F1590">
            <v>112</v>
          </cell>
          <cell r="G1590">
            <v>107</v>
          </cell>
          <cell r="H1590">
            <v>6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229</v>
          </cell>
          <cell r="N1590">
            <v>18</v>
          </cell>
        </row>
        <row r="1591">
          <cell r="A1591" t="str">
            <v>322</v>
          </cell>
          <cell r="B1591" t="str">
            <v>1533</v>
          </cell>
          <cell r="C1591" t="str">
            <v>B</v>
          </cell>
          <cell r="D1591">
            <v>615</v>
          </cell>
          <cell r="E1591">
            <v>21</v>
          </cell>
          <cell r="F1591">
            <v>173</v>
          </cell>
          <cell r="G1591">
            <v>139</v>
          </cell>
          <cell r="H1591">
            <v>8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341</v>
          </cell>
          <cell r="N1591">
            <v>6</v>
          </cell>
        </row>
        <row r="1592">
          <cell r="A1592" t="str">
            <v>322</v>
          </cell>
          <cell r="B1592" t="str">
            <v>1533</v>
          </cell>
          <cell r="C1592" t="str">
            <v>C1</v>
          </cell>
          <cell r="D1592">
            <v>616</v>
          </cell>
          <cell r="E1592">
            <v>24</v>
          </cell>
          <cell r="F1592">
            <v>123</v>
          </cell>
          <cell r="G1592">
            <v>164</v>
          </cell>
          <cell r="H1592">
            <v>2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313</v>
          </cell>
          <cell r="N1592">
            <v>6</v>
          </cell>
        </row>
        <row r="1593">
          <cell r="A1593" t="str">
            <v>322</v>
          </cell>
          <cell r="B1593" t="str">
            <v>1534</v>
          </cell>
          <cell r="C1593" t="str">
            <v>B</v>
          </cell>
          <cell r="D1593">
            <v>511</v>
          </cell>
          <cell r="E1593">
            <v>12</v>
          </cell>
          <cell r="F1593">
            <v>187</v>
          </cell>
          <cell r="G1593">
            <v>97</v>
          </cell>
          <cell r="H1593">
            <v>4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300</v>
          </cell>
          <cell r="N1593">
            <v>10</v>
          </cell>
        </row>
        <row r="1594">
          <cell r="A1594" t="str">
            <v>322</v>
          </cell>
          <cell r="B1594" t="str">
            <v>1534</v>
          </cell>
          <cell r="C1594" t="str">
            <v>C1</v>
          </cell>
          <cell r="D1594">
            <v>512</v>
          </cell>
          <cell r="E1594">
            <v>11</v>
          </cell>
          <cell r="F1594">
            <v>192</v>
          </cell>
          <cell r="G1594">
            <v>104</v>
          </cell>
          <cell r="H1594">
            <v>4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311</v>
          </cell>
          <cell r="N1594">
            <v>10</v>
          </cell>
        </row>
        <row r="1595">
          <cell r="A1595" t="str">
            <v>325</v>
          </cell>
          <cell r="B1595" t="str">
            <v>1544</v>
          </cell>
          <cell r="C1595" t="str">
            <v>B</v>
          </cell>
          <cell r="D1595">
            <v>423</v>
          </cell>
          <cell r="E1595">
            <v>0</v>
          </cell>
          <cell r="F1595">
            <v>147</v>
          </cell>
          <cell r="G1595">
            <v>117</v>
          </cell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264</v>
          </cell>
          <cell r="N1595">
            <v>5</v>
          </cell>
        </row>
        <row r="1596">
          <cell r="A1596" t="str">
            <v>325</v>
          </cell>
          <cell r="B1596" t="str">
            <v>1544</v>
          </cell>
          <cell r="C1596" t="str">
            <v>C1</v>
          </cell>
          <cell r="D1596">
            <v>424</v>
          </cell>
          <cell r="E1596">
            <v>0</v>
          </cell>
          <cell r="F1596">
            <v>166</v>
          </cell>
          <cell r="G1596">
            <v>110</v>
          </cell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276</v>
          </cell>
          <cell r="N1596">
            <v>2</v>
          </cell>
        </row>
        <row r="1597">
          <cell r="A1597" t="str">
            <v>325</v>
          </cell>
          <cell r="B1597" t="str">
            <v>1545</v>
          </cell>
          <cell r="C1597" t="str">
            <v>B</v>
          </cell>
          <cell r="D1597">
            <v>561</v>
          </cell>
          <cell r="E1597">
            <v>0</v>
          </cell>
          <cell r="F1597">
            <v>174</v>
          </cell>
          <cell r="G1597">
            <v>144</v>
          </cell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318</v>
          </cell>
          <cell r="N1597">
            <v>17</v>
          </cell>
        </row>
        <row r="1598">
          <cell r="A1598" t="str">
            <v>325</v>
          </cell>
          <cell r="B1598" t="str">
            <v>1545</v>
          </cell>
          <cell r="C1598" t="str">
            <v>C1</v>
          </cell>
          <cell r="D1598">
            <v>562</v>
          </cell>
          <cell r="E1598">
            <v>0</v>
          </cell>
          <cell r="F1598">
            <v>173</v>
          </cell>
          <cell r="G1598">
            <v>150</v>
          </cell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323</v>
          </cell>
          <cell r="N1598">
            <v>12</v>
          </cell>
        </row>
        <row r="1599">
          <cell r="A1599" t="str">
            <v>325</v>
          </cell>
          <cell r="B1599" t="str">
            <v>1546</v>
          </cell>
          <cell r="C1599" t="str">
            <v>B</v>
          </cell>
          <cell r="D1599">
            <v>639</v>
          </cell>
          <cell r="E1599">
            <v>0</v>
          </cell>
          <cell r="F1599">
            <v>238</v>
          </cell>
          <cell r="G1599">
            <v>170</v>
          </cell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408</v>
          </cell>
          <cell r="N1599">
            <v>15</v>
          </cell>
        </row>
        <row r="1600">
          <cell r="A1600" t="str">
            <v>325</v>
          </cell>
          <cell r="B1600" t="str">
            <v>1547</v>
          </cell>
          <cell r="C1600" t="str">
            <v>B</v>
          </cell>
          <cell r="D1600">
            <v>637</v>
          </cell>
          <cell r="E1600">
            <v>0</v>
          </cell>
          <cell r="F1600">
            <v>190</v>
          </cell>
          <cell r="G1600">
            <v>199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389</v>
          </cell>
          <cell r="N1600">
            <v>0</v>
          </cell>
        </row>
        <row r="1601">
          <cell r="A1601" t="str">
            <v>325</v>
          </cell>
          <cell r="B1601" t="str">
            <v>1548</v>
          </cell>
          <cell r="C1601" t="str">
            <v>B</v>
          </cell>
          <cell r="D1601">
            <v>750</v>
          </cell>
          <cell r="E1601">
            <v>0</v>
          </cell>
          <cell r="F1601">
            <v>198</v>
          </cell>
          <cell r="G1601">
            <v>273</v>
          </cell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471</v>
          </cell>
          <cell r="N1601">
            <v>16</v>
          </cell>
        </row>
        <row r="1602">
          <cell r="A1602" t="str">
            <v>325</v>
          </cell>
          <cell r="B1602" t="str">
            <v>1549</v>
          </cell>
          <cell r="C1602" t="str">
            <v>B</v>
          </cell>
          <cell r="D1602">
            <v>475</v>
          </cell>
          <cell r="E1602">
            <v>0</v>
          </cell>
          <cell r="F1602">
            <v>145</v>
          </cell>
          <cell r="G1602">
            <v>135</v>
          </cell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280</v>
          </cell>
          <cell r="N1602">
            <v>5</v>
          </cell>
        </row>
        <row r="1603">
          <cell r="A1603" t="str">
            <v>325</v>
          </cell>
          <cell r="B1603" t="str">
            <v>1549</v>
          </cell>
          <cell r="C1603" t="str">
            <v>C1</v>
          </cell>
          <cell r="D1603">
            <v>476</v>
          </cell>
          <cell r="E1603">
            <v>0</v>
          </cell>
          <cell r="F1603">
            <v>114</v>
          </cell>
          <cell r="G1603">
            <v>115</v>
          </cell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229</v>
          </cell>
          <cell r="N1603">
            <v>16</v>
          </cell>
        </row>
        <row r="1604">
          <cell r="A1604" t="str">
            <v>325</v>
          </cell>
          <cell r="B1604" t="str">
            <v>1550</v>
          </cell>
          <cell r="C1604" t="str">
            <v>B</v>
          </cell>
          <cell r="D1604">
            <v>651</v>
          </cell>
          <cell r="E1604">
            <v>0</v>
          </cell>
          <cell r="F1604">
            <v>153</v>
          </cell>
          <cell r="G1604">
            <v>147</v>
          </cell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300</v>
          </cell>
          <cell r="N1604">
            <v>9</v>
          </cell>
        </row>
        <row r="1605">
          <cell r="A1605" t="str">
            <v>325</v>
          </cell>
          <cell r="B1605" t="str">
            <v>1550</v>
          </cell>
          <cell r="C1605" t="str">
            <v>C1</v>
          </cell>
          <cell r="D1605">
            <v>652</v>
          </cell>
          <cell r="E1605">
            <v>0</v>
          </cell>
          <cell r="F1605">
            <v>183</v>
          </cell>
          <cell r="G1605">
            <v>149</v>
          </cell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332</v>
          </cell>
          <cell r="N1605">
            <v>14</v>
          </cell>
        </row>
        <row r="1606">
          <cell r="A1606" t="str">
            <v>325</v>
          </cell>
          <cell r="B1606" t="str">
            <v>1551</v>
          </cell>
          <cell r="C1606" t="str">
            <v>B</v>
          </cell>
          <cell r="D1606">
            <v>152</v>
          </cell>
          <cell r="E1606">
            <v>0</v>
          </cell>
          <cell r="F1606">
            <v>71</v>
          </cell>
          <cell r="G1606">
            <v>32</v>
          </cell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103</v>
          </cell>
          <cell r="N1606">
            <v>1</v>
          </cell>
        </row>
        <row r="1607">
          <cell r="A1607" t="str">
            <v>325</v>
          </cell>
          <cell r="B1607" t="str">
            <v>1552</v>
          </cell>
          <cell r="C1607" t="str">
            <v>B</v>
          </cell>
          <cell r="D1607">
            <v>395</v>
          </cell>
          <cell r="E1607">
            <v>0</v>
          </cell>
          <cell r="F1607">
            <v>120</v>
          </cell>
          <cell r="G1607">
            <v>95</v>
          </cell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215</v>
          </cell>
          <cell r="N1607">
            <v>7</v>
          </cell>
        </row>
        <row r="1608">
          <cell r="A1608" t="str">
            <v>332</v>
          </cell>
          <cell r="B1608" t="str">
            <v>1564</v>
          </cell>
          <cell r="C1608" t="str">
            <v>B</v>
          </cell>
          <cell r="D1608">
            <v>417</v>
          </cell>
          <cell r="E1608">
            <v>0</v>
          </cell>
          <cell r="F1608">
            <v>157</v>
          </cell>
          <cell r="G1608">
            <v>94</v>
          </cell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251</v>
          </cell>
          <cell r="N1608">
            <v>10</v>
          </cell>
        </row>
        <row r="1609">
          <cell r="A1609" t="str">
            <v>332</v>
          </cell>
          <cell r="B1609" t="str">
            <v>1564</v>
          </cell>
          <cell r="C1609" t="str">
            <v>C1</v>
          </cell>
          <cell r="D1609">
            <v>418</v>
          </cell>
          <cell r="E1609">
            <v>0</v>
          </cell>
          <cell r="F1609">
            <v>162</v>
          </cell>
          <cell r="G1609">
            <v>89</v>
          </cell>
          <cell r="H1609">
            <v>0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251</v>
          </cell>
          <cell r="N1609">
            <v>11</v>
          </cell>
        </row>
        <row r="1610">
          <cell r="A1610" t="str">
            <v>332</v>
          </cell>
          <cell r="B1610" t="str">
            <v>1565</v>
          </cell>
          <cell r="C1610" t="str">
            <v>B</v>
          </cell>
          <cell r="D1610">
            <v>395</v>
          </cell>
          <cell r="E1610">
            <v>0</v>
          </cell>
          <cell r="F1610">
            <v>156</v>
          </cell>
          <cell r="G1610">
            <v>119</v>
          </cell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275</v>
          </cell>
          <cell r="N1610">
            <v>11</v>
          </cell>
        </row>
        <row r="1611">
          <cell r="A1611" t="str">
            <v>332</v>
          </cell>
          <cell r="B1611" t="str">
            <v>1565</v>
          </cell>
          <cell r="C1611" t="str">
            <v>C1</v>
          </cell>
          <cell r="D1611">
            <v>396</v>
          </cell>
          <cell r="E1611">
            <v>0</v>
          </cell>
          <cell r="F1611">
            <v>160</v>
          </cell>
          <cell r="G1611">
            <v>107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267</v>
          </cell>
          <cell r="N1611">
            <v>2</v>
          </cell>
        </row>
        <row r="1612">
          <cell r="A1612" t="str">
            <v>332</v>
          </cell>
          <cell r="B1612" t="str">
            <v>1566</v>
          </cell>
          <cell r="C1612" t="str">
            <v>B</v>
          </cell>
          <cell r="D1612">
            <v>438</v>
          </cell>
          <cell r="E1612">
            <v>0</v>
          </cell>
          <cell r="F1612">
            <v>127</v>
          </cell>
          <cell r="G1612">
            <v>76</v>
          </cell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203</v>
          </cell>
          <cell r="N1612">
            <v>22</v>
          </cell>
        </row>
        <row r="1613">
          <cell r="A1613" t="str">
            <v>332</v>
          </cell>
          <cell r="B1613" t="str">
            <v>1566</v>
          </cell>
          <cell r="C1613" t="str">
            <v>C1</v>
          </cell>
          <cell r="D1613">
            <v>439</v>
          </cell>
          <cell r="E1613">
            <v>0</v>
          </cell>
          <cell r="F1613">
            <v>153</v>
          </cell>
          <cell r="G1613">
            <v>74</v>
          </cell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227</v>
          </cell>
          <cell r="N1613">
            <v>10</v>
          </cell>
        </row>
        <row r="1614">
          <cell r="A1614" t="str">
            <v>332</v>
          </cell>
          <cell r="B1614" t="str">
            <v>1567</v>
          </cell>
          <cell r="C1614" t="str">
            <v>B</v>
          </cell>
          <cell r="D1614">
            <v>661</v>
          </cell>
          <cell r="E1614">
            <v>0</v>
          </cell>
          <cell r="F1614">
            <v>222</v>
          </cell>
          <cell r="G1614">
            <v>80</v>
          </cell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302</v>
          </cell>
          <cell r="N1614">
            <v>17</v>
          </cell>
        </row>
        <row r="1615">
          <cell r="A1615" t="str">
            <v>332</v>
          </cell>
          <cell r="B1615" t="str">
            <v>1568</v>
          </cell>
          <cell r="C1615" t="str">
            <v>B</v>
          </cell>
          <cell r="D1615">
            <v>512</v>
          </cell>
          <cell r="E1615">
            <v>0</v>
          </cell>
          <cell r="F1615">
            <v>151</v>
          </cell>
          <cell r="G1615">
            <v>125</v>
          </cell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276</v>
          </cell>
          <cell r="N1615">
            <v>20</v>
          </cell>
        </row>
        <row r="1616">
          <cell r="A1616" t="str">
            <v>332</v>
          </cell>
          <cell r="B1616" t="str">
            <v>1568</v>
          </cell>
          <cell r="C1616" t="str">
            <v>C1</v>
          </cell>
          <cell r="D1616">
            <v>512</v>
          </cell>
          <cell r="E1616">
            <v>0</v>
          </cell>
          <cell r="F1616">
            <v>121</v>
          </cell>
          <cell r="G1616">
            <v>150</v>
          </cell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271</v>
          </cell>
          <cell r="N1616">
            <v>7</v>
          </cell>
        </row>
        <row r="1617">
          <cell r="A1617" t="str">
            <v>332</v>
          </cell>
          <cell r="B1617" t="str">
            <v>1569</v>
          </cell>
          <cell r="C1617" t="str">
            <v>B</v>
          </cell>
          <cell r="D1617">
            <v>682</v>
          </cell>
          <cell r="E1617">
            <v>0</v>
          </cell>
          <cell r="F1617">
            <v>170</v>
          </cell>
          <cell r="G1617">
            <v>175</v>
          </cell>
          <cell r="H1617">
            <v>0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345</v>
          </cell>
          <cell r="N1617">
            <v>18</v>
          </cell>
        </row>
        <row r="1618">
          <cell r="A1618" t="str">
            <v>332</v>
          </cell>
          <cell r="B1618" t="str">
            <v>1570</v>
          </cell>
          <cell r="C1618" t="str">
            <v>B</v>
          </cell>
          <cell r="D1618">
            <v>626</v>
          </cell>
          <cell r="E1618">
            <v>0</v>
          </cell>
          <cell r="F1618">
            <v>129</v>
          </cell>
          <cell r="G1618">
            <v>138</v>
          </cell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267</v>
          </cell>
          <cell r="N1618">
            <v>13</v>
          </cell>
        </row>
        <row r="1619">
          <cell r="A1619" t="str">
            <v>332</v>
          </cell>
          <cell r="B1619" t="str">
            <v>1570</v>
          </cell>
          <cell r="C1619" t="str">
            <v>C1</v>
          </cell>
          <cell r="D1619">
            <v>626</v>
          </cell>
          <cell r="E1619">
            <v>0</v>
          </cell>
          <cell r="F1619">
            <v>137</v>
          </cell>
          <cell r="G1619">
            <v>129</v>
          </cell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266</v>
          </cell>
          <cell r="N1619">
            <v>10</v>
          </cell>
        </row>
        <row r="1620">
          <cell r="A1620" t="str">
            <v>332</v>
          </cell>
          <cell r="B1620" t="str">
            <v>1571</v>
          </cell>
          <cell r="C1620" t="str">
            <v>B</v>
          </cell>
          <cell r="D1620">
            <v>395</v>
          </cell>
          <cell r="E1620">
            <v>0</v>
          </cell>
          <cell r="F1620">
            <v>86</v>
          </cell>
          <cell r="G1620">
            <v>82</v>
          </cell>
          <cell r="H1620">
            <v>0</v>
          </cell>
          <cell r="I1620">
            <v>0</v>
          </cell>
          <cell r="J1620">
            <v>0</v>
          </cell>
          <cell r="K1620">
            <v>0</v>
          </cell>
          <cell r="L1620">
            <v>0</v>
          </cell>
          <cell r="M1620">
            <v>168</v>
          </cell>
          <cell r="N1620">
            <v>12</v>
          </cell>
        </row>
        <row r="1621">
          <cell r="A1621" t="str">
            <v>332</v>
          </cell>
          <cell r="B1621" t="str">
            <v>1571</v>
          </cell>
          <cell r="C1621" t="str">
            <v>C1</v>
          </cell>
          <cell r="D1621">
            <v>396</v>
          </cell>
          <cell r="E1621">
            <v>0</v>
          </cell>
          <cell r="F1621">
            <v>96</v>
          </cell>
          <cell r="G1621">
            <v>72</v>
          </cell>
          <cell r="H1621">
            <v>0</v>
          </cell>
          <cell r="I1621">
            <v>0</v>
          </cell>
          <cell r="J1621">
            <v>0</v>
          </cell>
          <cell r="K1621">
            <v>0</v>
          </cell>
          <cell r="L1621">
            <v>0</v>
          </cell>
          <cell r="M1621">
            <v>168</v>
          </cell>
          <cell r="N1621">
            <v>14</v>
          </cell>
        </row>
        <row r="1622">
          <cell r="A1622" t="str">
            <v>332</v>
          </cell>
          <cell r="B1622" t="str">
            <v>1572</v>
          </cell>
          <cell r="C1622" t="str">
            <v>B</v>
          </cell>
          <cell r="D1622">
            <v>492</v>
          </cell>
          <cell r="E1622">
            <v>0</v>
          </cell>
          <cell r="F1622">
            <v>62</v>
          </cell>
          <cell r="G1622">
            <v>137</v>
          </cell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199</v>
          </cell>
          <cell r="N1622">
            <v>11</v>
          </cell>
        </row>
        <row r="1623">
          <cell r="A1623" t="str">
            <v>332</v>
          </cell>
          <cell r="B1623" t="str">
            <v>1572</v>
          </cell>
          <cell r="C1623" t="str">
            <v>C1</v>
          </cell>
          <cell r="D1623">
            <v>492</v>
          </cell>
          <cell r="E1623">
            <v>0</v>
          </cell>
          <cell r="F1623">
            <v>52</v>
          </cell>
          <cell r="G1623">
            <v>135</v>
          </cell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187</v>
          </cell>
          <cell r="N1623">
            <v>3</v>
          </cell>
        </row>
        <row r="1624">
          <cell r="A1624" t="str">
            <v>332</v>
          </cell>
          <cell r="B1624" t="str">
            <v>1573</v>
          </cell>
          <cell r="C1624" t="str">
            <v>B</v>
          </cell>
          <cell r="D1624">
            <v>580</v>
          </cell>
          <cell r="E1624">
            <v>0</v>
          </cell>
          <cell r="F1624">
            <v>96</v>
          </cell>
          <cell r="G1624">
            <v>134</v>
          </cell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230</v>
          </cell>
          <cell r="N1624">
            <v>6</v>
          </cell>
        </row>
        <row r="1625">
          <cell r="A1625" t="str">
            <v>332</v>
          </cell>
          <cell r="B1625" t="str">
            <v>1573</v>
          </cell>
          <cell r="C1625" t="str">
            <v>C1</v>
          </cell>
          <cell r="D1625">
            <v>580</v>
          </cell>
          <cell r="E1625">
            <v>0</v>
          </cell>
          <cell r="F1625">
            <v>84</v>
          </cell>
          <cell r="G1625">
            <v>124</v>
          </cell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208</v>
          </cell>
          <cell r="N1625">
            <v>7</v>
          </cell>
        </row>
        <row r="1626">
          <cell r="A1626" t="str">
            <v>332</v>
          </cell>
          <cell r="B1626" t="str">
            <v>1574</v>
          </cell>
          <cell r="C1626" t="str">
            <v>B</v>
          </cell>
          <cell r="D1626">
            <v>449</v>
          </cell>
          <cell r="E1626">
            <v>0</v>
          </cell>
          <cell r="F1626">
            <v>100</v>
          </cell>
          <cell r="G1626">
            <v>107</v>
          </cell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207</v>
          </cell>
          <cell r="N1626">
            <v>18</v>
          </cell>
        </row>
        <row r="1627">
          <cell r="A1627" t="str">
            <v>332</v>
          </cell>
          <cell r="B1627" t="str">
            <v>1574</v>
          </cell>
          <cell r="C1627" t="str">
            <v>C1</v>
          </cell>
          <cell r="D1627">
            <v>450</v>
          </cell>
          <cell r="E1627">
            <v>0</v>
          </cell>
          <cell r="F1627">
            <v>79</v>
          </cell>
          <cell r="G1627">
            <v>117</v>
          </cell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196</v>
          </cell>
          <cell r="N1627">
            <v>12</v>
          </cell>
        </row>
        <row r="1628">
          <cell r="A1628" t="str">
            <v>332</v>
          </cell>
          <cell r="B1628" t="str">
            <v>1575</v>
          </cell>
          <cell r="C1628" t="str">
            <v>B</v>
          </cell>
          <cell r="D1628">
            <v>509</v>
          </cell>
          <cell r="E1628">
            <v>0</v>
          </cell>
          <cell r="F1628">
            <v>154</v>
          </cell>
          <cell r="G1628">
            <v>91</v>
          </cell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245</v>
          </cell>
          <cell r="N1628">
            <v>22</v>
          </cell>
        </row>
        <row r="1629">
          <cell r="A1629" t="str">
            <v>332</v>
          </cell>
          <cell r="B1629" t="str">
            <v>1575</v>
          </cell>
          <cell r="C1629" t="str">
            <v>C1</v>
          </cell>
          <cell r="D1629">
            <v>510</v>
          </cell>
          <cell r="E1629">
            <v>0</v>
          </cell>
          <cell r="F1629">
            <v>111</v>
          </cell>
          <cell r="G1629">
            <v>76</v>
          </cell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187</v>
          </cell>
          <cell r="N1629">
            <v>7</v>
          </cell>
        </row>
        <row r="1630">
          <cell r="A1630" t="str">
            <v>332</v>
          </cell>
          <cell r="B1630" t="str">
            <v>1576</v>
          </cell>
          <cell r="C1630" t="str">
            <v>B</v>
          </cell>
          <cell r="D1630">
            <v>653</v>
          </cell>
          <cell r="E1630">
            <v>0</v>
          </cell>
          <cell r="F1630">
            <v>118</v>
          </cell>
          <cell r="G1630">
            <v>116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234</v>
          </cell>
          <cell r="N1630">
            <v>21</v>
          </cell>
        </row>
        <row r="1631">
          <cell r="A1631" t="str">
            <v>332</v>
          </cell>
          <cell r="B1631" t="str">
            <v>1576</v>
          </cell>
          <cell r="C1631" t="str">
            <v>C1</v>
          </cell>
          <cell r="D1631">
            <v>654</v>
          </cell>
          <cell r="E1631">
            <v>0</v>
          </cell>
          <cell r="F1631">
            <v>139</v>
          </cell>
          <cell r="G1631">
            <v>104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243</v>
          </cell>
          <cell r="N1631">
            <v>23</v>
          </cell>
        </row>
        <row r="1632">
          <cell r="A1632" t="str">
            <v>332</v>
          </cell>
          <cell r="B1632" t="str">
            <v>1576</v>
          </cell>
          <cell r="C1632" t="str">
            <v>C2</v>
          </cell>
          <cell r="D1632">
            <v>654</v>
          </cell>
          <cell r="E1632">
            <v>0</v>
          </cell>
          <cell r="F1632">
            <v>154</v>
          </cell>
          <cell r="G1632">
            <v>83</v>
          </cell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237</v>
          </cell>
          <cell r="N1632">
            <v>8</v>
          </cell>
        </row>
        <row r="1633">
          <cell r="A1633" t="str">
            <v>332</v>
          </cell>
          <cell r="B1633" t="str">
            <v>1577</v>
          </cell>
          <cell r="C1633" t="str">
            <v>B</v>
          </cell>
          <cell r="D1633">
            <v>734</v>
          </cell>
          <cell r="E1633">
            <v>0</v>
          </cell>
          <cell r="F1633">
            <v>228</v>
          </cell>
          <cell r="G1633">
            <v>177</v>
          </cell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405</v>
          </cell>
          <cell r="N1633">
            <v>7</v>
          </cell>
        </row>
        <row r="1634">
          <cell r="A1634" t="str">
            <v>332</v>
          </cell>
          <cell r="B1634" t="str">
            <v>1578</v>
          </cell>
          <cell r="C1634" t="str">
            <v>B</v>
          </cell>
          <cell r="D1634">
            <v>512</v>
          </cell>
          <cell r="E1634">
            <v>0</v>
          </cell>
          <cell r="F1634">
            <v>119</v>
          </cell>
          <cell r="G1634">
            <v>115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234</v>
          </cell>
          <cell r="N1634">
            <v>15</v>
          </cell>
        </row>
        <row r="1635">
          <cell r="A1635" t="str">
            <v>332</v>
          </cell>
          <cell r="B1635" t="str">
            <v>1578</v>
          </cell>
          <cell r="C1635" t="str">
            <v>C1</v>
          </cell>
          <cell r="D1635">
            <v>513</v>
          </cell>
          <cell r="E1635">
            <v>0</v>
          </cell>
          <cell r="F1635">
            <v>123</v>
          </cell>
          <cell r="G1635">
            <v>134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257</v>
          </cell>
          <cell r="N1635">
            <v>16</v>
          </cell>
        </row>
        <row r="1636">
          <cell r="A1636" t="str">
            <v>332</v>
          </cell>
          <cell r="B1636" t="str">
            <v>1579</v>
          </cell>
          <cell r="C1636" t="str">
            <v>B</v>
          </cell>
          <cell r="D1636">
            <v>406</v>
          </cell>
          <cell r="E1636">
            <v>0</v>
          </cell>
          <cell r="F1636">
            <v>114</v>
          </cell>
          <cell r="G1636">
            <v>94</v>
          </cell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208</v>
          </cell>
          <cell r="N1636">
            <v>12</v>
          </cell>
        </row>
        <row r="1637">
          <cell r="A1637" t="str">
            <v>332</v>
          </cell>
          <cell r="B1637" t="str">
            <v>1579</v>
          </cell>
          <cell r="C1637" t="str">
            <v>C1</v>
          </cell>
          <cell r="D1637">
            <v>407</v>
          </cell>
          <cell r="E1637">
            <v>0</v>
          </cell>
          <cell r="F1637">
            <v>101</v>
          </cell>
          <cell r="G1637">
            <v>99</v>
          </cell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200</v>
          </cell>
          <cell r="N1637">
            <v>15</v>
          </cell>
        </row>
        <row r="1638">
          <cell r="A1638" t="str">
            <v>332</v>
          </cell>
          <cell r="B1638" t="str">
            <v>1580</v>
          </cell>
          <cell r="C1638" t="str">
            <v>B</v>
          </cell>
          <cell r="D1638">
            <v>448</v>
          </cell>
          <cell r="E1638">
            <v>0</v>
          </cell>
          <cell r="F1638">
            <v>90</v>
          </cell>
          <cell r="G1638">
            <v>25</v>
          </cell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115</v>
          </cell>
          <cell r="N1638">
            <v>8</v>
          </cell>
        </row>
        <row r="1639">
          <cell r="A1639" t="str">
            <v>332</v>
          </cell>
          <cell r="B1639" t="str">
            <v>1580</v>
          </cell>
          <cell r="C1639" t="str">
            <v>C1</v>
          </cell>
          <cell r="D1639">
            <v>448</v>
          </cell>
          <cell r="E1639">
            <v>0</v>
          </cell>
          <cell r="F1639">
            <v>93</v>
          </cell>
          <cell r="G1639">
            <v>31</v>
          </cell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124</v>
          </cell>
          <cell r="N1639">
            <v>16</v>
          </cell>
        </row>
        <row r="1640">
          <cell r="A1640" t="str">
            <v>332</v>
          </cell>
          <cell r="B1640" t="str">
            <v>1581</v>
          </cell>
          <cell r="C1640" t="str">
            <v>B</v>
          </cell>
          <cell r="D1640">
            <v>444</v>
          </cell>
          <cell r="E1640">
            <v>0</v>
          </cell>
          <cell r="F1640">
            <v>103</v>
          </cell>
          <cell r="G1640">
            <v>125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228</v>
          </cell>
          <cell r="N1640">
            <v>15</v>
          </cell>
        </row>
        <row r="1641">
          <cell r="A1641" t="str">
            <v>332</v>
          </cell>
          <cell r="B1641" t="str">
            <v>1581</v>
          </cell>
          <cell r="C1641" t="str">
            <v>C1</v>
          </cell>
          <cell r="D1641">
            <v>445</v>
          </cell>
          <cell r="E1641">
            <v>0</v>
          </cell>
          <cell r="F1641">
            <v>103</v>
          </cell>
          <cell r="G1641">
            <v>121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224</v>
          </cell>
          <cell r="N1641">
            <v>7</v>
          </cell>
        </row>
        <row r="1642">
          <cell r="A1642" t="str">
            <v>332</v>
          </cell>
          <cell r="B1642" t="str">
            <v>1582</v>
          </cell>
          <cell r="C1642" t="str">
            <v>B</v>
          </cell>
          <cell r="D1642">
            <v>556</v>
          </cell>
          <cell r="E1642">
            <v>0</v>
          </cell>
          <cell r="F1642">
            <v>203</v>
          </cell>
          <cell r="G1642">
            <v>76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279</v>
          </cell>
          <cell r="N1642">
            <v>10</v>
          </cell>
        </row>
        <row r="1643">
          <cell r="A1643" t="str">
            <v>332</v>
          </cell>
          <cell r="B1643" t="str">
            <v>1583</v>
          </cell>
          <cell r="C1643" t="str">
            <v>B</v>
          </cell>
          <cell r="D1643">
            <v>385</v>
          </cell>
          <cell r="E1643">
            <v>0</v>
          </cell>
          <cell r="F1643">
            <v>118</v>
          </cell>
          <cell r="G1643">
            <v>41</v>
          </cell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159</v>
          </cell>
          <cell r="N1643">
            <v>11</v>
          </cell>
        </row>
        <row r="1644">
          <cell r="A1644" t="str">
            <v>332</v>
          </cell>
          <cell r="B1644" t="str">
            <v>1583</v>
          </cell>
          <cell r="C1644" t="str">
            <v>C1</v>
          </cell>
          <cell r="D1644">
            <v>385</v>
          </cell>
          <cell r="E1644">
            <v>0</v>
          </cell>
          <cell r="F1644">
            <v>116</v>
          </cell>
          <cell r="G1644">
            <v>39</v>
          </cell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155</v>
          </cell>
          <cell r="N1644">
            <v>8</v>
          </cell>
        </row>
        <row r="1645">
          <cell r="A1645" t="str">
            <v>332</v>
          </cell>
          <cell r="B1645" t="str">
            <v>1584</v>
          </cell>
          <cell r="C1645" t="str">
            <v>B</v>
          </cell>
          <cell r="D1645">
            <v>574</v>
          </cell>
          <cell r="E1645">
            <v>0</v>
          </cell>
          <cell r="F1645">
            <v>147</v>
          </cell>
          <cell r="G1645">
            <v>50</v>
          </cell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197</v>
          </cell>
          <cell r="N1645">
            <v>11</v>
          </cell>
        </row>
        <row r="1646">
          <cell r="A1646" t="str">
            <v>334</v>
          </cell>
          <cell r="B1646" t="str">
            <v>1589</v>
          </cell>
          <cell r="C1646" t="str">
            <v>B</v>
          </cell>
          <cell r="D1646">
            <v>671</v>
          </cell>
          <cell r="E1646">
            <v>0</v>
          </cell>
          <cell r="F1646">
            <v>156</v>
          </cell>
          <cell r="G1646">
            <v>0</v>
          </cell>
          <cell r="H1646">
            <v>7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163</v>
          </cell>
          <cell r="N1646">
            <v>6</v>
          </cell>
        </row>
        <row r="1647">
          <cell r="A1647" t="str">
            <v>334</v>
          </cell>
          <cell r="B1647" t="str">
            <v>1590</v>
          </cell>
          <cell r="C1647" t="str">
            <v>B</v>
          </cell>
          <cell r="D1647">
            <v>740</v>
          </cell>
          <cell r="E1647">
            <v>0</v>
          </cell>
          <cell r="F1647">
            <v>213</v>
          </cell>
          <cell r="G1647">
            <v>0</v>
          </cell>
          <cell r="H1647">
            <v>6</v>
          </cell>
          <cell r="I1647">
            <v>0</v>
          </cell>
          <cell r="J1647">
            <v>0</v>
          </cell>
          <cell r="K1647">
            <v>0</v>
          </cell>
          <cell r="L1647">
            <v>3</v>
          </cell>
          <cell r="M1647">
            <v>222</v>
          </cell>
          <cell r="N1647">
            <v>5</v>
          </cell>
        </row>
        <row r="1648">
          <cell r="A1648" t="str">
            <v>334</v>
          </cell>
          <cell r="B1648" t="str">
            <v>1591</v>
          </cell>
          <cell r="C1648" t="str">
            <v>B</v>
          </cell>
          <cell r="D1648">
            <v>265</v>
          </cell>
          <cell r="E1648">
            <v>0</v>
          </cell>
          <cell r="F1648">
            <v>239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239</v>
          </cell>
          <cell r="N1648">
            <v>2</v>
          </cell>
        </row>
        <row r="1649">
          <cell r="A1649" t="str">
            <v>334</v>
          </cell>
          <cell r="B1649" t="str">
            <v>1592</v>
          </cell>
          <cell r="C1649" t="str">
            <v>B</v>
          </cell>
          <cell r="D1649">
            <v>510</v>
          </cell>
          <cell r="E1649">
            <v>0</v>
          </cell>
          <cell r="F1649">
            <v>106</v>
          </cell>
          <cell r="G1649">
            <v>0</v>
          </cell>
          <cell r="H1649">
            <v>10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116</v>
          </cell>
          <cell r="N1649">
            <v>3</v>
          </cell>
        </row>
        <row r="1650">
          <cell r="A1650" t="str">
            <v>334</v>
          </cell>
          <cell r="B1650" t="str">
            <v>1593</v>
          </cell>
          <cell r="C1650" t="str">
            <v>B</v>
          </cell>
          <cell r="D1650">
            <v>51</v>
          </cell>
          <cell r="E1650">
            <v>0</v>
          </cell>
          <cell r="F1650">
            <v>44</v>
          </cell>
          <cell r="G1650">
            <v>0</v>
          </cell>
          <cell r="H1650">
            <v>5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49</v>
          </cell>
          <cell r="N1650">
            <v>0</v>
          </cell>
        </row>
        <row r="1651">
          <cell r="A1651" t="str">
            <v>342</v>
          </cell>
          <cell r="B1651" t="str">
            <v>1609</v>
          </cell>
          <cell r="C1651" t="str">
            <v>B</v>
          </cell>
          <cell r="D1651">
            <v>665</v>
          </cell>
          <cell r="E1651">
            <v>0</v>
          </cell>
          <cell r="F1651">
            <v>238</v>
          </cell>
          <cell r="G1651">
            <v>259</v>
          </cell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497</v>
          </cell>
          <cell r="N1651">
            <v>14</v>
          </cell>
        </row>
        <row r="1652">
          <cell r="A1652" t="str">
            <v>342</v>
          </cell>
          <cell r="B1652" t="str">
            <v>1610</v>
          </cell>
          <cell r="C1652" t="str">
            <v>B</v>
          </cell>
          <cell r="D1652">
            <v>582</v>
          </cell>
          <cell r="E1652">
            <v>0</v>
          </cell>
          <cell r="F1652">
            <v>193</v>
          </cell>
          <cell r="G1652">
            <v>190</v>
          </cell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383</v>
          </cell>
          <cell r="N1652">
            <v>28</v>
          </cell>
        </row>
        <row r="1653">
          <cell r="A1653" t="str">
            <v>342</v>
          </cell>
          <cell r="B1653" t="str">
            <v>1611</v>
          </cell>
          <cell r="C1653" t="str">
            <v>B</v>
          </cell>
          <cell r="D1653">
            <v>235</v>
          </cell>
          <cell r="E1653">
            <v>0</v>
          </cell>
          <cell r="F1653">
            <v>65</v>
          </cell>
          <cell r="G1653">
            <v>97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162</v>
          </cell>
          <cell r="N1653">
            <v>4</v>
          </cell>
        </row>
        <row r="1654">
          <cell r="A1654" t="str">
            <v>342</v>
          </cell>
          <cell r="B1654" t="str">
            <v>1612</v>
          </cell>
          <cell r="C1654" t="str">
            <v>B</v>
          </cell>
          <cell r="D1654">
            <v>457</v>
          </cell>
          <cell r="E1654">
            <v>0</v>
          </cell>
          <cell r="F1654">
            <v>64</v>
          </cell>
          <cell r="G1654">
            <v>206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270</v>
          </cell>
          <cell r="N1654">
            <v>16</v>
          </cell>
        </row>
        <row r="1655">
          <cell r="A1655" t="str">
            <v>360</v>
          </cell>
          <cell r="B1655" t="str">
            <v>1650</v>
          </cell>
          <cell r="C1655" t="str">
            <v>B</v>
          </cell>
          <cell r="D1655">
            <v>525</v>
          </cell>
          <cell r="E1655">
            <v>0</v>
          </cell>
          <cell r="F1655">
            <v>137</v>
          </cell>
          <cell r="G1655">
            <v>124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261</v>
          </cell>
          <cell r="N1655">
            <v>20</v>
          </cell>
        </row>
        <row r="1656">
          <cell r="A1656" t="str">
            <v>360</v>
          </cell>
          <cell r="B1656" t="str">
            <v>1650</v>
          </cell>
          <cell r="C1656" t="str">
            <v>C1</v>
          </cell>
          <cell r="D1656">
            <v>526</v>
          </cell>
          <cell r="E1656">
            <v>0</v>
          </cell>
          <cell r="F1656">
            <v>128</v>
          </cell>
          <cell r="G1656">
            <v>140</v>
          </cell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268</v>
          </cell>
          <cell r="N1656">
            <v>28</v>
          </cell>
        </row>
        <row r="1657">
          <cell r="A1657" t="str">
            <v>360</v>
          </cell>
          <cell r="B1657" t="str">
            <v>1651</v>
          </cell>
          <cell r="C1657" t="str">
            <v>B</v>
          </cell>
          <cell r="D1657">
            <v>729</v>
          </cell>
          <cell r="E1657">
            <v>0</v>
          </cell>
          <cell r="F1657">
            <v>172</v>
          </cell>
          <cell r="G1657">
            <v>199</v>
          </cell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371</v>
          </cell>
          <cell r="N1657">
            <v>24</v>
          </cell>
        </row>
        <row r="1658">
          <cell r="A1658" t="str">
            <v>364</v>
          </cell>
          <cell r="B1658" t="str">
            <v>1658</v>
          </cell>
          <cell r="C1658" t="str">
            <v>B</v>
          </cell>
          <cell r="D1658">
            <v>492</v>
          </cell>
          <cell r="E1658">
            <v>0</v>
          </cell>
          <cell r="F1658">
            <v>198</v>
          </cell>
          <cell r="G1658">
            <v>155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353</v>
          </cell>
          <cell r="N1658">
            <v>9</v>
          </cell>
        </row>
        <row r="1659">
          <cell r="A1659" t="str">
            <v>364</v>
          </cell>
          <cell r="B1659" t="str">
            <v>1658</v>
          </cell>
          <cell r="C1659" t="str">
            <v>C1</v>
          </cell>
          <cell r="D1659">
            <v>492</v>
          </cell>
          <cell r="E1659">
            <v>0</v>
          </cell>
          <cell r="F1659">
            <v>202</v>
          </cell>
          <cell r="G1659">
            <v>142</v>
          </cell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344</v>
          </cell>
          <cell r="N1659">
            <v>5</v>
          </cell>
        </row>
        <row r="1660">
          <cell r="A1660" t="str">
            <v>364</v>
          </cell>
          <cell r="B1660" t="str">
            <v>1659</v>
          </cell>
          <cell r="C1660" t="str">
            <v>B</v>
          </cell>
          <cell r="D1660">
            <v>518</v>
          </cell>
          <cell r="E1660">
            <v>0</v>
          </cell>
          <cell r="F1660">
            <v>218</v>
          </cell>
          <cell r="G1660">
            <v>170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388</v>
          </cell>
          <cell r="N1660">
            <v>16</v>
          </cell>
        </row>
        <row r="1661">
          <cell r="A1661" t="str">
            <v>364</v>
          </cell>
          <cell r="B1661" t="str">
            <v>1659</v>
          </cell>
          <cell r="C1661" t="str">
            <v>C1</v>
          </cell>
          <cell r="D1661">
            <v>519</v>
          </cell>
          <cell r="E1661">
            <v>0</v>
          </cell>
          <cell r="F1661">
            <v>211</v>
          </cell>
          <cell r="G1661">
            <v>177</v>
          </cell>
          <cell r="H1661">
            <v>0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388</v>
          </cell>
          <cell r="N1661">
            <v>5</v>
          </cell>
        </row>
        <row r="1662">
          <cell r="A1662" t="str">
            <v>364</v>
          </cell>
          <cell r="B1662" t="str">
            <v>1659</v>
          </cell>
          <cell r="C1662" t="str">
            <v>C2</v>
          </cell>
          <cell r="D1662">
            <v>519</v>
          </cell>
          <cell r="E1662">
            <v>0</v>
          </cell>
          <cell r="F1662">
            <v>224</v>
          </cell>
          <cell r="G1662">
            <v>181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405</v>
          </cell>
          <cell r="N1662">
            <v>3</v>
          </cell>
        </row>
        <row r="1663">
          <cell r="A1663" t="str">
            <v>364</v>
          </cell>
          <cell r="B1663" t="str">
            <v>1660</v>
          </cell>
          <cell r="C1663" t="str">
            <v>B</v>
          </cell>
          <cell r="D1663">
            <v>622</v>
          </cell>
          <cell r="E1663">
            <v>0</v>
          </cell>
          <cell r="F1663">
            <v>125</v>
          </cell>
          <cell r="G1663">
            <v>185</v>
          </cell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310</v>
          </cell>
          <cell r="N1663">
            <v>8</v>
          </cell>
        </row>
        <row r="1664">
          <cell r="A1664" t="str">
            <v>364</v>
          </cell>
          <cell r="B1664" t="str">
            <v>1661</v>
          </cell>
          <cell r="C1664" t="str">
            <v>B</v>
          </cell>
          <cell r="D1664">
            <v>383</v>
          </cell>
          <cell r="E1664">
            <v>0</v>
          </cell>
          <cell r="F1664">
            <v>114</v>
          </cell>
          <cell r="G1664">
            <v>68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182</v>
          </cell>
          <cell r="N1664">
            <v>18</v>
          </cell>
        </row>
        <row r="1665">
          <cell r="A1665" t="str">
            <v>364</v>
          </cell>
          <cell r="B1665" t="str">
            <v>1661</v>
          </cell>
          <cell r="C1665" t="str">
            <v>C1</v>
          </cell>
          <cell r="D1665">
            <v>384</v>
          </cell>
          <cell r="E1665">
            <v>0</v>
          </cell>
          <cell r="F1665">
            <v>126</v>
          </cell>
          <cell r="G1665">
            <v>90</v>
          </cell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216</v>
          </cell>
          <cell r="N1665">
            <v>5</v>
          </cell>
        </row>
        <row r="1666">
          <cell r="A1666" t="str">
            <v>364</v>
          </cell>
          <cell r="B1666" t="str">
            <v>1662</v>
          </cell>
          <cell r="C1666" t="str">
            <v>B</v>
          </cell>
          <cell r="D1666">
            <v>634</v>
          </cell>
          <cell r="E1666">
            <v>0</v>
          </cell>
          <cell r="F1666">
            <v>182</v>
          </cell>
          <cell r="G1666">
            <v>195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377</v>
          </cell>
          <cell r="N1666">
            <v>0</v>
          </cell>
        </row>
        <row r="1667">
          <cell r="A1667" t="str">
            <v>364</v>
          </cell>
          <cell r="B1667" t="str">
            <v>1663</v>
          </cell>
          <cell r="C1667" t="str">
            <v>B</v>
          </cell>
          <cell r="D1667">
            <v>638</v>
          </cell>
          <cell r="E1667">
            <v>0</v>
          </cell>
          <cell r="F1667">
            <v>338</v>
          </cell>
          <cell r="G1667">
            <v>44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382</v>
          </cell>
          <cell r="N1667">
            <v>36</v>
          </cell>
        </row>
        <row r="1668">
          <cell r="A1668" t="str">
            <v>364</v>
          </cell>
          <cell r="B1668" t="str">
            <v>1664</v>
          </cell>
          <cell r="C1668" t="str">
            <v>B</v>
          </cell>
          <cell r="D1668">
            <v>474</v>
          </cell>
          <cell r="E1668">
            <v>0</v>
          </cell>
          <cell r="F1668">
            <v>268</v>
          </cell>
          <cell r="G1668">
            <v>75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343</v>
          </cell>
          <cell r="N1668">
            <v>5</v>
          </cell>
        </row>
        <row r="1669">
          <cell r="A1669" t="str">
            <v>376</v>
          </cell>
          <cell r="B1669" t="str">
            <v>1686</v>
          </cell>
          <cell r="C1669" t="str">
            <v>B</v>
          </cell>
          <cell r="D1669">
            <v>428</v>
          </cell>
          <cell r="E1669">
            <v>6</v>
          </cell>
          <cell r="F1669">
            <v>141</v>
          </cell>
          <cell r="G1669">
            <v>106</v>
          </cell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253</v>
          </cell>
          <cell r="N1669">
            <v>7</v>
          </cell>
        </row>
        <row r="1670">
          <cell r="A1670" t="str">
            <v>376</v>
          </cell>
          <cell r="B1670" t="str">
            <v>1686</v>
          </cell>
          <cell r="C1670" t="str">
            <v>C1</v>
          </cell>
          <cell r="D1670">
            <v>429</v>
          </cell>
          <cell r="E1670">
            <v>4</v>
          </cell>
          <cell r="F1670">
            <v>179</v>
          </cell>
          <cell r="G1670">
            <v>79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262</v>
          </cell>
          <cell r="N1670">
            <v>3</v>
          </cell>
        </row>
        <row r="1671">
          <cell r="A1671" t="str">
            <v>376</v>
          </cell>
          <cell r="B1671" t="str">
            <v>1687</v>
          </cell>
          <cell r="C1671" t="str">
            <v>B</v>
          </cell>
          <cell r="D1671">
            <v>414</v>
          </cell>
          <cell r="E1671">
            <v>50</v>
          </cell>
          <cell r="F1671">
            <v>73</v>
          </cell>
          <cell r="G1671">
            <v>34</v>
          </cell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157</v>
          </cell>
          <cell r="N1671">
            <v>2</v>
          </cell>
        </row>
        <row r="1672">
          <cell r="A1672" t="str">
            <v>376</v>
          </cell>
          <cell r="B1672" t="str">
            <v>1687</v>
          </cell>
          <cell r="C1672" t="str">
            <v>C1</v>
          </cell>
          <cell r="D1672">
            <v>415</v>
          </cell>
          <cell r="E1672">
            <v>54</v>
          </cell>
          <cell r="F1672">
            <v>73</v>
          </cell>
          <cell r="G1672">
            <v>30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157</v>
          </cell>
          <cell r="N1672">
            <v>5</v>
          </cell>
        </row>
        <row r="1673">
          <cell r="A1673" t="str">
            <v>376</v>
          </cell>
          <cell r="B1673" t="str">
            <v>1688</v>
          </cell>
          <cell r="C1673" t="str">
            <v>B</v>
          </cell>
          <cell r="D1673">
            <v>518</v>
          </cell>
          <cell r="E1673">
            <v>78</v>
          </cell>
          <cell r="F1673">
            <v>101</v>
          </cell>
          <cell r="G1673">
            <v>45</v>
          </cell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224</v>
          </cell>
          <cell r="N1673">
            <v>9</v>
          </cell>
        </row>
        <row r="1674">
          <cell r="A1674" t="str">
            <v>376</v>
          </cell>
          <cell r="B1674" t="str">
            <v>1688</v>
          </cell>
          <cell r="C1674" t="str">
            <v>C1</v>
          </cell>
          <cell r="D1674">
            <v>519</v>
          </cell>
          <cell r="E1674">
            <v>67</v>
          </cell>
          <cell r="F1674">
            <v>110</v>
          </cell>
          <cell r="G1674">
            <v>49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226</v>
          </cell>
          <cell r="N1674">
            <v>0</v>
          </cell>
        </row>
        <row r="1675">
          <cell r="A1675" t="str">
            <v>376</v>
          </cell>
          <cell r="B1675" t="str">
            <v>1689</v>
          </cell>
          <cell r="C1675" t="str">
            <v>B</v>
          </cell>
          <cell r="D1675">
            <v>747</v>
          </cell>
          <cell r="E1675">
            <v>104</v>
          </cell>
          <cell r="F1675">
            <v>125</v>
          </cell>
          <cell r="G1675">
            <v>60</v>
          </cell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289</v>
          </cell>
          <cell r="N1675">
            <v>10</v>
          </cell>
        </row>
        <row r="1676">
          <cell r="A1676" t="str">
            <v>378</v>
          </cell>
          <cell r="B1676" t="str">
            <v>1691</v>
          </cell>
          <cell r="C1676" t="str">
            <v>B</v>
          </cell>
          <cell r="D1676">
            <v>575</v>
          </cell>
          <cell r="E1676">
            <v>0</v>
          </cell>
          <cell r="F1676">
            <v>245</v>
          </cell>
          <cell r="G1676">
            <v>130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375</v>
          </cell>
          <cell r="N1676">
            <v>12</v>
          </cell>
        </row>
        <row r="1677">
          <cell r="A1677" t="str">
            <v>378</v>
          </cell>
          <cell r="B1677" t="str">
            <v>1692</v>
          </cell>
          <cell r="C1677" t="str">
            <v>B</v>
          </cell>
          <cell r="D1677">
            <v>356</v>
          </cell>
          <cell r="E1677">
            <v>0</v>
          </cell>
          <cell r="F1677">
            <v>154</v>
          </cell>
          <cell r="G1677">
            <v>91</v>
          </cell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245</v>
          </cell>
          <cell r="N1677">
            <v>7</v>
          </cell>
        </row>
        <row r="1678">
          <cell r="A1678" t="str">
            <v>378</v>
          </cell>
          <cell r="B1678" t="str">
            <v>1693</v>
          </cell>
          <cell r="C1678" t="str">
            <v>B</v>
          </cell>
          <cell r="D1678">
            <v>488</v>
          </cell>
          <cell r="E1678">
            <v>0</v>
          </cell>
          <cell r="F1678">
            <v>28</v>
          </cell>
          <cell r="G1678">
            <v>224</v>
          </cell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252</v>
          </cell>
          <cell r="N1678">
            <v>7</v>
          </cell>
        </row>
        <row r="1679">
          <cell r="A1679" t="str">
            <v>378</v>
          </cell>
          <cell r="B1679" t="str">
            <v>1693</v>
          </cell>
          <cell r="C1679" t="str">
            <v>X1</v>
          </cell>
          <cell r="D1679">
            <v>220</v>
          </cell>
          <cell r="E1679">
            <v>0</v>
          </cell>
          <cell r="F1679">
            <v>18</v>
          </cell>
          <cell r="G1679">
            <v>137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155</v>
          </cell>
          <cell r="N1679">
            <v>0</v>
          </cell>
        </row>
        <row r="1680">
          <cell r="A1680" t="str">
            <v>378</v>
          </cell>
          <cell r="B1680" t="str">
            <v>1694</v>
          </cell>
          <cell r="C1680" t="str">
            <v>B</v>
          </cell>
          <cell r="D1680">
            <v>272</v>
          </cell>
          <cell r="E1680">
            <v>0</v>
          </cell>
          <cell r="F1680">
            <v>131</v>
          </cell>
          <cell r="G1680">
            <v>52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183</v>
          </cell>
          <cell r="N1680">
            <v>13</v>
          </cell>
        </row>
        <row r="1681">
          <cell r="A1681" t="str">
            <v>378</v>
          </cell>
          <cell r="B1681" t="str">
            <v>1695</v>
          </cell>
          <cell r="C1681" t="str">
            <v>B</v>
          </cell>
          <cell r="D1681">
            <v>508</v>
          </cell>
          <cell r="E1681">
            <v>0</v>
          </cell>
          <cell r="F1681">
            <v>152</v>
          </cell>
          <cell r="G1681">
            <v>122</v>
          </cell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274</v>
          </cell>
          <cell r="N1681">
            <v>20</v>
          </cell>
        </row>
        <row r="1682">
          <cell r="A1682" t="str">
            <v>378</v>
          </cell>
          <cell r="B1682" t="str">
            <v>1695</v>
          </cell>
          <cell r="C1682" t="str">
            <v>X1</v>
          </cell>
          <cell r="D1682">
            <v>376</v>
          </cell>
          <cell r="E1682">
            <v>0</v>
          </cell>
          <cell r="F1682">
            <v>140</v>
          </cell>
          <cell r="G1682">
            <v>87</v>
          </cell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227</v>
          </cell>
          <cell r="N1682">
            <v>16</v>
          </cell>
        </row>
        <row r="1683">
          <cell r="A1683" t="str">
            <v>378</v>
          </cell>
          <cell r="B1683" t="str">
            <v>1696</v>
          </cell>
          <cell r="C1683" t="str">
            <v>B</v>
          </cell>
          <cell r="D1683">
            <v>223</v>
          </cell>
          <cell r="E1683">
            <v>0</v>
          </cell>
          <cell r="F1683">
            <v>33</v>
          </cell>
          <cell r="G1683">
            <v>88</v>
          </cell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121</v>
          </cell>
          <cell r="N1683">
            <v>2</v>
          </cell>
        </row>
        <row r="1684">
          <cell r="A1684" t="str">
            <v>378</v>
          </cell>
          <cell r="B1684" t="str">
            <v>1696</v>
          </cell>
          <cell r="C1684" t="str">
            <v>X1</v>
          </cell>
          <cell r="D1684">
            <v>127</v>
          </cell>
          <cell r="E1684">
            <v>0</v>
          </cell>
          <cell r="F1684">
            <v>28</v>
          </cell>
          <cell r="G1684">
            <v>61</v>
          </cell>
          <cell r="H1684">
            <v>0</v>
          </cell>
          <cell r="I1684">
            <v>0</v>
          </cell>
          <cell r="J1684">
            <v>0</v>
          </cell>
          <cell r="K1684">
            <v>0</v>
          </cell>
          <cell r="L1684">
            <v>0</v>
          </cell>
          <cell r="M1684">
            <v>89</v>
          </cell>
          <cell r="N1684">
            <v>4</v>
          </cell>
        </row>
        <row r="1685">
          <cell r="A1685" t="str">
            <v>378</v>
          </cell>
          <cell r="B1685" t="str">
            <v>1697</v>
          </cell>
          <cell r="C1685" t="str">
            <v>B</v>
          </cell>
          <cell r="D1685">
            <v>505</v>
          </cell>
          <cell r="E1685">
            <v>0</v>
          </cell>
          <cell r="F1685">
            <v>78</v>
          </cell>
          <cell r="G1685">
            <v>201</v>
          </cell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279</v>
          </cell>
          <cell r="N1685">
            <v>13</v>
          </cell>
        </row>
        <row r="1686">
          <cell r="A1686" t="str">
            <v>378</v>
          </cell>
          <cell r="B1686" t="str">
            <v>1698</v>
          </cell>
          <cell r="C1686" t="str">
            <v>B</v>
          </cell>
          <cell r="D1686">
            <v>393</v>
          </cell>
          <cell r="E1686">
            <v>0</v>
          </cell>
          <cell r="F1686">
            <v>37</v>
          </cell>
          <cell r="G1686">
            <v>146</v>
          </cell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183</v>
          </cell>
          <cell r="N1686">
            <v>7</v>
          </cell>
        </row>
        <row r="1687">
          <cell r="A1687" t="str">
            <v>378</v>
          </cell>
          <cell r="B1687" t="str">
            <v>1698</v>
          </cell>
          <cell r="C1687" t="str">
            <v>C1</v>
          </cell>
          <cell r="D1687">
            <v>393</v>
          </cell>
          <cell r="E1687">
            <v>0</v>
          </cell>
          <cell r="F1687">
            <v>31</v>
          </cell>
          <cell r="G1687">
            <v>207</v>
          </cell>
          <cell r="H1687">
            <v>0</v>
          </cell>
          <cell r="I1687">
            <v>0</v>
          </cell>
          <cell r="J1687">
            <v>0</v>
          </cell>
          <cell r="K1687">
            <v>0</v>
          </cell>
          <cell r="L1687">
            <v>0</v>
          </cell>
          <cell r="M1687">
            <v>238</v>
          </cell>
          <cell r="N1687">
            <v>5</v>
          </cell>
        </row>
        <row r="1688">
          <cell r="A1688" t="str">
            <v>382</v>
          </cell>
          <cell r="B1688" t="str">
            <v>1704</v>
          </cell>
          <cell r="C1688" t="str">
            <v>B</v>
          </cell>
          <cell r="D1688">
            <v>712</v>
          </cell>
          <cell r="E1688">
            <v>0</v>
          </cell>
          <cell r="F1688">
            <v>222</v>
          </cell>
          <cell r="G1688">
            <v>285</v>
          </cell>
          <cell r="H1688">
            <v>0</v>
          </cell>
          <cell r="I1688">
            <v>0</v>
          </cell>
          <cell r="J1688">
            <v>0</v>
          </cell>
          <cell r="K1688">
            <v>0</v>
          </cell>
          <cell r="L1688">
            <v>0</v>
          </cell>
          <cell r="M1688">
            <v>507</v>
          </cell>
          <cell r="N1688">
            <v>10</v>
          </cell>
        </row>
        <row r="1689">
          <cell r="A1689" t="str">
            <v>382</v>
          </cell>
          <cell r="B1689" t="str">
            <v>1705</v>
          </cell>
          <cell r="C1689" t="str">
            <v>B</v>
          </cell>
          <cell r="D1689">
            <v>498</v>
          </cell>
          <cell r="E1689">
            <v>0</v>
          </cell>
          <cell r="F1689">
            <v>236</v>
          </cell>
          <cell r="G1689">
            <v>114</v>
          </cell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350</v>
          </cell>
          <cell r="N1689">
            <v>4</v>
          </cell>
        </row>
        <row r="1690">
          <cell r="A1690" t="str">
            <v>382</v>
          </cell>
          <cell r="B1690" t="str">
            <v>1706</v>
          </cell>
          <cell r="C1690" t="str">
            <v>B</v>
          </cell>
          <cell r="D1690">
            <v>274</v>
          </cell>
          <cell r="E1690">
            <v>0</v>
          </cell>
          <cell r="F1690">
            <v>103</v>
          </cell>
          <cell r="G1690">
            <v>56</v>
          </cell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159</v>
          </cell>
          <cell r="N1690">
            <v>1</v>
          </cell>
        </row>
        <row r="1691">
          <cell r="A1691" t="str">
            <v>386</v>
          </cell>
          <cell r="B1691" t="str">
            <v>1712</v>
          </cell>
          <cell r="C1691" t="str">
            <v>B</v>
          </cell>
          <cell r="D1691">
            <v>524</v>
          </cell>
          <cell r="E1691">
            <v>52</v>
          </cell>
          <cell r="F1691">
            <v>48</v>
          </cell>
          <cell r="G1691">
            <v>36</v>
          </cell>
          <cell r="H1691">
            <v>6</v>
          </cell>
          <cell r="I1691">
            <v>4</v>
          </cell>
          <cell r="J1691">
            <v>0</v>
          </cell>
          <cell r="K1691">
            <v>0</v>
          </cell>
          <cell r="L1691">
            <v>0</v>
          </cell>
          <cell r="M1691">
            <v>146</v>
          </cell>
          <cell r="N1691">
            <v>8</v>
          </cell>
        </row>
        <row r="1692">
          <cell r="A1692" t="str">
            <v>386</v>
          </cell>
          <cell r="B1692" t="str">
            <v>1712</v>
          </cell>
          <cell r="C1692" t="str">
            <v>C1</v>
          </cell>
          <cell r="D1692">
            <v>524</v>
          </cell>
          <cell r="E1692">
            <v>54</v>
          </cell>
          <cell r="F1692">
            <v>64</v>
          </cell>
          <cell r="G1692">
            <v>51</v>
          </cell>
          <cell r="H1692">
            <v>2</v>
          </cell>
          <cell r="I1692">
            <v>1</v>
          </cell>
          <cell r="J1692">
            <v>0</v>
          </cell>
          <cell r="K1692">
            <v>0</v>
          </cell>
          <cell r="L1692">
            <v>0</v>
          </cell>
          <cell r="M1692">
            <v>172</v>
          </cell>
          <cell r="N1692">
            <v>2</v>
          </cell>
        </row>
        <row r="1693">
          <cell r="A1693" t="str">
            <v>386</v>
          </cell>
          <cell r="B1693" t="str">
            <v>1713</v>
          </cell>
          <cell r="C1693" t="str">
            <v>B</v>
          </cell>
          <cell r="D1693">
            <v>633</v>
          </cell>
          <cell r="E1693">
            <v>62</v>
          </cell>
          <cell r="F1693">
            <v>70</v>
          </cell>
          <cell r="G1693">
            <v>39</v>
          </cell>
          <cell r="H1693">
            <v>3</v>
          </cell>
          <cell r="I1693">
            <v>2</v>
          </cell>
          <cell r="J1693">
            <v>0</v>
          </cell>
          <cell r="K1693">
            <v>0</v>
          </cell>
          <cell r="L1693">
            <v>0</v>
          </cell>
          <cell r="M1693">
            <v>176</v>
          </cell>
          <cell r="N1693">
            <v>4</v>
          </cell>
        </row>
        <row r="1694">
          <cell r="A1694" t="str">
            <v>386</v>
          </cell>
          <cell r="B1694" t="str">
            <v>1713</v>
          </cell>
          <cell r="C1694" t="str">
            <v>C1</v>
          </cell>
          <cell r="D1694">
            <v>634</v>
          </cell>
          <cell r="E1694">
            <v>70</v>
          </cell>
          <cell r="F1694">
            <v>69</v>
          </cell>
          <cell r="G1694">
            <v>34</v>
          </cell>
          <cell r="H1694">
            <v>2</v>
          </cell>
          <cell r="I1694">
            <v>6</v>
          </cell>
          <cell r="J1694">
            <v>0</v>
          </cell>
          <cell r="K1694">
            <v>0</v>
          </cell>
          <cell r="L1694">
            <v>0</v>
          </cell>
          <cell r="M1694">
            <v>181</v>
          </cell>
          <cell r="N1694">
            <v>7</v>
          </cell>
        </row>
        <row r="1695">
          <cell r="A1695" t="str">
            <v>386</v>
          </cell>
          <cell r="B1695" t="str">
            <v>1714</v>
          </cell>
          <cell r="C1695" t="str">
            <v>B</v>
          </cell>
          <cell r="D1695">
            <v>518</v>
          </cell>
          <cell r="E1695">
            <v>37</v>
          </cell>
          <cell r="F1695">
            <v>55</v>
          </cell>
          <cell r="G1695">
            <v>39</v>
          </cell>
          <cell r="H1695">
            <v>4</v>
          </cell>
          <cell r="I1695">
            <v>4</v>
          </cell>
          <cell r="J1695">
            <v>0</v>
          </cell>
          <cell r="K1695">
            <v>0</v>
          </cell>
          <cell r="L1695">
            <v>0</v>
          </cell>
          <cell r="M1695">
            <v>139</v>
          </cell>
          <cell r="N1695">
            <v>8</v>
          </cell>
        </row>
        <row r="1696">
          <cell r="A1696" t="str">
            <v>386</v>
          </cell>
          <cell r="B1696" t="str">
            <v>1714</v>
          </cell>
          <cell r="C1696" t="str">
            <v>C1</v>
          </cell>
          <cell r="D1696">
            <v>518</v>
          </cell>
          <cell r="E1696">
            <v>42</v>
          </cell>
          <cell r="F1696">
            <v>61</v>
          </cell>
          <cell r="G1696">
            <v>48</v>
          </cell>
          <cell r="H1696">
            <v>7</v>
          </cell>
          <cell r="I1696">
            <v>3</v>
          </cell>
          <cell r="J1696">
            <v>0</v>
          </cell>
          <cell r="K1696">
            <v>0</v>
          </cell>
          <cell r="L1696">
            <v>0</v>
          </cell>
          <cell r="M1696">
            <v>161</v>
          </cell>
          <cell r="N1696">
            <v>8</v>
          </cell>
        </row>
        <row r="1697">
          <cell r="A1697" t="str">
            <v>386</v>
          </cell>
          <cell r="B1697" t="str">
            <v>1715</v>
          </cell>
          <cell r="C1697" t="str">
            <v>B</v>
          </cell>
          <cell r="D1697">
            <v>551</v>
          </cell>
          <cell r="E1697">
            <v>37</v>
          </cell>
          <cell r="F1697">
            <v>91</v>
          </cell>
          <cell r="G1697">
            <v>82</v>
          </cell>
          <cell r="H1697">
            <v>6</v>
          </cell>
          <cell r="I1697">
            <v>2</v>
          </cell>
          <cell r="J1697">
            <v>0</v>
          </cell>
          <cell r="K1697">
            <v>0</v>
          </cell>
          <cell r="L1697">
            <v>0</v>
          </cell>
          <cell r="M1697">
            <v>218</v>
          </cell>
          <cell r="N1697">
            <v>6</v>
          </cell>
        </row>
        <row r="1698">
          <cell r="A1698" t="str">
            <v>386</v>
          </cell>
          <cell r="B1698" t="str">
            <v>1715</v>
          </cell>
          <cell r="C1698" t="str">
            <v>C1</v>
          </cell>
          <cell r="D1698">
            <v>551</v>
          </cell>
          <cell r="E1698">
            <v>34</v>
          </cell>
          <cell r="F1698">
            <v>102</v>
          </cell>
          <cell r="G1698">
            <v>77</v>
          </cell>
          <cell r="H1698">
            <v>4</v>
          </cell>
          <cell r="I1698">
            <v>3</v>
          </cell>
          <cell r="J1698">
            <v>0</v>
          </cell>
          <cell r="K1698">
            <v>0</v>
          </cell>
          <cell r="L1698">
            <v>0</v>
          </cell>
          <cell r="M1698">
            <v>220</v>
          </cell>
          <cell r="N1698">
            <v>10</v>
          </cell>
        </row>
        <row r="1699">
          <cell r="A1699" t="str">
            <v>386</v>
          </cell>
          <cell r="B1699" t="str">
            <v>1716</v>
          </cell>
          <cell r="C1699" t="str">
            <v>B</v>
          </cell>
          <cell r="D1699">
            <v>691</v>
          </cell>
          <cell r="E1699">
            <v>83</v>
          </cell>
          <cell r="F1699">
            <v>108</v>
          </cell>
          <cell r="G1699">
            <v>60</v>
          </cell>
          <cell r="H1699">
            <v>4</v>
          </cell>
          <cell r="I1699">
            <v>3</v>
          </cell>
          <cell r="J1699">
            <v>0</v>
          </cell>
          <cell r="K1699">
            <v>0</v>
          </cell>
          <cell r="L1699">
            <v>0</v>
          </cell>
          <cell r="M1699">
            <v>258</v>
          </cell>
          <cell r="N1699">
            <v>8</v>
          </cell>
        </row>
        <row r="1700">
          <cell r="A1700" t="str">
            <v>386</v>
          </cell>
          <cell r="B1700" t="str">
            <v>1716</v>
          </cell>
          <cell r="C1700" t="str">
            <v>C1</v>
          </cell>
          <cell r="D1700">
            <v>692</v>
          </cell>
          <cell r="E1700">
            <v>70</v>
          </cell>
          <cell r="F1700">
            <v>124</v>
          </cell>
          <cell r="G1700">
            <v>49</v>
          </cell>
          <cell r="H1700">
            <v>5</v>
          </cell>
          <cell r="I1700">
            <v>3</v>
          </cell>
          <cell r="J1700">
            <v>0</v>
          </cell>
          <cell r="K1700">
            <v>0</v>
          </cell>
          <cell r="L1700">
            <v>0</v>
          </cell>
          <cell r="M1700">
            <v>251</v>
          </cell>
          <cell r="N1700">
            <v>8</v>
          </cell>
        </row>
        <row r="1701">
          <cell r="A1701" t="str">
            <v>386</v>
          </cell>
          <cell r="B1701" t="str">
            <v>1717</v>
          </cell>
          <cell r="C1701" t="str">
            <v>B</v>
          </cell>
          <cell r="D1701">
            <v>626</v>
          </cell>
          <cell r="E1701">
            <v>42</v>
          </cell>
          <cell r="F1701">
            <v>100</v>
          </cell>
          <cell r="G1701">
            <v>85</v>
          </cell>
          <cell r="H1701">
            <v>1</v>
          </cell>
          <cell r="I1701">
            <v>7</v>
          </cell>
          <cell r="J1701">
            <v>0</v>
          </cell>
          <cell r="K1701">
            <v>0</v>
          </cell>
          <cell r="L1701">
            <v>0</v>
          </cell>
          <cell r="M1701">
            <v>235</v>
          </cell>
          <cell r="N1701">
            <v>6</v>
          </cell>
        </row>
        <row r="1702">
          <cell r="A1702" t="str">
            <v>386</v>
          </cell>
          <cell r="B1702" t="str">
            <v>1717</v>
          </cell>
          <cell r="C1702" t="str">
            <v>C1</v>
          </cell>
          <cell r="D1702">
            <v>626</v>
          </cell>
          <cell r="E1702">
            <v>30</v>
          </cell>
          <cell r="F1702">
            <v>109</v>
          </cell>
          <cell r="G1702">
            <v>95</v>
          </cell>
          <cell r="H1702">
            <v>5</v>
          </cell>
          <cell r="I1702">
            <v>14</v>
          </cell>
          <cell r="J1702">
            <v>0</v>
          </cell>
          <cell r="K1702">
            <v>0</v>
          </cell>
          <cell r="L1702">
            <v>0</v>
          </cell>
          <cell r="M1702">
            <v>253</v>
          </cell>
          <cell r="N1702">
            <v>9</v>
          </cell>
        </row>
        <row r="1703">
          <cell r="A1703" t="str">
            <v>386</v>
          </cell>
          <cell r="B1703" t="str">
            <v>1718</v>
          </cell>
          <cell r="C1703" t="str">
            <v>B</v>
          </cell>
          <cell r="D1703">
            <v>503</v>
          </cell>
          <cell r="E1703">
            <v>63</v>
          </cell>
          <cell r="F1703">
            <v>85</v>
          </cell>
          <cell r="G1703">
            <v>103</v>
          </cell>
          <cell r="H1703">
            <v>1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  <cell r="M1703">
            <v>252</v>
          </cell>
          <cell r="N1703">
            <v>10</v>
          </cell>
        </row>
        <row r="1704">
          <cell r="A1704" t="str">
            <v>386</v>
          </cell>
          <cell r="B1704" t="str">
            <v>1718</v>
          </cell>
          <cell r="C1704" t="str">
            <v>C1</v>
          </cell>
          <cell r="D1704">
            <v>504</v>
          </cell>
          <cell r="E1704">
            <v>50</v>
          </cell>
          <cell r="F1704">
            <v>87</v>
          </cell>
          <cell r="G1704">
            <v>94</v>
          </cell>
          <cell r="H1704">
            <v>1</v>
          </cell>
          <cell r="I1704">
            <v>3</v>
          </cell>
          <cell r="J1704">
            <v>0</v>
          </cell>
          <cell r="K1704">
            <v>0</v>
          </cell>
          <cell r="L1704">
            <v>0</v>
          </cell>
          <cell r="M1704">
            <v>235</v>
          </cell>
          <cell r="N1704">
            <v>8</v>
          </cell>
        </row>
        <row r="1705">
          <cell r="A1705" t="str">
            <v>386</v>
          </cell>
          <cell r="B1705" t="str">
            <v>1718</v>
          </cell>
          <cell r="C1705" t="str">
            <v>C2</v>
          </cell>
          <cell r="D1705">
            <v>504</v>
          </cell>
          <cell r="E1705">
            <v>59</v>
          </cell>
          <cell r="F1705">
            <v>92</v>
          </cell>
          <cell r="G1705">
            <v>92</v>
          </cell>
          <cell r="H1705">
            <v>3</v>
          </cell>
          <cell r="I1705">
            <v>2</v>
          </cell>
          <cell r="J1705">
            <v>0</v>
          </cell>
          <cell r="K1705">
            <v>0</v>
          </cell>
          <cell r="L1705">
            <v>0</v>
          </cell>
          <cell r="M1705">
            <v>248</v>
          </cell>
          <cell r="N1705">
            <v>7</v>
          </cell>
        </row>
        <row r="1706">
          <cell r="A1706" t="str">
            <v>386</v>
          </cell>
          <cell r="B1706" t="str">
            <v>1719</v>
          </cell>
          <cell r="C1706" t="str">
            <v>B</v>
          </cell>
          <cell r="D1706">
            <v>613</v>
          </cell>
          <cell r="E1706">
            <v>58</v>
          </cell>
          <cell r="F1706">
            <v>110</v>
          </cell>
          <cell r="G1706">
            <v>105</v>
          </cell>
          <cell r="H1706">
            <v>2</v>
          </cell>
          <cell r="I1706">
            <v>1</v>
          </cell>
          <cell r="J1706">
            <v>0</v>
          </cell>
          <cell r="K1706">
            <v>0</v>
          </cell>
          <cell r="L1706">
            <v>0</v>
          </cell>
          <cell r="M1706">
            <v>276</v>
          </cell>
          <cell r="N1706">
            <v>6</v>
          </cell>
        </row>
        <row r="1707">
          <cell r="A1707" t="str">
            <v>386</v>
          </cell>
          <cell r="B1707" t="str">
            <v>1719</v>
          </cell>
          <cell r="C1707" t="str">
            <v>C1</v>
          </cell>
          <cell r="D1707">
            <v>613</v>
          </cell>
          <cell r="E1707">
            <v>51</v>
          </cell>
          <cell r="F1707">
            <v>105</v>
          </cell>
          <cell r="G1707">
            <v>116</v>
          </cell>
          <cell r="H1707">
            <v>5</v>
          </cell>
          <cell r="I1707">
            <v>3</v>
          </cell>
          <cell r="J1707">
            <v>0</v>
          </cell>
          <cell r="K1707">
            <v>0</v>
          </cell>
          <cell r="L1707">
            <v>0</v>
          </cell>
          <cell r="M1707">
            <v>280</v>
          </cell>
          <cell r="N1707">
            <v>12</v>
          </cell>
        </row>
        <row r="1708">
          <cell r="A1708" t="str">
            <v>386</v>
          </cell>
          <cell r="B1708" t="str">
            <v>1720</v>
          </cell>
          <cell r="C1708" t="str">
            <v>B</v>
          </cell>
          <cell r="D1708">
            <v>568</v>
          </cell>
          <cell r="E1708">
            <v>43</v>
          </cell>
          <cell r="F1708">
            <v>94</v>
          </cell>
          <cell r="G1708">
            <v>93</v>
          </cell>
          <cell r="H1708">
            <v>4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234</v>
          </cell>
          <cell r="N1708">
            <v>5</v>
          </cell>
        </row>
        <row r="1709">
          <cell r="A1709" t="str">
            <v>386</v>
          </cell>
          <cell r="B1709" t="str">
            <v>1720</v>
          </cell>
          <cell r="C1709" t="str">
            <v>C1</v>
          </cell>
          <cell r="D1709">
            <v>569</v>
          </cell>
          <cell r="E1709">
            <v>51</v>
          </cell>
          <cell r="F1709">
            <v>84</v>
          </cell>
          <cell r="G1709">
            <v>64</v>
          </cell>
          <cell r="H1709">
            <v>4</v>
          </cell>
          <cell r="I1709">
            <v>6</v>
          </cell>
          <cell r="J1709">
            <v>0</v>
          </cell>
          <cell r="K1709">
            <v>0</v>
          </cell>
          <cell r="L1709">
            <v>0</v>
          </cell>
          <cell r="M1709">
            <v>209</v>
          </cell>
          <cell r="N1709">
            <v>5</v>
          </cell>
        </row>
        <row r="1710">
          <cell r="A1710" t="str">
            <v>386</v>
          </cell>
          <cell r="B1710" t="str">
            <v>1721</v>
          </cell>
          <cell r="C1710" t="str">
            <v>B</v>
          </cell>
          <cell r="D1710">
            <v>624</v>
          </cell>
          <cell r="E1710">
            <v>53</v>
          </cell>
          <cell r="F1710">
            <v>89</v>
          </cell>
          <cell r="G1710">
            <v>112</v>
          </cell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254</v>
          </cell>
          <cell r="N1710">
            <v>0</v>
          </cell>
        </row>
        <row r="1711">
          <cell r="A1711" t="str">
            <v>386</v>
          </cell>
          <cell r="B1711" t="str">
            <v>1721</v>
          </cell>
          <cell r="C1711" t="str">
            <v>C1</v>
          </cell>
          <cell r="D1711">
            <v>624</v>
          </cell>
          <cell r="E1711">
            <v>67</v>
          </cell>
          <cell r="F1711">
            <v>102</v>
          </cell>
          <cell r="G1711">
            <v>113</v>
          </cell>
          <cell r="H1711">
            <v>5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287</v>
          </cell>
          <cell r="N1711">
            <v>6</v>
          </cell>
        </row>
        <row r="1712">
          <cell r="A1712" t="str">
            <v>386</v>
          </cell>
          <cell r="B1712" t="str">
            <v>1722</v>
          </cell>
          <cell r="C1712" t="str">
            <v>B</v>
          </cell>
          <cell r="D1712">
            <v>566</v>
          </cell>
          <cell r="E1712">
            <v>82</v>
          </cell>
          <cell r="F1712">
            <v>84</v>
          </cell>
          <cell r="G1712">
            <v>126</v>
          </cell>
          <cell r="H1712">
            <v>2</v>
          </cell>
          <cell r="I1712">
            <v>1</v>
          </cell>
          <cell r="J1712">
            <v>0</v>
          </cell>
          <cell r="K1712">
            <v>0</v>
          </cell>
          <cell r="L1712">
            <v>0</v>
          </cell>
          <cell r="M1712">
            <v>295</v>
          </cell>
          <cell r="N1712">
            <v>17</v>
          </cell>
        </row>
        <row r="1713">
          <cell r="A1713" t="str">
            <v>386</v>
          </cell>
          <cell r="B1713" t="str">
            <v>1722</v>
          </cell>
          <cell r="C1713" t="str">
            <v>C1</v>
          </cell>
          <cell r="D1713">
            <v>567</v>
          </cell>
          <cell r="E1713">
            <v>70</v>
          </cell>
          <cell r="F1713">
            <v>121</v>
          </cell>
          <cell r="G1713">
            <v>97</v>
          </cell>
          <cell r="H1713">
            <v>1</v>
          </cell>
          <cell r="I1713">
            <v>1</v>
          </cell>
          <cell r="J1713">
            <v>0</v>
          </cell>
          <cell r="K1713">
            <v>0</v>
          </cell>
          <cell r="L1713">
            <v>0</v>
          </cell>
          <cell r="M1713">
            <v>290</v>
          </cell>
          <cell r="N1713">
            <v>0</v>
          </cell>
        </row>
        <row r="1714">
          <cell r="A1714" t="str">
            <v>386</v>
          </cell>
          <cell r="B1714" t="str">
            <v>1722</v>
          </cell>
          <cell r="C1714" t="str">
            <v>C2</v>
          </cell>
          <cell r="D1714">
            <v>567</v>
          </cell>
          <cell r="E1714">
            <v>58</v>
          </cell>
          <cell r="F1714">
            <v>113</v>
          </cell>
          <cell r="G1714">
            <v>97</v>
          </cell>
          <cell r="H1714">
            <v>5</v>
          </cell>
          <cell r="I1714">
            <v>2</v>
          </cell>
          <cell r="J1714">
            <v>0</v>
          </cell>
          <cell r="K1714">
            <v>0</v>
          </cell>
          <cell r="L1714">
            <v>0</v>
          </cell>
          <cell r="M1714">
            <v>275</v>
          </cell>
          <cell r="N1714">
            <v>14</v>
          </cell>
        </row>
        <row r="1715">
          <cell r="A1715" t="str">
            <v>386</v>
          </cell>
          <cell r="B1715" t="str">
            <v>1723</v>
          </cell>
          <cell r="C1715" t="str">
            <v>B</v>
          </cell>
          <cell r="D1715">
            <v>494</v>
          </cell>
          <cell r="E1715">
            <v>21</v>
          </cell>
          <cell r="F1715">
            <v>119</v>
          </cell>
          <cell r="G1715">
            <v>75</v>
          </cell>
          <cell r="H1715">
            <v>6</v>
          </cell>
          <cell r="I1715">
            <v>2</v>
          </cell>
          <cell r="J1715">
            <v>0</v>
          </cell>
          <cell r="K1715">
            <v>0</v>
          </cell>
          <cell r="L1715">
            <v>0</v>
          </cell>
          <cell r="M1715">
            <v>223</v>
          </cell>
          <cell r="N1715">
            <v>7</v>
          </cell>
        </row>
        <row r="1716">
          <cell r="A1716" t="str">
            <v>386</v>
          </cell>
          <cell r="B1716" t="str">
            <v>1723</v>
          </cell>
          <cell r="C1716" t="str">
            <v>C1</v>
          </cell>
          <cell r="D1716">
            <v>495</v>
          </cell>
          <cell r="E1716">
            <v>12</v>
          </cell>
          <cell r="F1716">
            <v>93</v>
          </cell>
          <cell r="G1716">
            <v>80</v>
          </cell>
          <cell r="H1716">
            <v>2</v>
          </cell>
          <cell r="I1716">
            <v>2</v>
          </cell>
          <cell r="J1716">
            <v>0</v>
          </cell>
          <cell r="K1716">
            <v>0</v>
          </cell>
          <cell r="L1716">
            <v>0</v>
          </cell>
          <cell r="M1716">
            <v>189</v>
          </cell>
          <cell r="N1716">
            <v>6</v>
          </cell>
        </row>
        <row r="1717">
          <cell r="A1717" t="str">
            <v>386</v>
          </cell>
          <cell r="B1717" t="str">
            <v>1724</v>
          </cell>
          <cell r="C1717" t="str">
            <v>B</v>
          </cell>
          <cell r="D1717">
            <v>583</v>
          </cell>
          <cell r="E1717">
            <v>42</v>
          </cell>
          <cell r="F1717">
            <v>58</v>
          </cell>
          <cell r="G1717">
            <v>125</v>
          </cell>
          <cell r="H1717">
            <v>2</v>
          </cell>
          <cell r="I1717">
            <v>3</v>
          </cell>
          <cell r="J1717">
            <v>0</v>
          </cell>
          <cell r="K1717">
            <v>0</v>
          </cell>
          <cell r="L1717">
            <v>0</v>
          </cell>
          <cell r="M1717">
            <v>230</v>
          </cell>
          <cell r="N1717">
            <v>12</v>
          </cell>
        </row>
        <row r="1718">
          <cell r="A1718" t="str">
            <v>386</v>
          </cell>
          <cell r="B1718" t="str">
            <v>1724</v>
          </cell>
          <cell r="C1718" t="str">
            <v>C1</v>
          </cell>
          <cell r="D1718">
            <v>583</v>
          </cell>
          <cell r="E1718">
            <v>32</v>
          </cell>
          <cell r="F1718">
            <v>79</v>
          </cell>
          <cell r="G1718">
            <v>120</v>
          </cell>
          <cell r="H1718">
            <v>2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233</v>
          </cell>
          <cell r="N1718">
            <v>6</v>
          </cell>
        </row>
        <row r="1719">
          <cell r="A1719" t="str">
            <v>386</v>
          </cell>
          <cell r="B1719" t="str">
            <v>1725</v>
          </cell>
          <cell r="C1719" t="str">
            <v>B</v>
          </cell>
          <cell r="D1719">
            <v>644</v>
          </cell>
          <cell r="E1719">
            <v>35</v>
          </cell>
          <cell r="F1719">
            <v>88</v>
          </cell>
          <cell r="G1719">
            <v>150</v>
          </cell>
          <cell r="H1719">
            <v>3</v>
          </cell>
          <cell r="I1719">
            <v>1</v>
          </cell>
          <cell r="J1719">
            <v>0</v>
          </cell>
          <cell r="K1719">
            <v>0</v>
          </cell>
          <cell r="L1719">
            <v>0</v>
          </cell>
          <cell r="M1719">
            <v>277</v>
          </cell>
          <cell r="N1719">
            <v>11</v>
          </cell>
        </row>
        <row r="1720">
          <cell r="A1720" t="str">
            <v>386</v>
          </cell>
          <cell r="B1720" t="str">
            <v>1725</v>
          </cell>
          <cell r="C1720" t="str">
            <v>C1</v>
          </cell>
          <cell r="D1720">
            <v>644</v>
          </cell>
          <cell r="E1720">
            <v>27</v>
          </cell>
          <cell r="F1720">
            <v>92</v>
          </cell>
          <cell r="G1720">
            <v>138</v>
          </cell>
          <cell r="H1720">
            <v>2</v>
          </cell>
          <cell r="I1720">
            <v>1</v>
          </cell>
          <cell r="J1720">
            <v>0</v>
          </cell>
          <cell r="K1720">
            <v>0</v>
          </cell>
          <cell r="L1720">
            <v>0</v>
          </cell>
          <cell r="M1720">
            <v>260</v>
          </cell>
          <cell r="N1720">
            <v>6</v>
          </cell>
        </row>
        <row r="1721">
          <cell r="A1721" t="str">
            <v>386</v>
          </cell>
          <cell r="B1721" t="str">
            <v>1726</v>
          </cell>
          <cell r="C1721" t="str">
            <v>B</v>
          </cell>
          <cell r="D1721">
            <v>558</v>
          </cell>
          <cell r="E1721">
            <v>28</v>
          </cell>
          <cell r="F1721">
            <v>56</v>
          </cell>
          <cell r="G1721">
            <v>88</v>
          </cell>
          <cell r="H1721">
            <v>3</v>
          </cell>
          <cell r="I1721">
            <v>1</v>
          </cell>
          <cell r="J1721">
            <v>0</v>
          </cell>
          <cell r="K1721">
            <v>0</v>
          </cell>
          <cell r="L1721">
            <v>0</v>
          </cell>
          <cell r="M1721">
            <v>176</v>
          </cell>
          <cell r="N1721">
            <v>8</v>
          </cell>
        </row>
        <row r="1722">
          <cell r="A1722" t="str">
            <v>386</v>
          </cell>
          <cell r="B1722" t="str">
            <v>1726</v>
          </cell>
          <cell r="C1722" t="str">
            <v>C1</v>
          </cell>
          <cell r="D1722">
            <v>558</v>
          </cell>
          <cell r="E1722">
            <v>23</v>
          </cell>
          <cell r="F1722">
            <v>73</v>
          </cell>
          <cell r="G1722">
            <v>87</v>
          </cell>
          <cell r="H1722">
            <v>3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186</v>
          </cell>
          <cell r="N1722">
            <v>7</v>
          </cell>
        </row>
        <row r="1723">
          <cell r="A1723" t="str">
            <v>386</v>
          </cell>
          <cell r="B1723" t="str">
            <v>1726</v>
          </cell>
          <cell r="C1723" t="str">
            <v>C2</v>
          </cell>
          <cell r="D1723">
            <v>558</v>
          </cell>
          <cell r="E1723">
            <v>22</v>
          </cell>
          <cell r="F1723">
            <v>71</v>
          </cell>
          <cell r="G1723">
            <v>82</v>
          </cell>
          <cell r="H1723">
            <v>5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180</v>
          </cell>
          <cell r="N1723">
            <v>5</v>
          </cell>
        </row>
        <row r="1724">
          <cell r="A1724" t="str">
            <v>386</v>
          </cell>
          <cell r="B1724" t="str">
            <v>1727</v>
          </cell>
          <cell r="C1724" t="str">
            <v>B</v>
          </cell>
          <cell r="D1724">
            <v>636</v>
          </cell>
          <cell r="E1724">
            <v>31</v>
          </cell>
          <cell r="F1724">
            <v>144</v>
          </cell>
          <cell r="G1724">
            <v>135</v>
          </cell>
          <cell r="H1724">
            <v>9</v>
          </cell>
          <cell r="I1724">
            <v>4</v>
          </cell>
          <cell r="J1724">
            <v>0</v>
          </cell>
          <cell r="K1724">
            <v>0</v>
          </cell>
          <cell r="L1724">
            <v>0</v>
          </cell>
          <cell r="M1724">
            <v>323</v>
          </cell>
          <cell r="N1724">
            <v>16</v>
          </cell>
        </row>
        <row r="1725">
          <cell r="A1725" t="str">
            <v>386</v>
          </cell>
          <cell r="B1725" t="str">
            <v>1727</v>
          </cell>
          <cell r="C1725" t="str">
            <v>C1</v>
          </cell>
          <cell r="D1725">
            <v>636</v>
          </cell>
          <cell r="E1725">
            <v>28</v>
          </cell>
          <cell r="F1725">
            <v>135</v>
          </cell>
          <cell r="G1725">
            <v>156</v>
          </cell>
          <cell r="H1725">
            <v>7</v>
          </cell>
          <cell r="I1725">
            <v>6</v>
          </cell>
          <cell r="J1725">
            <v>0</v>
          </cell>
          <cell r="K1725">
            <v>0</v>
          </cell>
          <cell r="L1725">
            <v>0</v>
          </cell>
          <cell r="M1725">
            <v>332</v>
          </cell>
          <cell r="N1725">
            <v>9</v>
          </cell>
        </row>
        <row r="1726">
          <cell r="A1726" t="str">
            <v>386</v>
          </cell>
          <cell r="B1726" t="str">
            <v>1728</v>
          </cell>
          <cell r="C1726" t="str">
            <v>B</v>
          </cell>
          <cell r="D1726">
            <v>435</v>
          </cell>
          <cell r="E1726">
            <v>12</v>
          </cell>
          <cell r="F1726">
            <v>57</v>
          </cell>
          <cell r="G1726">
            <v>99</v>
          </cell>
          <cell r="H1726">
            <v>3</v>
          </cell>
          <cell r="I1726">
            <v>1</v>
          </cell>
          <cell r="J1726">
            <v>0</v>
          </cell>
          <cell r="K1726">
            <v>0</v>
          </cell>
          <cell r="L1726">
            <v>0</v>
          </cell>
          <cell r="M1726">
            <v>172</v>
          </cell>
          <cell r="N1726">
            <v>4</v>
          </cell>
        </row>
        <row r="1727">
          <cell r="A1727" t="str">
            <v>386</v>
          </cell>
          <cell r="B1727" t="str">
            <v>1728</v>
          </cell>
          <cell r="C1727" t="str">
            <v>C1</v>
          </cell>
          <cell r="D1727">
            <v>435</v>
          </cell>
          <cell r="E1727">
            <v>20</v>
          </cell>
          <cell r="F1727">
            <v>64</v>
          </cell>
          <cell r="G1727">
            <v>77</v>
          </cell>
          <cell r="H1727">
            <v>3</v>
          </cell>
          <cell r="I1727">
            <v>3</v>
          </cell>
          <cell r="J1727">
            <v>0</v>
          </cell>
          <cell r="K1727">
            <v>0</v>
          </cell>
          <cell r="L1727">
            <v>0</v>
          </cell>
          <cell r="M1727">
            <v>167</v>
          </cell>
          <cell r="N1727">
            <v>7</v>
          </cell>
        </row>
        <row r="1728">
          <cell r="A1728" t="str">
            <v>386</v>
          </cell>
          <cell r="B1728" t="str">
            <v>1729</v>
          </cell>
          <cell r="C1728" t="str">
            <v>B</v>
          </cell>
          <cell r="D1728">
            <v>519</v>
          </cell>
          <cell r="E1728">
            <v>26</v>
          </cell>
          <cell r="F1728">
            <v>52</v>
          </cell>
          <cell r="G1728">
            <v>71</v>
          </cell>
          <cell r="H1728">
            <v>8</v>
          </cell>
          <cell r="I1728">
            <v>0</v>
          </cell>
          <cell r="J1728">
            <v>0</v>
          </cell>
          <cell r="K1728">
            <v>0</v>
          </cell>
          <cell r="L1728">
            <v>0</v>
          </cell>
          <cell r="M1728">
            <v>157</v>
          </cell>
          <cell r="N1728">
            <v>9</v>
          </cell>
        </row>
        <row r="1729">
          <cell r="A1729" t="str">
            <v>386</v>
          </cell>
          <cell r="B1729" t="str">
            <v>1729</v>
          </cell>
          <cell r="C1729" t="str">
            <v>C1</v>
          </cell>
          <cell r="D1729">
            <v>520</v>
          </cell>
          <cell r="E1729">
            <v>28</v>
          </cell>
          <cell r="F1729">
            <v>67</v>
          </cell>
          <cell r="G1729">
            <v>72</v>
          </cell>
          <cell r="H1729">
            <v>5</v>
          </cell>
          <cell r="I1729">
            <v>1</v>
          </cell>
          <cell r="J1729">
            <v>0</v>
          </cell>
          <cell r="K1729">
            <v>0</v>
          </cell>
          <cell r="L1729">
            <v>0</v>
          </cell>
          <cell r="M1729">
            <v>173</v>
          </cell>
          <cell r="N1729">
            <v>11</v>
          </cell>
        </row>
        <row r="1730">
          <cell r="A1730" t="str">
            <v>388</v>
          </cell>
          <cell r="B1730" t="str">
            <v>1738</v>
          </cell>
          <cell r="C1730" t="str">
            <v>B</v>
          </cell>
          <cell r="D1730">
            <v>750</v>
          </cell>
          <cell r="E1730">
            <v>0</v>
          </cell>
          <cell r="F1730">
            <v>239</v>
          </cell>
          <cell r="G1730">
            <v>231</v>
          </cell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470</v>
          </cell>
          <cell r="N1730">
            <v>22</v>
          </cell>
        </row>
        <row r="1731">
          <cell r="A1731" t="str">
            <v>388</v>
          </cell>
          <cell r="B1731" t="str">
            <v>1739</v>
          </cell>
          <cell r="C1731" t="str">
            <v>B</v>
          </cell>
          <cell r="D1731">
            <v>378</v>
          </cell>
          <cell r="E1731">
            <v>0</v>
          </cell>
          <cell r="F1731">
            <v>118</v>
          </cell>
          <cell r="G1731">
            <v>124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242</v>
          </cell>
          <cell r="N1731">
            <v>6</v>
          </cell>
        </row>
        <row r="1732">
          <cell r="A1732" t="str">
            <v>388</v>
          </cell>
          <cell r="B1732" t="str">
            <v>1739</v>
          </cell>
          <cell r="C1732" t="str">
            <v>C1</v>
          </cell>
          <cell r="D1732">
            <v>379</v>
          </cell>
          <cell r="E1732">
            <v>0</v>
          </cell>
          <cell r="F1732">
            <v>121</v>
          </cell>
          <cell r="G1732">
            <v>119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240</v>
          </cell>
          <cell r="N1732">
            <v>9</v>
          </cell>
        </row>
        <row r="1733">
          <cell r="A1733" t="str">
            <v>388</v>
          </cell>
          <cell r="B1733" t="str">
            <v>1740</v>
          </cell>
          <cell r="C1733" t="str">
            <v>B</v>
          </cell>
          <cell r="D1733">
            <v>233</v>
          </cell>
          <cell r="E1733">
            <v>0</v>
          </cell>
          <cell r="F1733">
            <v>60</v>
          </cell>
          <cell r="G1733">
            <v>72</v>
          </cell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132</v>
          </cell>
          <cell r="N1733">
            <v>7</v>
          </cell>
        </row>
        <row r="1734">
          <cell r="A1734" t="str">
            <v>392</v>
          </cell>
          <cell r="B1734" t="str">
            <v>1746</v>
          </cell>
          <cell r="C1734" t="str">
            <v>B</v>
          </cell>
          <cell r="D1734">
            <v>511</v>
          </cell>
          <cell r="E1734">
            <v>56</v>
          </cell>
          <cell r="F1734">
            <v>46</v>
          </cell>
          <cell r="G1734">
            <v>56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158</v>
          </cell>
          <cell r="N1734">
            <v>0</v>
          </cell>
        </row>
        <row r="1735">
          <cell r="A1735" t="str">
            <v>392</v>
          </cell>
          <cell r="B1735" t="str">
            <v>1746</v>
          </cell>
          <cell r="C1735" t="str">
            <v>C1</v>
          </cell>
          <cell r="D1735">
            <v>511</v>
          </cell>
          <cell r="E1735">
            <v>74</v>
          </cell>
          <cell r="F1735">
            <v>45</v>
          </cell>
          <cell r="G1735">
            <v>33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152</v>
          </cell>
          <cell r="N1735">
            <v>8</v>
          </cell>
        </row>
        <row r="1736">
          <cell r="A1736" t="str">
            <v>392</v>
          </cell>
          <cell r="B1736" t="str">
            <v>1747</v>
          </cell>
          <cell r="C1736" t="str">
            <v>B</v>
          </cell>
          <cell r="D1736">
            <v>564</v>
          </cell>
          <cell r="E1736">
            <v>14</v>
          </cell>
          <cell r="F1736">
            <v>33</v>
          </cell>
          <cell r="G1736">
            <v>10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57</v>
          </cell>
          <cell r="N1736">
            <v>0</v>
          </cell>
        </row>
        <row r="1737">
          <cell r="A1737" t="str">
            <v>392</v>
          </cell>
          <cell r="B1737" t="str">
            <v>1748</v>
          </cell>
          <cell r="C1737" t="str">
            <v>B</v>
          </cell>
          <cell r="D1737">
            <v>405</v>
          </cell>
          <cell r="E1737">
            <v>48</v>
          </cell>
          <cell r="F1737">
            <v>47</v>
          </cell>
          <cell r="G1737">
            <v>41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136</v>
          </cell>
          <cell r="N1737">
            <v>0</v>
          </cell>
        </row>
        <row r="1738">
          <cell r="A1738" t="str">
            <v>392</v>
          </cell>
          <cell r="B1738" t="str">
            <v>1748</v>
          </cell>
          <cell r="C1738" t="str">
            <v>C1</v>
          </cell>
          <cell r="D1738">
            <v>406</v>
          </cell>
          <cell r="E1738">
            <v>49</v>
          </cell>
          <cell r="F1738">
            <v>54</v>
          </cell>
          <cell r="G1738">
            <v>38</v>
          </cell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141</v>
          </cell>
          <cell r="N1738">
            <v>2</v>
          </cell>
        </row>
        <row r="1739">
          <cell r="A1739" t="str">
            <v>392</v>
          </cell>
          <cell r="B1739" t="str">
            <v>1749</v>
          </cell>
          <cell r="C1739" t="str">
            <v>B</v>
          </cell>
          <cell r="D1739">
            <v>397</v>
          </cell>
          <cell r="E1739">
            <v>56</v>
          </cell>
          <cell r="F1739">
            <v>41</v>
          </cell>
          <cell r="G1739">
            <v>44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141</v>
          </cell>
          <cell r="N1739">
            <v>0</v>
          </cell>
        </row>
        <row r="1740">
          <cell r="A1740" t="str">
            <v>392</v>
          </cell>
          <cell r="B1740" t="str">
            <v>1749</v>
          </cell>
          <cell r="C1740" t="str">
            <v>C1</v>
          </cell>
          <cell r="D1740">
            <v>397</v>
          </cell>
          <cell r="E1740">
            <v>38</v>
          </cell>
          <cell r="F1740">
            <v>42</v>
          </cell>
          <cell r="G1740">
            <v>48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128</v>
          </cell>
          <cell r="N1740">
            <v>6</v>
          </cell>
        </row>
        <row r="1741">
          <cell r="A1741" t="str">
            <v>392</v>
          </cell>
          <cell r="B1741" t="str">
            <v>1750</v>
          </cell>
          <cell r="C1741" t="str">
            <v>B</v>
          </cell>
          <cell r="D1741">
            <v>499</v>
          </cell>
          <cell r="E1741">
            <v>72</v>
          </cell>
          <cell r="F1741">
            <v>53</v>
          </cell>
          <cell r="G1741">
            <v>35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160</v>
          </cell>
          <cell r="N1741">
            <v>3</v>
          </cell>
        </row>
        <row r="1742">
          <cell r="A1742" t="str">
            <v>392</v>
          </cell>
          <cell r="B1742" t="str">
            <v>1750</v>
          </cell>
          <cell r="C1742" t="str">
            <v>C1</v>
          </cell>
          <cell r="D1742">
            <v>500</v>
          </cell>
          <cell r="E1742">
            <v>68</v>
          </cell>
          <cell r="F1742">
            <v>67</v>
          </cell>
          <cell r="G1742">
            <v>33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168</v>
          </cell>
          <cell r="N1742">
            <v>2</v>
          </cell>
        </row>
        <row r="1743">
          <cell r="A1743" t="str">
            <v>392</v>
          </cell>
          <cell r="B1743" t="str">
            <v>1751</v>
          </cell>
          <cell r="C1743" t="str">
            <v>B</v>
          </cell>
          <cell r="D1743">
            <v>465</v>
          </cell>
          <cell r="E1743">
            <v>27</v>
          </cell>
          <cell r="F1743">
            <v>130</v>
          </cell>
          <cell r="G1743">
            <v>48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205</v>
          </cell>
          <cell r="N1743">
            <v>5</v>
          </cell>
        </row>
        <row r="1744">
          <cell r="A1744" t="str">
            <v>392</v>
          </cell>
          <cell r="B1744" t="str">
            <v>1751</v>
          </cell>
          <cell r="C1744" t="str">
            <v>C1</v>
          </cell>
          <cell r="D1744">
            <v>466</v>
          </cell>
          <cell r="E1744">
            <v>14</v>
          </cell>
          <cell r="F1744">
            <v>137</v>
          </cell>
          <cell r="G1744">
            <v>53</v>
          </cell>
          <cell r="H1744">
            <v>0</v>
          </cell>
          <cell r="I1744">
            <v>0</v>
          </cell>
          <cell r="J1744">
            <v>0</v>
          </cell>
          <cell r="K1744">
            <v>0</v>
          </cell>
          <cell r="L1744">
            <v>1</v>
          </cell>
          <cell r="M1744">
            <v>205</v>
          </cell>
          <cell r="N1744">
            <v>3</v>
          </cell>
        </row>
        <row r="1745">
          <cell r="A1745" t="str">
            <v>392</v>
          </cell>
          <cell r="B1745" t="str">
            <v>1752</v>
          </cell>
          <cell r="C1745" t="str">
            <v>B</v>
          </cell>
          <cell r="D1745">
            <v>509</v>
          </cell>
          <cell r="E1745">
            <v>31</v>
          </cell>
          <cell r="F1745">
            <v>118</v>
          </cell>
          <cell r="G1745">
            <v>67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216</v>
          </cell>
          <cell r="N1745">
            <v>5</v>
          </cell>
        </row>
        <row r="1746">
          <cell r="A1746" t="str">
            <v>392</v>
          </cell>
          <cell r="B1746" t="str">
            <v>1752</v>
          </cell>
          <cell r="C1746" t="str">
            <v>C1</v>
          </cell>
          <cell r="D1746">
            <v>509</v>
          </cell>
          <cell r="E1746">
            <v>22</v>
          </cell>
          <cell r="F1746">
            <v>128</v>
          </cell>
          <cell r="G1746">
            <v>58</v>
          </cell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208</v>
          </cell>
          <cell r="N1746">
            <v>4</v>
          </cell>
        </row>
        <row r="1747">
          <cell r="A1747" t="str">
            <v>392</v>
          </cell>
          <cell r="B1747" t="str">
            <v>1753</v>
          </cell>
          <cell r="C1747" t="str">
            <v>B</v>
          </cell>
          <cell r="D1747">
            <v>459</v>
          </cell>
          <cell r="E1747">
            <v>35</v>
          </cell>
          <cell r="F1747">
            <v>81</v>
          </cell>
          <cell r="G1747">
            <v>46</v>
          </cell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162</v>
          </cell>
          <cell r="N1747">
            <v>6</v>
          </cell>
        </row>
        <row r="1748">
          <cell r="A1748" t="str">
            <v>392</v>
          </cell>
          <cell r="B1748" t="str">
            <v>1753</v>
          </cell>
          <cell r="C1748" t="str">
            <v>C1</v>
          </cell>
          <cell r="D1748">
            <v>459</v>
          </cell>
          <cell r="E1748">
            <v>22</v>
          </cell>
          <cell r="F1748">
            <v>91</v>
          </cell>
          <cell r="G1748">
            <v>41</v>
          </cell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154</v>
          </cell>
          <cell r="N1748">
            <v>5</v>
          </cell>
        </row>
        <row r="1749">
          <cell r="A1749" t="str">
            <v>392</v>
          </cell>
          <cell r="B1749" t="str">
            <v>1754</v>
          </cell>
          <cell r="C1749" t="str">
            <v>B</v>
          </cell>
          <cell r="D1749">
            <v>500</v>
          </cell>
          <cell r="E1749">
            <v>40</v>
          </cell>
          <cell r="F1749">
            <v>64</v>
          </cell>
          <cell r="G1749">
            <v>59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163</v>
          </cell>
          <cell r="N1749">
            <v>4</v>
          </cell>
        </row>
        <row r="1750">
          <cell r="A1750" t="str">
            <v>392</v>
          </cell>
          <cell r="B1750" t="str">
            <v>1754</v>
          </cell>
          <cell r="C1750" t="str">
            <v>C1</v>
          </cell>
          <cell r="D1750">
            <v>501</v>
          </cell>
          <cell r="E1750">
            <v>40</v>
          </cell>
          <cell r="F1750">
            <v>67</v>
          </cell>
          <cell r="G1750">
            <v>54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161</v>
          </cell>
          <cell r="N1750">
            <v>5</v>
          </cell>
        </row>
        <row r="1751">
          <cell r="A1751" t="str">
            <v>392</v>
          </cell>
          <cell r="B1751" t="str">
            <v>1755</v>
          </cell>
          <cell r="C1751" t="str">
            <v>B</v>
          </cell>
          <cell r="D1751">
            <v>585</v>
          </cell>
          <cell r="E1751">
            <v>46</v>
          </cell>
          <cell r="F1751">
            <v>67</v>
          </cell>
          <cell r="G1751">
            <v>97</v>
          </cell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210</v>
          </cell>
          <cell r="N1751">
            <v>3</v>
          </cell>
        </row>
        <row r="1752">
          <cell r="A1752" t="str">
            <v>392</v>
          </cell>
          <cell r="B1752" t="str">
            <v>1755</v>
          </cell>
          <cell r="C1752" t="str">
            <v>C1</v>
          </cell>
          <cell r="D1752">
            <v>585</v>
          </cell>
          <cell r="E1752">
            <v>38</v>
          </cell>
          <cell r="F1752">
            <v>60</v>
          </cell>
          <cell r="G1752">
            <v>83</v>
          </cell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181</v>
          </cell>
          <cell r="N1752">
            <v>5</v>
          </cell>
        </row>
        <row r="1753">
          <cell r="A1753" t="str">
            <v>392</v>
          </cell>
          <cell r="B1753" t="str">
            <v>1756</v>
          </cell>
          <cell r="C1753" t="str">
            <v>B</v>
          </cell>
          <cell r="D1753">
            <v>438</v>
          </cell>
          <cell r="E1753">
            <v>57</v>
          </cell>
          <cell r="F1753">
            <v>52</v>
          </cell>
          <cell r="G1753">
            <v>45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154</v>
          </cell>
          <cell r="N1753">
            <v>4</v>
          </cell>
        </row>
        <row r="1754">
          <cell r="A1754" t="str">
            <v>392</v>
          </cell>
          <cell r="B1754" t="str">
            <v>1756</v>
          </cell>
          <cell r="C1754" t="str">
            <v>C1</v>
          </cell>
          <cell r="D1754">
            <v>439</v>
          </cell>
          <cell r="E1754">
            <v>47</v>
          </cell>
          <cell r="F1754">
            <v>51</v>
          </cell>
          <cell r="G1754">
            <v>39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137</v>
          </cell>
          <cell r="N1754">
            <v>5</v>
          </cell>
        </row>
        <row r="1755">
          <cell r="A1755" t="str">
            <v>392</v>
          </cell>
          <cell r="B1755" t="str">
            <v>1757</v>
          </cell>
          <cell r="C1755" t="str">
            <v>B</v>
          </cell>
          <cell r="D1755">
            <v>656</v>
          </cell>
          <cell r="E1755">
            <v>61</v>
          </cell>
          <cell r="F1755">
            <v>88</v>
          </cell>
          <cell r="G1755">
            <v>63</v>
          </cell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212</v>
          </cell>
          <cell r="N1755">
            <v>0</v>
          </cell>
        </row>
        <row r="1756">
          <cell r="A1756" t="str">
            <v>392</v>
          </cell>
          <cell r="B1756" t="str">
            <v>1757</v>
          </cell>
          <cell r="C1756" t="str">
            <v>C1</v>
          </cell>
          <cell r="D1756">
            <v>657</v>
          </cell>
          <cell r="E1756">
            <v>67</v>
          </cell>
          <cell r="F1756">
            <v>91</v>
          </cell>
          <cell r="G1756">
            <v>67</v>
          </cell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225</v>
          </cell>
          <cell r="N1756">
            <v>4</v>
          </cell>
        </row>
        <row r="1757">
          <cell r="A1757" t="str">
            <v>392</v>
          </cell>
          <cell r="B1757" t="str">
            <v>1758</v>
          </cell>
          <cell r="C1757" t="str">
            <v>B</v>
          </cell>
          <cell r="D1757">
            <v>718</v>
          </cell>
          <cell r="E1757">
            <v>64</v>
          </cell>
          <cell r="F1757">
            <v>85</v>
          </cell>
          <cell r="G1757">
            <v>86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235</v>
          </cell>
          <cell r="N1757">
            <v>2</v>
          </cell>
        </row>
        <row r="1758">
          <cell r="A1758" t="str">
            <v>392</v>
          </cell>
          <cell r="B1758" t="str">
            <v>1758</v>
          </cell>
          <cell r="C1758" t="str">
            <v>C1</v>
          </cell>
          <cell r="D1758">
            <v>718</v>
          </cell>
          <cell r="E1758">
            <v>67</v>
          </cell>
          <cell r="F1758">
            <v>90</v>
          </cell>
          <cell r="G1758">
            <v>98</v>
          </cell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255</v>
          </cell>
          <cell r="N1758">
            <v>5</v>
          </cell>
        </row>
        <row r="1759">
          <cell r="A1759" t="str">
            <v>392</v>
          </cell>
          <cell r="B1759" t="str">
            <v>1759</v>
          </cell>
          <cell r="C1759" t="str">
            <v>B</v>
          </cell>
          <cell r="D1759">
            <v>584</v>
          </cell>
          <cell r="E1759">
            <v>52</v>
          </cell>
          <cell r="F1759">
            <v>59</v>
          </cell>
          <cell r="G1759">
            <v>74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185</v>
          </cell>
          <cell r="N1759">
            <v>8</v>
          </cell>
        </row>
        <row r="1760">
          <cell r="A1760" t="str">
            <v>392</v>
          </cell>
          <cell r="B1760" t="str">
            <v>1759</v>
          </cell>
          <cell r="C1760" t="str">
            <v>C1</v>
          </cell>
          <cell r="D1760">
            <v>584</v>
          </cell>
          <cell r="E1760">
            <v>37</v>
          </cell>
          <cell r="F1760">
            <v>85</v>
          </cell>
          <cell r="G1760">
            <v>82</v>
          </cell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204</v>
          </cell>
          <cell r="N1760">
            <v>7</v>
          </cell>
        </row>
        <row r="1761">
          <cell r="A1761" t="str">
            <v>392</v>
          </cell>
          <cell r="B1761" t="str">
            <v>1760</v>
          </cell>
          <cell r="C1761" t="str">
            <v>B</v>
          </cell>
          <cell r="D1761">
            <v>539</v>
          </cell>
          <cell r="E1761">
            <v>28</v>
          </cell>
          <cell r="F1761">
            <v>74</v>
          </cell>
          <cell r="G1761">
            <v>72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174</v>
          </cell>
          <cell r="N1761">
            <v>0</v>
          </cell>
        </row>
        <row r="1762">
          <cell r="A1762" t="str">
            <v>392</v>
          </cell>
          <cell r="B1762" t="str">
            <v>1760</v>
          </cell>
          <cell r="C1762" t="str">
            <v>C1</v>
          </cell>
          <cell r="D1762">
            <v>539</v>
          </cell>
          <cell r="E1762">
            <v>41</v>
          </cell>
          <cell r="F1762">
            <v>75</v>
          </cell>
          <cell r="G1762">
            <v>67</v>
          </cell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183</v>
          </cell>
          <cell r="N1762">
            <v>4</v>
          </cell>
        </row>
        <row r="1763">
          <cell r="A1763" t="str">
            <v>392</v>
          </cell>
          <cell r="B1763" t="str">
            <v>1761</v>
          </cell>
          <cell r="C1763" t="str">
            <v>B</v>
          </cell>
          <cell r="D1763">
            <v>626</v>
          </cell>
          <cell r="E1763">
            <v>25</v>
          </cell>
          <cell r="F1763">
            <v>124</v>
          </cell>
          <cell r="G1763">
            <v>86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235</v>
          </cell>
          <cell r="N1763">
            <v>5</v>
          </cell>
        </row>
        <row r="1764">
          <cell r="A1764" t="str">
            <v>392</v>
          </cell>
          <cell r="B1764" t="str">
            <v>1761</v>
          </cell>
          <cell r="C1764" t="str">
            <v>C1</v>
          </cell>
          <cell r="D1764">
            <v>626</v>
          </cell>
          <cell r="E1764">
            <v>16</v>
          </cell>
          <cell r="F1764">
            <v>139</v>
          </cell>
          <cell r="G1764">
            <v>100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255</v>
          </cell>
          <cell r="N1764">
            <v>0</v>
          </cell>
        </row>
        <row r="1765">
          <cell r="A1765" t="str">
            <v>392</v>
          </cell>
          <cell r="B1765" t="str">
            <v>1762</v>
          </cell>
          <cell r="C1765" t="str">
            <v>B</v>
          </cell>
          <cell r="D1765">
            <v>523</v>
          </cell>
          <cell r="E1765">
            <v>14</v>
          </cell>
          <cell r="F1765">
            <v>73</v>
          </cell>
          <cell r="G1765">
            <v>66</v>
          </cell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153</v>
          </cell>
          <cell r="N1765">
            <v>5</v>
          </cell>
        </row>
        <row r="1766">
          <cell r="A1766" t="str">
            <v>392</v>
          </cell>
          <cell r="B1766" t="str">
            <v>1762</v>
          </cell>
          <cell r="C1766" t="str">
            <v>C1</v>
          </cell>
          <cell r="D1766">
            <v>523</v>
          </cell>
          <cell r="E1766">
            <v>13</v>
          </cell>
          <cell r="F1766">
            <v>78</v>
          </cell>
          <cell r="G1766">
            <v>80</v>
          </cell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171</v>
          </cell>
          <cell r="N1766">
            <v>9</v>
          </cell>
        </row>
        <row r="1767">
          <cell r="A1767" t="str">
            <v>392</v>
          </cell>
          <cell r="B1767" t="str">
            <v>1762</v>
          </cell>
          <cell r="C1767" t="str">
            <v>C2</v>
          </cell>
          <cell r="D1767">
            <v>524</v>
          </cell>
          <cell r="E1767">
            <v>22</v>
          </cell>
          <cell r="F1767">
            <v>95</v>
          </cell>
          <cell r="G1767">
            <v>67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184</v>
          </cell>
          <cell r="N1767">
            <v>8</v>
          </cell>
        </row>
        <row r="1768">
          <cell r="A1768" t="str">
            <v>392</v>
          </cell>
          <cell r="B1768" t="str">
            <v>1763</v>
          </cell>
          <cell r="C1768" t="str">
            <v>B</v>
          </cell>
          <cell r="D1768">
            <v>409</v>
          </cell>
          <cell r="E1768">
            <v>19</v>
          </cell>
          <cell r="F1768">
            <v>66</v>
          </cell>
          <cell r="G1768">
            <v>53</v>
          </cell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138</v>
          </cell>
          <cell r="N1768">
            <v>6</v>
          </cell>
        </row>
        <row r="1769">
          <cell r="A1769" t="str">
            <v>392</v>
          </cell>
          <cell r="B1769" t="str">
            <v>1763</v>
          </cell>
          <cell r="C1769" t="str">
            <v>C1</v>
          </cell>
          <cell r="D1769">
            <v>410</v>
          </cell>
          <cell r="E1769">
            <v>23</v>
          </cell>
          <cell r="F1769">
            <v>70</v>
          </cell>
          <cell r="G1769">
            <v>57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150</v>
          </cell>
          <cell r="N1769">
            <v>2</v>
          </cell>
        </row>
        <row r="1770">
          <cell r="A1770" t="str">
            <v>392</v>
          </cell>
          <cell r="B1770" t="str">
            <v>1764</v>
          </cell>
          <cell r="C1770" t="str">
            <v>B</v>
          </cell>
          <cell r="D1770">
            <v>434</v>
          </cell>
          <cell r="E1770">
            <v>27</v>
          </cell>
          <cell r="F1770">
            <v>57</v>
          </cell>
          <cell r="G1770">
            <v>79</v>
          </cell>
          <cell r="H1770">
            <v>0</v>
          </cell>
          <cell r="I1770">
            <v>0</v>
          </cell>
          <cell r="J1770">
            <v>0</v>
          </cell>
          <cell r="K1770">
            <v>0</v>
          </cell>
          <cell r="L1770">
            <v>0</v>
          </cell>
          <cell r="M1770">
            <v>163</v>
          </cell>
          <cell r="N1770">
            <v>3</v>
          </cell>
        </row>
        <row r="1771">
          <cell r="A1771" t="str">
            <v>392</v>
          </cell>
          <cell r="B1771" t="str">
            <v>1764</v>
          </cell>
          <cell r="C1771" t="str">
            <v>C1</v>
          </cell>
          <cell r="D1771">
            <v>434</v>
          </cell>
          <cell r="E1771">
            <v>35</v>
          </cell>
          <cell r="F1771">
            <v>61</v>
          </cell>
          <cell r="G1771">
            <v>64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160</v>
          </cell>
          <cell r="N1771">
            <v>4</v>
          </cell>
        </row>
        <row r="1772">
          <cell r="A1772" t="str">
            <v>392</v>
          </cell>
          <cell r="B1772" t="str">
            <v>1765</v>
          </cell>
          <cell r="C1772" t="str">
            <v>B</v>
          </cell>
          <cell r="D1772">
            <v>499</v>
          </cell>
          <cell r="E1772">
            <v>33</v>
          </cell>
          <cell r="F1772">
            <v>64</v>
          </cell>
          <cell r="G1772">
            <v>60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157</v>
          </cell>
          <cell r="N1772">
            <v>5</v>
          </cell>
        </row>
        <row r="1773">
          <cell r="A1773" t="str">
            <v>392</v>
          </cell>
          <cell r="B1773" t="str">
            <v>1765</v>
          </cell>
          <cell r="C1773" t="str">
            <v>C1</v>
          </cell>
          <cell r="D1773">
            <v>499</v>
          </cell>
          <cell r="E1773">
            <v>41</v>
          </cell>
          <cell r="F1773">
            <v>49</v>
          </cell>
          <cell r="G1773">
            <v>64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154</v>
          </cell>
          <cell r="N1773">
            <v>0</v>
          </cell>
        </row>
        <row r="1774">
          <cell r="A1774" t="str">
            <v>392</v>
          </cell>
          <cell r="B1774" t="str">
            <v>1766</v>
          </cell>
          <cell r="C1774" t="str">
            <v>B</v>
          </cell>
          <cell r="D1774">
            <v>421</v>
          </cell>
          <cell r="E1774">
            <v>52</v>
          </cell>
          <cell r="F1774">
            <v>46</v>
          </cell>
          <cell r="G1774">
            <v>55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153</v>
          </cell>
          <cell r="N1774">
            <v>3</v>
          </cell>
        </row>
        <row r="1775">
          <cell r="A1775" t="str">
            <v>392</v>
          </cell>
          <cell r="B1775" t="str">
            <v>1766</v>
          </cell>
          <cell r="C1775" t="str">
            <v>C1</v>
          </cell>
          <cell r="D1775">
            <v>421</v>
          </cell>
          <cell r="E1775">
            <v>36</v>
          </cell>
          <cell r="F1775">
            <v>49</v>
          </cell>
          <cell r="G1775">
            <v>67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152</v>
          </cell>
          <cell r="N1775">
            <v>2</v>
          </cell>
        </row>
        <row r="1776">
          <cell r="A1776" t="str">
            <v>392</v>
          </cell>
          <cell r="B1776" t="str">
            <v>1767</v>
          </cell>
          <cell r="C1776" t="str">
            <v>B</v>
          </cell>
          <cell r="D1776">
            <v>557</v>
          </cell>
          <cell r="E1776">
            <v>24</v>
          </cell>
          <cell r="F1776">
            <v>58</v>
          </cell>
          <cell r="G1776">
            <v>68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150</v>
          </cell>
          <cell r="N1776">
            <v>3</v>
          </cell>
        </row>
        <row r="1777">
          <cell r="A1777" t="str">
            <v>392</v>
          </cell>
          <cell r="B1777" t="str">
            <v>1767</v>
          </cell>
          <cell r="C1777" t="str">
            <v>C1</v>
          </cell>
          <cell r="D1777">
            <v>558</v>
          </cell>
          <cell r="E1777">
            <v>16</v>
          </cell>
          <cell r="F1777">
            <v>68</v>
          </cell>
          <cell r="G1777">
            <v>48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132</v>
          </cell>
          <cell r="N1777">
            <v>5</v>
          </cell>
        </row>
        <row r="1778">
          <cell r="A1778" t="str">
            <v>392</v>
          </cell>
          <cell r="B1778" t="str">
            <v>1768</v>
          </cell>
          <cell r="C1778" t="str">
            <v>B</v>
          </cell>
          <cell r="D1778">
            <v>432</v>
          </cell>
          <cell r="E1778">
            <v>29</v>
          </cell>
          <cell r="F1778">
            <v>54</v>
          </cell>
          <cell r="G1778">
            <v>35</v>
          </cell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118</v>
          </cell>
          <cell r="N1778">
            <v>3</v>
          </cell>
        </row>
        <row r="1779">
          <cell r="A1779" t="str">
            <v>392</v>
          </cell>
          <cell r="B1779" t="str">
            <v>1768</v>
          </cell>
          <cell r="C1779" t="str">
            <v>C1</v>
          </cell>
          <cell r="D1779">
            <v>433</v>
          </cell>
          <cell r="E1779">
            <v>40</v>
          </cell>
          <cell r="F1779">
            <v>58</v>
          </cell>
          <cell r="G1779">
            <v>38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136</v>
          </cell>
          <cell r="N1779">
            <v>1</v>
          </cell>
        </row>
        <row r="1780">
          <cell r="A1780" t="str">
            <v>407</v>
          </cell>
          <cell r="B1780" t="str">
            <v>1826</v>
          </cell>
          <cell r="C1780" t="str">
            <v>B</v>
          </cell>
          <cell r="D1780">
            <v>584</v>
          </cell>
          <cell r="E1780">
            <v>0</v>
          </cell>
          <cell r="F1780">
            <v>330</v>
          </cell>
          <cell r="G1780">
            <v>75</v>
          </cell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405</v>
          </cell>
          <cell r="N1780">
            <v>13</v>
          </cell>
        </row>
        <row r="1781">
          <cell r="A1781" t="str">
            <v>414</v>
          </cell>
          <cell r="B1781" t="str">
            <v>1841</v>
          </cell>
          <cell r="C1781" t="str">
            <v>B</v>
          </cell>
          <cell r="D1781">
            <v>557</v>
          </cell>
          <cell r="E1781">
            <v>10</v>
          </cell>
          <cell r="F1781">
            <v>266</v>
          </cell>
          <cell r="G1781">
            <v>97</v>
          </cell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373</v>
          </cell>
          <cell r="N1781">
            <v>20</v>
          </cell>
        </row>
        <row r="1782">
          <cell r="A1782" t="str">
            <v>414</v>
          </cell>
          <cell r="B1782" t="str">
            <v>1841</v>
          </cell>
          <cell r="C1782" t="str">
            <v>C1</v>
          </cell>
          <cell r="D1782">
            <v>557</v>
          </cell>
          <cell r="E1782">
            <v>9</v>
          </cell>
          <cell r="F1782">
            <v>226</v>
          </cell>
          <cell r="G1782">
            <v>133</v>
          </cell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368</v>
          </cell>
          <cell r="N1782">
            <v>23</v>
          </cell>
        </row>
        <row r="1783">
          <cell r="A1783" t="str">
            <v>414</v>
          </cell>
          <cell r="B1783" t="str">
            <v>1842</v>
          </cell>
          <cell r="C1783" t="str">
            <v>B</v>
          </cell>
          <cell r="D1783">
            <v>624</v>
          </cell>
          <cell r="E1783">
            <v>18</v>
          </cell>
          <cell r="F1783">
            <v>232</v>
          </cell>
          <cell r="G1783">
            <v>176</v>
          </cell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426</v>
          </cell>
          <cell r="N1783">
            <v>14</v>
          </cell>
        </row>
        <row r="1784">
          <cell r="A1784" t="str">
            <v>414</v>
          </cell>
          <cell r="B1784" t="str">
            <v>1842</v>
          </cell>
          <cell r="C1784" t="str">
            <v>C1</v>
          </cell>
          <cell r="D1784">
            <v>624</v>
          </cell>
          <cell r="E1784">
            <v>21</v>
          </cell>
          <cell r="F1784">
            <v>215</v>
          </cell>
          <cell r="G1784">
            <v>186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  <cell r="M1784">
            <v>422</v>
          </cell>
          <cell r="N1784">
            <v>17</v>
          </cell>
        </row>
        <row r="1785">
          <cell r="A1785" t="str">
            <v>414</v>
          </cell>
          <cell r="B1785" t="str">
            <v>1842</v>
          </cell>
          <cell r="C1785" t="str">
            <v>C2</v>
          </cell>
          <cell r="D1785">
            <v>624</v>
          </cell>
          <cell r="E1785">
            <v>22</v>
          </cell>
          <cell r="F1785">
            <v>236</v>
          </cell>
          <cell r="G1785">
            <v>144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  <cell r="M1785">
            <v>402</v>
          </cell>
          <cell r="N1785">
            <v>20</v>
          </cell>
        </row>
        <row r="1786">
          <cell r="A1786" t="str">
            <v>414</v>
          </cell>
          <cell r="B1786" t="str">
            <v>1843</v>
          </cell>
          <cell r="C1786" t="str">
            <v>B</v>
          </cell>
          <cell r="D1786">
            <v>294</v>
          </cell>
          <cell r="E1786">
            <v>10</v>
          </cell>
          <cell r="F1786">
            <v>168</v>
          </cell>
          <cell r="G1786">
            <v>21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199</v>
          </cell>
          <cell r="N1786">
            <v>9</v>
          </cell>
        </row>
        <row r="1787">
          <cell r="A1787" t="str">
            <v>414</v>
          </cell>
          <cell r="B1787" t="str">
            <v>1844</v>
          </cell>
          <cell r="C1787" t="str">
            <v>B</v>
          </cell>
          <cell r="D1787">
            <v>591</v>
          </cell>
          <cell r="E1787">
            <v>3</v>
          </cell>
          <cell r="F1787">
            <v>241</v>
          </cell>
          <cell r="G1787">
            <v>167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411</v>
          </cell>
          <cell r="N1787">
            <v>11</v>
          </cell>
        </row>
        <row r="1788">
          <cell r="A1788" t="str">
            <v>414</v>
          </cell>
          <cell r="B1788" t="str">
            <v>1844</v>
          </cell>
          <cell r="C1788" t="str">
            <v>C1</v>
          </cell>
          <cell r="D1788">
            <v>592</v>
          </cell>
          <cell r="E1788">
            <v>6</v>
          </cell>
          <cell r="F1788">
            <v>237</v>
          </cell>
          <cell r="G1788">
            <v>177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420</v>
          </cell>
          <cell r="N1788">
            <v>7</v>
          </cell>
        </row>
        <row r="1789">
          <cell r="A1789" t="str">
            <v>414</v>
          </cell>
          <cell r="B1789" t="str">
            <v>1845</v>
          </cell>
          <cell r="C1789" t="str">
            <v>B</v>
          </cell>
          <cell r="D1789">
            <v>591</v>
          </cell>
          <cell r="E1789">
            <v>27</v>
          </cell>
          <cell r="F1789">
            <v>176</v>
          </cell>
          <cell r="G1789">
            <v>65</v>
          </cell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268</v>
          </cell>
          <cell r="N1789">
            <v>0</v>
          </cell>
        </row>
        <row r="1790">
          <cell r="A1790" t="str">
            <v>414</v>
          </cell>
          <cell r="B1790" t="str">
            <v>1845</v>
          </cell>
          <cell r="C1790" t="str">
            <v>C1</v>
          </cell>
          <cell r="D1790">
            <v>592</v>
          </cell>
          <cell r="E1790">
            <v>22</v>
          </cell>
          <cell r="F1790">
            <v>191</v>
          </cell>
          <cell r="G1790">
            <v>87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300</v>
          </cell>
          <cell r="N1790">
            <v>7</v>
          </cell>
        </row>
        <row r="1791">
          <cell r="A1791" t="str">
            <v>414</v>
          </cell>
          <cell r="B1791" t="str">
            <v>1846</v>
          </cell>
          <cell r="C1791" t="str">
            <v>B</v>
          </cell>
          <cell r="D1791">
            <v>655</v>
          </cell>
          <cell r="E1791">
            <v>18</v>
          </cell>
          <cell r="F1791">
            <v>211</v>
          </cell>
          <cell r="G1791">
            <v>105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334</v>
          </cell>
          <cell r="N1791">
            <v>5</v>
          </cell>
        </row>
        <row r="1792">
          <cell r="A1792" t="str">
            <v>414</v>
          </cell>
          <cell r="B1792" t="str">
            <v>1846</v>
          </cell>
          <cell r="C1792" t="str">
            <v>C1</v>
          </cell>
          <cell r="D1792">
            <v>655</v>
          </cell>
          <cell r="E1792">
            <v>17</v>
          </cell>
          <cell r="F1792">
            <v>208</v>
          </cell>
          <cell r="G1792">
            <v>100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325</v>
          </cell>
          <cell r="N1792">
            <v>11</v>
          </cell>
        </row>
        <row r="1793">
          <cell r="A1793" t="str">
            <v>414</v>
          </cell>
          <cell r="B1793" t="str">
            <v>1846</v>
          </cell>
          <cell r="C1793" t="str">
            <v>C2</v>
          </cell>
          <cell r="D1793">
            <v>655</v>
          </cell>
          <cell r="E1793">
            <v>22</v>
          </cell>
          <cell r="F1793">
            <v>197</v>
          </cell>
          <cell r="G1793">
            <v>137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356</v>
          </cell>
          <cell r="N1793">
            <v>13</v>
          </cell>
        </row>
        <row r="1794">
          <cell r="A1794" t="str">
            <v>414</v>
          </cell>
          <cell r="B1794" t="str">
            <v>1846</v>
          </cell>
          <cell r="C1794" t="str">
            <v>C3</v>
          </cell>
          <cell r="D1794">
            <v>655</v>
          </cell>
          <cell r="E1794">
            <v>21</v>
          </cell>
          <cell r="F1794">
            <v>226</v>
          </cell>
          <cell r="G1794">
            <v>112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359</v>
          </cell>
          <cell r="N1794">
            <v>11</v>
          </cell>
        </row>
        <row r="1795">
          <cell r="A1795" t="str">
            <v>414</v>
          </cell>
          <cell r="B1795" t="str">
            <v>1846</v>
          </cell>
          <cell r="C1795" t="str">
            <v>C4</v>
          </cell>
          <cell r="D1795">
            <v>656</v>
          </cell>
          <cell r="E1795">
            <v>16</v>
          </cell>
          <cell r="F1795">
            <v>215</v>
          </cell>
          <cell r="G1795">
            <v>117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348</v>
          </cell>
          <cell r="N1795">
            <v>8</v>
          </cell>
        </row>
        <row r="1796">
          <cell r="A1796" t="str">
            <v>414</v>
          </cell>
          <cell r="B1796" t="str">
            <v>1847</v>
          </cell>
          <cell r="C1796" t="str">
            <v>B</v>
          </cell>
          <cell r="D1796">
            <v>551</v>
          </cell>
          <cell r="E1796">
            <v>20</v>
          </cell>
          <cell r="F1796">
            <v>194</v>
          </cell>
          <cell r="G1796">
            <v>105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319</v>
          </cell>
          <cell r="N1796">
            <v>7</v>
          </cell>
        </row>
        <row r="1797">
          <cell r="A1797" t="str">
            <v>414</v>
          </cell>
          <cell r="B1797" t="str">
            <v>1848</v>
          </cell>
          <cell r="C1797" t="str">
            <v>B</v>
          </cell>
          <cell r="D1797">
            <v>650</v>
          </cell>
          <cell r="E1797">
            <v>6</v>
          </cell>
          <cell r="F1797">
            <v>232</v>
          </cell>
          <cell r="G1797">
            <v>163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401</v>
          </cell>
          <cell r="N1797">
            <v>14</v>
          </cell>
        </row>
        <row r="1798">
          <cell r="A1798" t="str">
            <v>414</v>
          </cell>
          <cell r="B1798" t="str">
            <v>1848</v>
          </cell>
          <cell r="C1798" t="str">
            <v>C1</v>
          </cell>
          <cell r="D1798">
            <v>650</v>
          </cell>
          <cell r="E1798">
            <v>8</v>
          </cell>
          <cell r="F1798">
            <v>205</v>
          </cell>
          <cell r="G1798">
            <v>180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393</v>
          </cell>
          <cell r="N1798">
            <v>19</v>
          </cell>
        </row>
        <row r="1799">
          <cell r="A1799" t="str">
            <v>414</v>
          </cell>
          <cell r="B1799" t="str">
            <v>1849</v>
          </cell>
          <cell r="C1799" t="str">
            <v>B</v>
          </cell>
          <cell r="D1799">
            <v>459</v>
          </cell>
          <cell r="E1799">
            <v>9</v>
          </cell>
          <cell r="F1799">
            <v>151</v>
          </cell>
          <cell r="G1799">
            <v>128</v>
          </cell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288</v>
          </cell>
          <cell r="N1799">
            <v>12</v>
          </cell>
        </row>
        <row r="1800">
          <cell r="A1800" t="str">
            <v>414</v>
          </cell>
          <cell r="B1800" t="str">
            <v>1849</v>
          </cell>
          <cell r="C1800" t="str">
            <v>C1</v>
          </cell>
          <cell r="D1800">
            <v>459</v>
          </cell>
          <cell r="E1800">
            <v>18</v>
          </cell>
          <cell r="F1800">
            <v>171</v>
          </cell>
          <cell r="G1800">
            <v>113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302</v>
          </cell>
          <cell r="N1800">
            <v>15</v>
          </cell>
        </row>
        <row r="1801">
          <cell r="A1801" t="str">
            <v>414</v>
          </cell>
          <cell r="B1801" t="str">
            <v>1850</v>
          </cell>
          <cell r="C1801" t="str">
            <v>B</v>
          </cell>
          <cell r="D1801">
            <v>570</v>
          </cell>
          <cell r="E1801">
            <v>21</v>
          </cell>
          <cell r="F1801">
            <v>176</v>
          </cell>
          <cell r="G1801">
            <v>83</v>
          </cell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280</v>
          </cell>
          <cell r="N1801">
            <v>6</v>
          </cell>
        </row>
        <row r="1802">
          <cell r="A1802" t="str">
            <v>414</v>
          </cell>
          <cell r="B1802" t="str">
            <v>1850</v>
          </cell>
          <cell r="C1802" t="str">
            <v>C1</v>
          </cell>
          <cell r="D1802">
            <v>570</v>
          </cell>
          <cell r="E1802">
            <v>28</v>
          </cell>
          <cell r="F1802">
            <v>175</v>
          </cell>
          <cell r="G1802">
            <v>82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285</v>
          </cell>
          <cell r="N1802">
            <v>11</v>
          </cell>
        </row>
        <row r="1803">
          <cell r="A1803" t="str">
            <v>415</v>
          </cell>
          <cell r="B1803" t="str">
            <v>1851</v>
          </cell>
          <cell r="C1803" t="str">
            <v>B</v>
          </cell>
          <cell r="D1803">
            <v>635</v>
          </cell>
          <cell r="E1803">
            <v>0</v>
          </cell>
          <cell r="F1803">
            <v>204</v>
          </cell>
          <cell r="G1803">
            <v>126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330</v>
          </cell>
          <cell r="N1803">
            <v>0</v>
          </cell>
        </row>
        <row r="1804">
          <cell r="A1804" t="str">
            <v>415</v>
          </cell>
          <cell r="B1804" t="str">
            <v>1851</v>
          </cell>
          <cell r="C1804" t="str">
            <v>C1</v>
          </cell>
          <cell r="D1804">
            <v>635</v>
          </cell>
          <cell r="E1804">
            <v>0</v>
          </cell>
          <cell r="F1804">
            <v>186</v>
          </cell>
          <cell r="G1804">
            <v>121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307</v>
          </cell>
          <cell r="N1804">
            <v>8</v>
          </cell>
        </row>
        <row r="1805">
          <cell r="A1805" t="str">
            <v>415</v>
          </cell>
          <cell r="B1805" t="str">
            <v>1852</v>
          </cell>
          <cell r="C1805" t="str">
            <v>B</v>
          </cell>
          <cell r="D1805">
            <v>650</v>
          </cell>
          <cell r="E1805">
            <v>0</v>
          </cell>
          <cell r="F1805">
            <v>208</v>
          </cell>
          <cell r="G1805">
            <v>112</v>
          </cell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320</v>
          </cell>
          <cell r="N1805">
            <v>0</v>
          </cell>
        </row>
        <row r="1806">
          <cell r="A1806" t="str">
            <v>415</v>
          </cell>
          <cell r="B1806" t="str">
            <v>1852</v>
          </cell>
          <cell r="C1806" t="str">
            <v>C1</v>
          </cell>
          <cell r="D1806">
            <v>650</v>
          </cell>
          <cell r="E1806">
            <v>0</v>
          </cell>
          <cell r="F1806">
            <v>238</v>
          </cell>
          <cell r="G1806">
            <v>89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327</v>
          </cell>
          <cell r="N1806">
            <v>23</v>
          </cell>
        </row>
        <row r="1807">
          <cell r="A1807" t="str">
            <v>415</v>
          </cell>
          <cell r="B1807" t="str">
            <v>1853</v>
          </cell>
          <cell r="C1807" t="str">
            <v>B</v>
          </cell>
          <cell r="D1807">
            <v>450</v>
          </cell>
          <cell r="E1807">
            <v>0</v>
          </cell>
          <cell r="F1807">
            <v>147</v>
          </cell>
          <cell r="G1807">
            <v>41</v>
          </cell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188</v>
          </cell>
          <cell r="N1807">
            <v>16</v>
          </cell>
        </row>
        <row r="1808">
          <cell r="A1808" t="str">
            <v>415</v>
          </cell>
          <cell r="B1808" t="str">
            <v>1853</v>
          </cell>
          <cell r="C1808" t="str">
            <v>X1</v>
          </cell>
          <cell r="D1808">
            <v>341</v>
          </cell>
          <cell r="E1808">
            <v>0</v>
          </cell>
          <cell r="F1808">
            <v>83</v>
          </cell>
          <cell r="G1808">
            <v>21</v>
          </cell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104</v>
          </cell>
          <cell r="N1808">
            <v>6</v>
          </cell>
        </row>
        <row r="1809">
          <cell r="A1809" t="str">
            <v>415</v>
          </cell>
          <cell r="B1809" t="str">
            <v>1854</v>
          </cell>
          <cell r="C1809" t="str">
            <v>B</v>
          </cell>
          <cell r="D1809">
            <v>475</v>
          </cell>
          <cell r="E1809">
            <v>0</v>
          </cell>
          <cell r="F1809">
            <v>104</v>
          </cell>
          <cell r="G1809">
            <v>26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130</v>
          </cell>
          <cell r="N1809">
            <v>17</v>
          </cell>
        </row>
        <row r="1810">
          <cell r="A1810" t="str">
            <v>415</v>
          </cell>
          <cell r="B1810" t="str">
            <v>1854</v>
          </cell>
          <cell r="C1810" t="str">
            <v>C1</v>
          </cell>
          <cell r="D1810">
            <v>476</v>
          </cell>
          <cell r="E1810">
            <v>0</v>
          </cell>
          <cell r="F1810">
            <v>115</v>
          </cell>
          <cell r="G1810">
            <v>29</v>
          </cell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144</v>
          </cell>
          <cell r="N1810">
            <v>10</v>
          </cell>
        </row>
        <row r="1811">
          <cell r="A1811" t="str">
            <v>415</v>
          </cell>
          <cell r="B1811" t="str">
            <v>1855</v>
          </cell>
          <cell r="C1811" t="str">
            <v>B</v>
          </cell>
          <cell r="D1811">
            <v>733</v>
          </cell>
          <cell r="E1811">
            <v>0</v>
          </cell>
          <cell r="F1811">
            <v>175</v>
          </cell>
          <cell r="G1811">
            <v>30</v>
          </cell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205</v>
          </cell>
          <cell r="N1811">
            <v>22</v>
          </cell>
        </row>
        <row r="1812">
          <cell r="A1812" t="str">
            <v>416</v>
          </cell>
          <cell r="B1812" t="str">
            <v>1856</v>
          </cell>
          <cell r="C1812" t="str">
            <v>B</v>
          </cell>
          <cell r="D1812">
            <v>447</v>
          </cell>
          <cell r="E1812">
            <v>0</v>
          </cell>
          <cell r="F1812">
            <v>125</v>
          </cell>
          <cell r="G1812">
            <v>158</v>
          </cell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283</v>
          </cell>
          <cell r="N1812">
            <v>10</v>
          </cell>
        </row>
        <row r="1813">
          <cell r="A1813" t="str">
            <v>416</v>
          </cell>
          <cell r="B1813" t="str">
            <v>1856</v>
          </cell>
          <cell r="C1813" t="str">
            <v>C1</v>
          </cell>
          <cell r="D1813">
            <v>448</v>
          </cell>
          <cell r="E1813">
            <v>0</v>
          </cell>
          <cell r="F1813">
            <v>181</v>
          </cell>
          <cell r="G1813">
            <v>110</v>
          </cell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291</v>
          </cell>
          <cell r="N1813">
            <v>10</v>
          </cell>
        </row>
        <row r="1814">
          <cell r="A1814" t="str">
            <v>416</v>
          </cell>
          <cell r="B1814" t="str">
            <v>1857</v>
          </cell>
          <cell r="C1814" t="str">
            <v>B</v>
          </cell>
          <cell r="D1814">
            <v>623</v>
          </cell>
          <cell r="E1814">
            <v>0</v>
          </cell>
          <cell r="F1814">
            <v>173</v>
          </cell>
          <cell r="G1814">
            <v>101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274</v>
          </cell>
          <cell r="N1814">
            <v>17</v>
          </cell>
        </row>
        <row r="1815">
          <cell r="A1815" t="str">
            <v>416</v>
          </cell>
          <cell r="B1815" t="str">
            <v>1857</v>
          </cell>
          <cell r="C1815" t="str">
            <v>X1</v>
          </cell>
          <cell r="D1815">
            <v>60</v>
          </cell>
          <cell r="E1815">
            <v>0</v>
          </cell>
          <cell r="F1815">
            <v>46</v>
          </cell>
          <cell r="G1815">
            <v>3</v>
          </cell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49</v>
          </cell>
          <cell r="N1815">
            <v>0</v>
          </cell>
        </row>
        <row r="1816">
          <cell r="A1816" t="str">
            <v>416</v>
          </cell>
          <cell r="B1816" t="str">
            <v>1858</v>
          </cell>
          <cell r="C1816" t="str">
            <v>B</v>
          </cell>
          <cell r="D1816">
            <v>568</v>
          </cell>
          <cell r="E1816">
            <v>0</v>
          </cell>
          <cell r="F1816">
            <v>240</v>
          </cell>
          <cell r="G1816">
            <v>51</v>
          </cell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291</v>
          </cell>
          <cell r="N1816">
            <v>12</v>
          </cell>
        </row>
        <row r="1817">
          <cell r="A1817" t="str">
            <v>418</v>
          </cell>
          <cell r="B1817" t="str">
            <v>1860</v>
          </cell>
          <cell r="C1817" t="str">
            <v>B</v>
          </cell>
          <cell r="D1817">
            <v>502</v>
          </cell>
          <cell r="E1817">
            <v>136</v>
          </cell>
          <cell r="F1817">
            <v>184</v>
          </cell>
          <cell r="G1817">
            <v>4</v>
          </cell>
          <cell r="H1817">
            <v>64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388</v>
          </cell>
          <cell r="N1817">
            <v>5</v>
          </cell>
        </row>
        <row r="1818">
          <cell r="A1818" t="str">
            <v>418</v>
          </cell>
          <cell r="B1818" t="str">
            <v>1860</v>
          </cell>
          <cell r="C1818" t="str">
            <v>C1</v>
          </cell>
          <cell r="D1818">
            <v>502</v>
          </cell>
          <cell r="E1818">
            <v>140</v>
          </cell>
          <cell r="F1818">
            <v>182</v>
          </cell>
          <cell r="G1818">
            <v>2</v>
          </cell>
          <cell r="H1818">
            <v>45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369</v>
          </cell>
          <cell r="N1818">
            <v>3</v>
          </cell>
        </row>
        <row r="1819">
          <cell r="A1819" t="str">
            <v>418</v>
          </cell>
          <cell r="B1819" t="str">
            <v>1860</v>
          </cell>
          <cell r="C1819" t="str">
            <v>C2</v>
          </cell>
          <cell r="D1819">
            <v>503</v>
          </cell>
          <cell r="E1819">
            <v>131</v>
          </cell>
          <cell r="F1819">
            <v>182</v>
          </cell>
          <cell r="G1819">
            <v>4</v>
          </cell>
          <cell r="H1819">
            <v>46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363</v>
          </cell>
          <cell r="N1819">
            <v>9</v>
          </cell>
        </row>
        <row r="1820">
          <cell r="A1820" t="str">
            <v>418</v>
          </cell>
          <cell r="B1820" t="str">
            <v>1861</v>
          </cell>
          <cell r="C1820" t="str">
            <v>B</v>
          </cell>
          <cell r="D1820">
            <v>652</v>
          </cell>
          <cell r="E1820">
            <v>194</v>
          </cell>
          <cell r="F1820">
            <v>195</v>
          </cell>
          <cell r="G1820">
            <v>5</v>
          </cell>
          <cell r="H1820">
            <v>49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443</v>
          </cell>
          <cell r="N1820">
            <v>8</v>
          </cell>
        </row>
        <row r="1821">
          <cell r="A1821" t="str">
            <v>418</v>
          </cell>
          <cell r="B1821" t="str">
            <v>1861</v>
          </cell>
          <cell r="C1821" t="str">
            <v>X1</v>
          </cell>
          <cell r="D1821">
            <v>134</v>
          </cell>
          <cell r="E1821">
            <v>27</v>
          </cell>
          <cell r="F1821">
            <v>74</v>
          </cell>
          <cell r="G1821">
            <v>2</v>
          </cell>
          <cell r="H1821">
            <v>2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105</v>
          </cell>
          <cell r="N1821">
            <v>1</v>
          </cell>
        </row>
        <row r="1822">
          <cell r="A1822" t="str">
            <v>418</v>
          </cell>
          <cell r="B1822" t="str">
            <v>1862</v>
          </cell>
          <cell r="C1822" t="str">
            <v>B</v>
          </cell>
          <cell r="D1822">
            <v>453</v>
          </cell>
          <cell r="E1822">
            <v>58</v>
          </cell>
          <cell r="F1822">
            <v>149</v>
          </cell>
          <cell r="G1822">
            <v>17</v>
          </cell>
          <cell r="H1822">
            <v>118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342</v>
          </cell>
          <cell r="N1822">
            <v>14</v>
          </cell>
        </row>
        <row r="1823">
          <cell r="A1823" t="str">
            <v>418</v>
          </cell>
          <cell r="B1823" t="str">
            <v>1862</v>
          </cell>
          <cell r="C1823" t="str">
            <v>C1</v>
          </cell>
          <cell r="D1823">
            <v>453</v>
          </cell>
          <cell r="E1823">
            <v>80</v>
          </cell>
          <cell r="F1823">
            <v>176</v>
          </cell>
          <cell r="G1823">
            <v>16</v>
          </cell>
          <cell r="H1823">
            <v>71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343</v>
          </cell>
          <cell r="N1823">
            <v>5</v>
          </cell>
        </row>
        <row r="1824">
          <cell r="A1824" t="str">
            <v>418</v>
          </cell>
          <cell r="B1824" t="str">
            <v>1863</v>
          </cell>
          <cell r="C1824" t="str">
            <v>B</v>
          </cell>
          <cell r="D1824">
            <v>211</v>
          </cell>
          <cell r="E1824">
            <v>45</v>
          </cell>
          <cell r="F1824">
            <v>71</v>
          </cell>
          <cell r="G1824">
            <v>3</v>
          </cell>
          <cell r="H1824">
            <v>26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145</v>
          </cell>
          <cell r="N1824">
            <v>0</v>
          </cell>
        </row>
        <row r="1825">
          <cell r="A1825" t="str">
            <v>418</v>
          </cell>
          <cell r="B1825" t="str">
            <v>1864</v>
          </cell>
          <cell r="C1825" t="str">
            <v>B</v>
          </cell>
          <cell r="D1825">
            <v>393</v>
          </cell>
          <cell r="E1825">
            <v>52</v>
          </cell>
          <cell r="F1825">
            <v>80</v>
          </cell>
          <cell r="G1825">
            <v>5</v>
          </cell>
          <cell r="H1825">
            <v>137</v>
          </cell>
          <cell r="I1825">
            <v>0</v>
          </cell>
          <cell r="J1825">
            <v>0</v>
          </cell>
          <cell r="K1825">
            <v>0</v>
          </cell>
          <cell r="L1825">
            <v>0</v>
          </cell>
          <cell r="M1825">
            <v>274</v>
          </cell>
          <cell r="N1825">
            <v>3</v>
          </cell>
        </row>
        <row r="1826">
          <cell r="A1826" t="str">
            <v>418</v>
          </cell>
          <cell r="B1826" t="str">
            <v>1864</v>
          </cell>
          <cell r="C1826" t="str">
            <v>C1</v>
          </cell>
          <cell r="D1826">
            <v>393</v>
          </cell>
          <cell r="E1826">
            <v>75</v>
          </cell>
          <cell r="F1826">
            <v>62</v>
          </cell>
          <cell r="G1826">
            <v>4</v>
          </cell>
          <cell r="H1826">
            <v>122</v>
          </cell>
          <cell r="I1826">
            <v>0</v>
          </cell>
          <cell r="J1826">
            <v>0</v>
          </cell>
          <cell r="K1826">
            <v>0</v>
          </cell>
          <cell r="L1826">
            <v>0</v>
          </cell>
          <cell r="M1826">
            <v>263</v>
          </cell>
          <cell r="N1826">
            <v>0</v>
          </cell>
        </row>
        <row r="1827">
          <cell r="A1827" t="str">
            <v>418</v>
          </cell>
          <cell r="B1827" t="str">
            <v>1865</v>
          </cell>
          <cell r="C1827" t="str">
            <v>B</v>
          </cell>
          <cell r="D1827">
            <v>377</v>
          </cell>
          <cell r="E1827">
            <v>70</v>
          </cell>
          <cell r="F1827">
            <v>68</v>
          </cell>
          <cell r="G1827">
            <v>64</v>
          </cell>
          <cell r="H1827">
            <v>35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237</v>
          </cell>
          <cell r="N1827">
            <v>0</v>
          </cell>
        </row>
        <row r="1828">
          <cell r="A1828" t="str">
            <v>418</v>
          </cell>
          <cell r="B1828" t="str">
            <v>1865</v>
          </cell>
          <cell r="C1828" t="str">
            <v>C1</v>
          </cell>
          <cell r="D1828">
            <v>377</v>
          </cell>
          <cell r="E1828">
            <v>82</v>
          </cell>
          <cell r="F1828">
            <v>61</v>
          </cell>
          <cell r="G1828">
            <v>62</v>
          </cell>
          <cell r="H1828">
            <v>38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243</v>
          </cell>
          <cell r="N1828">
            <v>0</v>
          </cell>
        </row>
        <row r="1829">
          <cell r="A1829" t="str">
            <v>419</v>
          </cell>
          <cell r="B1829" t="str">
            <v>1866</v>
          </cell>
          <cell r="C1829" t="str">
            <v>B</v>
          </cell>
          <cell r="D1829">
            <v>605</v>
          </cell>
          <cell r="E1829">
            <v>0</v>
          </cell>
          <cell r="F1829">
            <v>121</v>
          </cell>
          <cell r="G1829">
            <v>133</v>
          </cell>
          <cell r="H1829">
            <v>0</v>
          </cell>
          <cell r="I1829">
            <v>160</v>
          </cell>
          <cell r="J1829">
            <v>0</v>
          </cell>
          <cell r="K1829">
            <v>0</v>
          </cell>
          <cell r="L1829">
            <v>0</v>
          </cell>
          <cell r="M1829">
            <v>414</v>
          </cell>
          <cell r="N1829">
            <v>8</v>
          </cell>
        </row>
        <row r="1830">
          <cell r="A1830" t="str">
            <v>419</v>
          </cell>
          <cell r="B1830" t="str">
            <v>1866</v>
          </cell>
          <cell r="C1830" t="str">
            <v>C1</v>
          </cell>
          <cell r="D1830">
            <v>606</v>
          </cell>
          <cell r="E1830">
            <v>0</v>
          </cell>
          <cell r="F1830">
            <v>147</v>
          </cell>
          <cell r="G1830">
            <v>131</v>
          </cell>
          <cell r="H1830">
            <v>0</v>
          </cell>
          <cell r="I1830">
            <v>149</v>
          </cell>
          <cell r="J1830">
            <v>0</v>
          </cell>
          <cell r="K1830">
            <v>0</v>
          </cell>
          <cell r="L1830">
            <v>0</v>
          </cell>
          <cell r="M1830">
            <v>427</v>
          </cell>
          <cell r="N1830">
            <v>6</v>
          </cell>
        </row>
        <row r="1831">
          <cell r="A1831" t="str">
            <v>419</v>
          </cell>
          <cell r="B1831" t="str">
            <v>1867</v>
          </cell>
          <cell r="C1831" t="str">
            <v>B</v>
          </cell>
          <cell r="D1831">
            <v>495</v>
          </cell>
          <cell r="E1831">
            <v>0</v>
          </cell>
          <cell r="F1831">
            <v>106</v>
          </cell>
          <cell r="G1831">
            <v>158</v>
          </cell>
          <cell r="H1831">
            <v>0</v>
          </cell>
          <cell r="I1831">
            <v>105</v>
          </cell>
          <cell r="J1831">
            <v>0</v>
          </cell>
          <cell r="K1831">
            <v>0</v>
          </cell>
          <cell r="L1831">
            <v>0</v>
          </cell>
          <cell r="M1831">
            <v>369</v>
          </cell>
          <cell r="N1831">
            <v>6</v>
          </cell>
        </row>
        <row r="1832">
          <cell r="A1832" t="str">
            <v>419</v>
          </cell>
          <cell r="B1832" t="str">
            <v>1867</v>
          </cell>
          <cell r="C1832" t="str">
            <v>C1</v>
          </cell>
          <cell r="D1832">
            <v>496</v>
          </cell>
          <cell r="E1832">
            <v>0</v>
          </cell>
          <cell r="F1832">
            <v>114</v>
          </cell>
          <cell r="G1832">
            <v>130</v>
          </cell>
          <cell r="H1832">
            <v>0</v>
          </cell>
          <cell r="I1832">
            <v>126</v>
          </cell>
          <cell r="J1832">
            <v>0</v>
          </cell>
          <cell r="K1832">
            <v>0</v>
          </cell>
          <cell r="L1832">
            <v>0</v>
          </cell>
          <cell r="M1832">
            <v>370</v>
          </cell>
          <cell r="N1832">
            <v>2</v>
          </cell>
        </row>
        <row r="1833">
          <cell r="A1833" t="str">
            <v>419</v>
          </cell>
          <cell r="B1833" t="str">
            <v>1868</v>
          </cell>
          <cell r="C1833" t="str">
            <v>B</v>
          </cell>
          <cell r="D1833">
            <v>530</v>
          </cell>
          <cell r="E1833">
            <v>0</v>
          </cell>
          <cell r="F1833">
            <v>167</v>
          </cell>
          <cell r="G1833">
            <v>124</v>
          </cell>
          <cell r="H1833">
            <v>0</v>
          </cell>
          <cell r="I1833">
            <v>112</v>
          </cell>
          <cell r="J1833">
            <v>0</v>
          </cell>
          <cell r="K1833">
            <v>0</v>
          </cell>
          <cell r="L1833">
            <v>0</v>
          </cell>
          <cell r="M1833">
            <v>403</v>
          </cell>
          <cell r="N1833">
            <v>5</v>
          </cell>
        </row>
        <row r="1834">
          <cell r="A1834" t="str">
            <v>419</v>
          </cell>
          <cell r="B1834" t="str">
            <v>1868</v>
          </cell>
          <cell r="C1834" t="str">
            <v>C1</v>
          </cell>
          <cell r="D1834">
            <v>530</v>
          </cell>
          <cell r="E1834">
            <v>0</v>
          </cell>
          <cell r="F1834">
            <v>141</v>
          </cell>
          <cell r="G1834">
            <v>137</v>
          </cell>
          <cell r="H1834">
            <v>0</v>
          </cell>
          <cell r="I1834">
            <v>93</v>
          </cell>
          <cell r="J1834">
            <v>0</v>
          </cell>
          <cell r="K1834">
            <v>0</v>
          </cell>
          <cell r="L1834">
            <v>0</v>
          </cell>
          <cell r="M1834">
            <v>371</v>
          </cell>
          <cell r="N1834">
            <v>7</v>
          </cell>
        </row>
        <row r="1835">
          <cell r="A1835" t="str">
            <v>419</v>
          </cell>
          <cell r="B1835" t="str">
            <v>1869</v>
          </cell>
          <cell r="C1835" t="str">
            <v>B</v>
          </cell>
          <cell r="D1835">
            <v>445</v>
          </cell>
          <cell r="E1835">
            <v>0</v>
          </cell>
          <cell r="F1835">
            <v>130</v>
          </cell>
          <cell r="G1835">
            <v>130</v>
          </cell>
          <cell r="H1835">
            <v>0</v>
          </cell>
          <cell r="I1835">
            <v>50</v>
          </cell>
          <cell r="J1835">
            <v>0</v>
          </cell>
          <cell r="K1835">
            <v>0</v>
          </cell>
          <cell r="L1835">
            <v>0</v>
          </cell>
          <cell r="M1835">
            <v>310</v>
          </cell>
          <cell r="N1835">
            <v>3</v>
          </cell>
        </row>
        <row r="1836">
          <cell r="A1836" t="str">
            <v>419</v>
          </cell>
          <cell r="B1836" t="str">
            <v>1869</v>
          </cell>
          <cell r="C1836" t="str">
            <v>C1</v>
          </cell>
          <cell r="D1836">
            <v>445</v>
          </cell>
          <cell r="E1836">
            <v>0</v>
          </cell>
          <cell r="F1836">
            <v>116</v>
          </cell>
          <cell r="G1836">
            <v>121</v>
          </cell>
          <cell r="H1836">
            <v>0</v>
          </cell>
          <cell r="I1836">
            <v>58</v>
          </cell>
          <cell r="J1836">
            <v>0</v>
          </cell>
          <cell r="K1836">
            <v>0</v>
          </cell>
          <cell r="L1836">
            <v>0</v>
          </cell>
          <cell r="M1836">
            <v>295</v>
          </cell>
          <cell r="N1836">
            <v>6</v>
          </cell>
        </row>
        <row r="1837">
          <cell r="A1837" t="str">
            <v>419</v>
          </cell>
          <cell r="B1837" t="str">
            <v>1870</v>
          </cell>
          <cell r="C1837" t="str">
            <v>B</v>
          </cell>
          <cell r="D1837">
            <v>563</v>
          </cell>
          <cell r="E1837">
            <v>0</v>
          </cell>
          <cell r="F1837">
            <v>162</v>
          </cell>
          <cell r="G1837">
            <v>123</v>
          </cell>
          <cell r="H1837">
            <v>0</v>
          </cell>
          <cell r="I1837">
            <v>105</v>
          </cell>
          <cell r="J1837">
            <v>0</v>
          </cell>
          <cell r="K1837">
            <v>0</v>
          </cell>
          <cell r="L1837">
            <v>0</v>
          </cell>
          <cell r="M1837">
            <v>390</v>
          </cell>
          <cell r="N1837">
            <v>4</v>
          </cell>
        </row>
        <row r="1838">
          <cell r="A1838" t="str">
            <v>419</v>
          </cell>
          <cell r="B1838" t="str">
            <v>1870</v>
          </cell>
          <cell r="C1838" t="str">
            <v>C1</v>
          </cell>
          <cell r="D1838">
            <v>563</v>
          </cell>
          <cell r="E1838">
            <v>0</v>
          </cell>
          <cell r="F1838">
            <v>157</v>
          </cell>
          <cell r="G1838">
            <v>140</v>
          </cell>
          <cell r="H1838">
            <v>0</v>
          </cell>
          <cell r="I1838">
            <v>102</v>
          </cell>
          <cell r="J1838">
            <v>0</v>
          </cell>
          <cell r="K1838">
            <v>0</v>
          </cell>
          <cell r="L1838">
            <v>0</v>
          </cell>
          <cell r="M1838">
            <v>399</v>
          </cell>
          <cell r="N1838">
            <v>7</v>
          </cell>
        </row>
        <row r="1839">
          <cell r="A1839" t="str">
            <v>419</v>
          </cell>
          <cell r="B1839" t="str">
            <v>1871</v>
          </cell>
          <cell r="C1839" t="str">
            <v>B</v>
          </cell>
          <cell r="D1839">
            <v>277</v>
          </cell>
          <cell r="E1839">
            <v>0</v>
          </cell>
          <cell r="F1839">
            <v>117</v>
          </cell>
          <cell r="G1839">
            <v>90</v>
          </cell>
          <cell r="H1839">
            <v>0</v>
          </cell>
          <cell r="I1839">
            <v>4</v>
          </cell>
          <cell r="J1839">
            <v>0</v>
          </cell>
          <cell r="K1839">
            <v>0</v>
          </cell>
          <cell r="L1839">
            <v>0</v>
          </cell>
          <cell r="M1839">
            <v>211</v>
          </cell>
          <cell r="N1839">
            <v>0</v>
          </cell>
        </row>
        <row r="1840">
          <cell r="A1840" t="str">
            <v>419</v>
          </cell>
          <cell r="B1840" t="str">
            <v>1871</v>
          </cell>
          <cell r="C1840" t="str">
            <v>X1</v>
          </cell>
          <cell r="D1840">
            <v>154</v>
          </cell>
          <cell r="E1840">
            <v>0</v>
          </cell>
          <cell r="F1840">
            <v>65</v>
          </cell>
          <cell r="G1840">
            <v>52</v>
          </cell>
          <cell r="H1840">
            <v>0</v>
          </cell>
          <cell r="I1840">
            <v>17</v>
          </cell>
          <cell r="J1840">
            <v>0</v>
          </cell>
          <cell r="K1840">
            <v>0</v>
          </cell>
          <cell r="L1840">
            <v>0</v>
          </cell>
          <cell r="M1840">
            <v>134</v>
          </cell>
          <cell r="N1840">
            <v>1</v>
          </cell>
        </row>
        <row r="1841">
          <cell r="A1841" t="str">
            <v>419</v>
          </cell>
          <cell r="B1841" t="str">
            <v>1872</v>
          </cell>
          <cell r="C1841" t="str">
            <v>B</v>
          </cell>
          <cell r="D1841">
            <v>673</v>
          </cell>
          <cell r="E1841">
            <v>0</v>
          </cell>
          <cell r="F1841">
            <v>239</v>
          </cell>
          <cell r="G1841">
            <v>141</v>
          </cell>
          <cell r="H1841">
            <v>0</v>
          </cell>
          <cell r="I1841">
            <v>92</v>
          </cell>
          <cell r="J1841">
            <v>0</v>
          </cell>
          <cell r="K1841">
            <v>0</v>
          </cell>
          <cell r="L1841">
            <v>0</v>
          </cell>
          <cell r="M1841">
            <v>472</v>
          </cell>
          <cell r="N1841">
            <v>16</v>
          </cell>
        </row>
        <row r="1842">
          <cell r="A1842" t="str">
            <v>422</v>
          </cell>
          <cell r="B1842" t="str">
            <v>1875</v>
          </cell>
          <cell r="C1842" t="str">
            <v>B</v>
          </cell>
          <cell r="D1842">
            <v>726</v>
          </cell>
          <cell r="E1842">
            <v>0</v>
          </cell>
          <cell r="F1842">
            <v>320</v>
          </cell>
          <cell r="G1842">
            <v>287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607</v>
          </cell>
          <cell r="N1842">
            <v>8</v>
          </cell>
        </row>
        <row r="1843">
          <cell r="A1843" t="str">
            <v>422</v>
          </cell>
          <cell r="B1843" t="str">
            <v>1876</v>
          </cell>
          <cell r="C1843" t="str">
            <v>B</v>
          </cell>
          <cell r="D1843">
            <v>495</v>
          </cell>
          <cell r="E1843">
            <v>0</v>
          </cell>
          <cell r="F1843">
            <v>172</v>
          </cell>
          <cell r="G1843">
            <v>242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414</v>
          </cell>
          <cell r="N1843">
            <v>0</v>
          </cell>
        </row>
        <row r="1844">
          <cell r="A1844" t="str">
            <v>422</v>
          </cell>
          <cell r="B1844" t="str">
            <v>1876</v>
          </cell>
          <cell r="C1844" t="str">
            <v>C1</v>
          </cell>
          <cell r="D1844">
            <v>495</v>
          </cell>
          <cell r="E1844">
            <v>0</v>
          </cell>
          <cell r="F1844">
            <v>225</v>
          </cell>
          <cell r="G1844">
            <v>179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404</v>
          </cell>
          <cell r="N1844">
            <v>3</v>
          </cell>
        </row>
        <row r="1845">
          <cell r="A1845" t="str">
            <v>422</v>
          </cell>
          <cell r="B1845" t="str">
            <v>1877</v>
          </cell>
          <cell r="C1845" t="str">
            <v>B</v>
          </cell>
          <cell r="D1845">
            <v>382</v>
          </cell>
          <cell r="E1845">
            <v>0</v>
          </cell>
          <cell r="F1845">
            <v>165</v>
          </cell>
          <cell r="G1845">
            <v>158</v>
          </cell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323</v>
          </cell>
          <cell r="N1845">
            <v>5</v>
          </cell>
        </row>
        <row r="1846">
          <cell r="A1846" t="str">
            <v>422</v>
          </cell>
          <cell r="B1846" t="str">
            <v>1877</v>
          </cell>
          <cell r="C1846" t="str">
            <v>C1</v>
          </cell>
          <cell r="D1846">
            <v>383</v>
          </cell>
          <cell r="E1846">
            <v>0</v>
          </cell>
          <cell r="F1846">
            <v>182</v>
          </cell>
          <cell r="G1846">
            <v>139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321</v>
          </cell>
          <cell r="N1846">
            <v>2</v>
          </cell>
        </row>
        <row r="1847">
          <cell r="A1847" t="str">
            <v>427</v>
          </cell>
          <cell r="B1847" t="str">
            <v>1888</v>
          </cell>
          <cell r="C1847" t="str">
            <v>B</v>
          </cell>
          <cell r="D1847">
            <v>511</v>
          </cell>
          <cell r="E1847">
            <v>0</v>
          </cell>
          <cell r="F1847">
            <v>180</v>
          </cell>
          <cell r="G1847">
            <v>204</v>
          </cell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20</v>
          </cell>
          <cell r="M1847">
            <v>404</v>
          </cell>
          <cell r="N1847">
            <v>8</v>
          </cell>
        </row>
        <row r="1848">
          <cell r="A1848" t="str">
            <v>427</v>
          </cell>
          <cell r="B1848" t="str">
            <v>1889</v>
          </cell>
          <cell r="C1848" t="str">
            <v>B</v>
          </cell>
          <cell r="D1848">
            <v>382</v>
          </cell>
          <cell r="E1848">
            <v>0</v>
          </cell>
          <cell r="F1848">
            <v>118</v>
          </cell>
          <cell r="G1848">
            <v>165</v>
          </cell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14</v>
          </cell>
          <cell r="M1848">
            <v>297</v>
          </cell>
          <cell r="N1848">
            <v>3</v>
          </cell>
        </row>
        <row r="1849">
          <cell r="A1849" t="str">
            <v>427</v>
          </cell>
          <cell r="B1849" t="str">
            <v>1889</v>
          </cell>
          <cell r="C1849" t="str">
            <v>C1</v>
          </cell>
          <cell r="D1849">
            <v>383</v>
          </cell>
          <cell r="E1849">
            <v>0</v>
          </cell>
          <cell r="F1849">
            <v>85</v>
          </cell>
          <cell r="G1849">
            <v>210</v>
          </cell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8</v>
          </cell>
          <cell r="M1849">
            <v>303</v>
          </cell>
          <cell r="N1849">
            <v>7</v>
          </cell>
        </row>
        <row r="1850">
          <cell r="A1850" t="str">
            <v>427</v>
          </cell>
          <cell r="B1850" t="str">
            <v>1890</v>
          </cell>
          <cell r="C1850" t="str">
            <v>B</v>
          </cell>
          <cell r="D1850">
            <v>628</v>
          </cell>
          <cell r="E1850">
            <v>0</v>
          </cell>
          <cell r="F1850">
            <v>129</v>
          </cell>
          <cell r="G1850">
            <v>87</v>
          </cell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64</v>
          </cell>
          <cell r="M1850">
            <v>280</v>
          </cell>
          <cell r="N1850">
            <v>18</v>
          </cell>
        </row>
        <row r="1851">
          <cell r="A1851" t="str">
            <v>427</v>
          </cell>
          <cell r="B1851" t="str">
            <v>1891</v>
          </cell>
          <cell r="C1851" t="str">
            <v>B</v>
          </cell>
          <cell r="D1851">
            <v>507</v>
          </cell>
          <cell r="E1851">
            <v>0</v>
          </cell>
          <cell r="F1851">
            <v>112</v>
          </cell>
          <cell r="G1851">
            <v>61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173</v>
          </cell>
          <cell r="N1851">
            <v>16</v>
          </cell>
        </row>
        <row r="1852">
          <cell r="A1852" t="str">
            <v>427</v>
          </cell>
          <cell r="B1852" t="str">
            <v>1891</v>
          </cell>
          <cell r="C1852" t="str">
            <v>C1</v>
          </cell>
          <cell r="D1852">
            <v>507</v>
          </cell>
          <cell r="E1852">
            <v>0</v>
          </cell>
          <cell r="F1852">
            <v>115</v>
          </cell>
          <cell r="G1852">
            <v>63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178</v>
          </cell>
          <cell r="N1852">
            <v>12</v>
          </cell>
        </row>
        <row r="1853">
          <cell r="A1853" t="str">
            <v>427</v>
          </cell>
          <cell r="B1853" t="str">
            <v>1892</v>
          </cell>
          <cell r="C1853" t="str">
            <v>B</v>
          </cell>
          <cell r="D1853">
            <v>567</v>
          </cell>
          <cell r="E1853">
            <v>0</v>
          </cell>
          <cell r="F1853">
            <v>75</v>
          </cell>
          <cell r="G1853">
            <v>93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168</v>
          </cell>
          <cell r="N1853">
            <v>11</v>
          </cell>
        </row>
        <row r="1854">
          <cell r="A1854" t="str">
            <v>427</v>
          </cell>
          <cell r="B1854" t="str">
            <v>1893</v>
          </cell>
          <cell r="C1854" t="str">
            <v>B</v>
          </cell>
          <cell r="D1854">
            <v>466</v>
          </cell>
          <cell r="E1854">
            <v>0</v>
          </cell>
          <cell r="F1854">
            <v>87</v>
          </cell>
          <cell r="G1854">
            <v>65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152</v>
          </cell>
          <cell r="N1854">
            <v>6</v>
          </cell>
        </row>
        <row r="1855">
          <cell r="A1855" t="str">
            <v>427</v>
          </cell>
          <cell r="B1855" t="str">
            <v>1893</v>
          </cell>
          <cell r="C1855" t="str">
            <v>C1</v>
          </cell>
          <cell r="D1855">
            <v>466</v>
          </cell>
          <cell r="E1855">
            <v>0</v>
          </cell>
          <cell r="F1855">
            <v>85</v>
          </cell>
          <cell r="G1855">
            <v>72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157</v>
          </cell>
          <cell r="N1855">
            <v>13</v>
          </cell>
        </row>
        <row r="1856">
          <cell r="A1856" t="str">
            <v>427</v>
          </cell>
          <cell r="B1856" t="str">
            <v>1894</v>
          </cell>
          <cell r="C1856" t="str">
            <v>B</v>
          </cell>
          <cell r="D1856">
            <v>392</v>
          </cell>
          <cell r="E1856">
            <v>0</v>
          </cell>
          <cell r="F1856">
            <v>115</v>
          </cell>
          <cell r="G1856">
            <v>70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12</v>
          </cell>
          <cell r="M1856">
            <v>197</v>
          </cell>
          <cell r="N1856">
            <v>5</v>
          </cell>
        </row>
        <row r="1857">
          <cell r="A1857" t="str">
            <v>427</v>
          </cell>
          <cell r="B1857" t="str">
            <v>1894</v>
          </cell>
          <cell r="C1857" t="str">
            <v>C1</v>
          </cell>
          <cell r="D1857">
            <v>393</v>
          </cell>
          <cell r="E1857">
            <v>0</v>
          </cell>
          <cell r="F1857">
            <v>123</v>
          </cell>
          <cell r="G1857">
            <v>72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20</v>
          </cell>
          <cell r="M1857">
            <v>215</v>
          </cell>
          <cell r="N1857">
            <v>10</v>
          </cell>
        </row>
        <row r="1858">
          <cell r="A1858" t="str">
            <v>427</v>
          </cell>
          <cell r="B1858" t="str">
            <v>1895</v>
          </cell>
          <cell r="C1858" t="str">
            <v>B</v>
          </cell>
          <cell r="D1858">
            <v>709</v>
          </cell>
          <cell r="E1858">
            <v>0</v>
          </cell>
          <cell r="F1858">
            <v>246</v>
          </cell>
          <cell r="G1858">
            <v>198</v>
          </cell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53</v>
          </cell>
          <cell r="M1858">
            <v>497</v>
          </cell>
          <cell r="N1858">
            <v>11</v>
          </cell>
        </row>
        <row r="1859">
          <cell r="A1859" t="str">
            <v>427</v>
          </cell>
          <cell r="B1859" t="str">
            <v>1896</v>
          </cell>
          <cell r="C1859" t="str">
            <v>B</v>
          </cell>
          <cell r="D1859">
            <v>486</v>
          </cell>
          <cell r="E1859">
            <v>0</v>
          </cell>
          <cell r="F1859">
            <v>175</v>
          </cell>
          <cell r="G1859">
            <v>138</v>
          </cell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313</v>
          </cell>
          <cell r="N1859">
            <v>18</v>
          </cell>
        </row>
        <row r="1860">
          <cell r="A1860" t="str">
            <v>427</v>
          </cell>
          <cell r="B1860" t="str">
            <v>1897</v>
          </cell>
          <cell r="C1860" t="str">
            <v>B</v>
          </cell>
          <cell r="D1860">
            <v>357</v>
          </cell>
          <cell r="E1860">
            <v>0</v>
          </cell>
          <cell r="F1860">
            <v>97</v>
          </cell>
          <cell r="G1860">
            <v>103</v>
          </cell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200</v>
          </cell>
          <cell r="N1860">
            <v>13</v>
          </cell>
        </row>
        <row r="1861">
          <cell r="A1861" t="str">
            <v>432</v>
          </cell>
          <cell r="B1861" t="str">
            <v>1906</v>
          </cell>
          <cell r="C1861" t="str">
            <v>B</v>
          </cell>
          <cell r="D1861">
            <v>523</v>
          </cell>
          <cell r="E1861">
            <v>0</v>
          </cell>
          <cell r="F1861">
            <v>165</v>
          </cell>
          <cell r="G1861">
            <v>197</v>
          </cell>
          <cell r="H1861">
            <v>0</v>
          </cell>
          <cell r="I1861">
            <v>0</v>
          </cell>
          <cell r="J1861">
            <v>0</v>
          </cell>
          <cell r="K1861">
            <v>0</v>
          </cell>
          <cell r="L1861">
            <v>0</v>
          </cell>
          <cell r="M1861">
            <v>362</v>
          </cell>
          <cell r="N1861">
            <v>3</v>
          </cell>
        </row>
        <row r="1862">
          <cell r="A1862" t="str">
            <v>432</v>
          </cell>
          <cell r="B1862" t="str">
            <v>1906</v>
          </cell>
          <cell r="C1862" t="str">
            <v>C1</v>
          </cell>
          <cell r="D1862">
            <v>524</v>
          </cell>
          <cell r="E1862">
            <v>0</v>
          </cell>
          <cell r="F1862">
            <v>171</v>
          </cell>
          <cell r="G1862">
            <v>193</v>
          </cell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364</v>
          </cell>
          <cell r="N1862">
            <v>7</v>
          </cell>
        </row>
        <row r="1863">
          <cell r="A1863" t="str">
            <v>435</v>
          </cell>
          <cell r="B1863" t="str">
            <v>1909</v>
          </cell>
          <cell r="C1863" t="str">
            <v>B</v>
          </cell>
          <cell r="D1863">
            <v>426</v>
          </cell>
          <cell r="E1863">
            <v>0</v>
          </cell>
          <cell r="F1863">
            <v>95</v>
          </cell>
          <cell r="G1863">
            <v>42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137</v>
          </cell>
          <cell r="N1863">
            <v>18</v>
          </cell>
        </row>
        <row r="1864">
          <cell r="A1864" t="str">
            <v>435</v>
          </cell>
          <cell r="B1864" t="str">
            <v>1909</v>
          </cell>
          <cell r="C1864" t="str">
            <v>C1</v>
          </cell>
          <cell r="D1864">
            <v>426</v>
          </cell>
          <cell r="E1864">
            <v>0</v>
          </cell>
          <cell r="F1864">
            <v>106</v>
          </cell>
          <cell r="G1864">
            <v>30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136</v>
          </cell>
          <cell r="N1864">
            <v>11</v>
          </cell>
        </row>
        <row r="1865">
          <cell r="A1865" t="str">
            <v>435</v>
          </cell>
          <cell r="B1865" t="str">
            <v>1910</v>
          </cell>
          <cell r="C1865" t="str">
            <v>B</v>
          </cell>
          <cell r="D1865">
            <v>534</v>
          </cell>
          <cell r="E1865">
            <v>0</v>
          </cell>
          <cell r="F1865">
            <v>45</v>
          </cell>
          <cell r="G1865">
            <v>1</v>
          </cell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46</v>
          </cell>
          <cell r="N1865">
            <v>2</v>
          </cell>
        </row>
        <row r="1866">
          <cell r="A1866" t="str">
            <v>435</v>
          </cell>
          <cell r="B1866" t="str">
            <v>1910</v>
          </cell>
          <cell r="C1866" t="str">
            <v>X1</v>
          </cell>
          <cell r="D1866">
            <v>215</v>
          </cell>
          <cell r="E1866">
            <v>0</v>
          </cell>
          <cell r="F1866">
            <v>60</v>
          </cell>
          <cell r="G1866">
            <v>3</v>
          </cell>
          <cell r="H1866">
            <v>0</v>
          </cell>
          <cell r="I1866">
            <v>0</v>
          </cell>
          <cell r="J1866">
            <v>0</v>
          </cell>
          <cell r="K1866">
            <v>0</v>
          </cell>
          <cell r="L1866">
            <v>0</v>
          </cell>
          <cell r="M1866">
            <v>63</v>
          </cell>
          <cell r="N1866">
            <v>12</v>
          </cell>
        </row>
        <row r="1867">
          <cell r="A1867" t="str">
            <v>437</v>
          </cell>
          <cell r="B1867" t="str">
            <v>1913</v>
          </cell>
          <cell r="C1867" t="str">
            <v>B</v>
          </cell>
          <cell r="D1867">
            <v>582</v>
          </cell>
          <cell r="E1867">
            <v>0</v>
          </cell>
          <cell r="F1867">
            <v>146</v>
          </cell>
          <cell r="G1867">
            <v>219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365</v>
          </cell>
          <cell r="N1867">
            <v>11</v>
          </cell>
        </row>
        <row r="1868">
          <cell r="A1868" t="str">
            <v>440</v>
          </cell>
          <cell r="B1868" t="str">
            <v>1919</v>
          </cell>
          <cell r="C1868" t="str">
            <v>B</v>
          </cell>
          <cell r="D1868">
            <v>677</v>
          </cell>
          <cell r="E1868">
            <v>0</v>
          </cell>
          <cell r="F1868">
            <v>197</v>
          </cell>
          <cell r="G1868">
            <v>248</v>
          </cell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445</v>
          </cell>
          <cell r="N1868">
            <v>15</v>
          </cell>
        </row>
        <row r="1869">
          <cell r="A1869" t="str">
            <v>440</v>
          </cell>
          <cell r="B1869" t="str">
            <v>1919</v>
          </cell>
          <cell r="C1869" t="str">
            <v>C1</v>
          </cell>
          <cell r="D1869">
            <v>677</v>
          </cell>
          <cell r="E1869">
            <v>0</v>
          </cell>
          <cell r="F1869">
            <v>152</v>
          </cell>
          <cell r="G1869">
            <v>269</v>
          </cell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421</v>
          </cell>
          <cell r="N1869">
            <v>9</v>
          </cell>
        </row>
        <row r="1870">
          <cell r="A1870" t="str">
            <v>440</v>
          </cell>
          <cell r="B1870" t="str">
            <v>1920</v>
          </cell>
          <cell r="C1870" t="str">
            <v>B</v>
          </cell>
          <cell r="D1870">
            <v>710</v>
          </cell>
          <cell r="E1870">
            <v>0</v>
          </cell>
          <cell r="F1870">
            <v>246</v>
          </cell>
          <cell r="G1870">
            <v>127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373</v>
          </cell>
          <cell r="N1870">
            <v>9</v>
          </cell>
        </row>
        <row r="1871">
          <cell r="A1871" t="str">
            <v>440</v>
          </cell>
          <cell r="B1871" t="str">
            <v>1921</v>
          </cell>
          <cell r="C1871" t="str">
            <v>B</v>
          </cell>
          <cell r="D1871">
            <v>522</v>
          </cell>
          <cell r="E1871">
            <v>0</v>
          </cell>
          <cell r="F1871">
            <v>146</v>
          </cell>
          <cell r="G1871">
            <v>79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225</v>
          </cell>
          <cell r="N1871">
            <v>17</v>
          </cell>
        </row>
        <row r="1872">
          <cell r="A1872" t="str">
            <v>440</v>
          </cell>
          <cell r="B1872" t="str">
            <v>1922</v>
          </cell>
          <cell r="C1872" t="str">
            <v>B</v>
          </cell>
          <cell r="D1872">
            <v>618</v>
          </cell>
          <cell r="E1872">
            <v>0</v>
          </cell>
          <cell r="F1872">
            <v>256</v>
          </cell>
          <cell r="G1872">
            <v>70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326</v>
          </cell>
          <cell r="N1872">
            <v>28</v>
          </cell>
        </row>
        <row r="1873">
          <cell r="A1873" t="str">
            <v>440</v>
          </cell>
          <cell r="B1873" t="str">
            <v>1922</v>
          </cell>
          <cell r="C1873" t="str">
            <v>C1</v>
          </cell>
          <cell r="D1873">
            <v>618</v>
          </cell>
          <cell r="E1873">
            <v>0</v>
          </cell>
          <cell r="F1873">
            <v>254</v>
          </cell>
          <cell r="G1873">
            <v>63</v>
          </cell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317</v>
          </cell>
          <cell r="N1873">
            <v>18</v>
          </cell>
        </row>
        <row r="1874">
          <cell r="A1874" t="str">
            <v>440</v>
          </cell>
          <cell r="B1874" t="str">
            <v>1923</v>
          </cell>
          <cell r="C1874" t="str">
            <v>B</v>
          </cell>
          <cell r="D1874">
            <v>424</v>
          </cell>
          <cell r="E1874">
            <v>0</v>
          </cell>
          <cell r="F1874">
            <v>153</v>
          </cell>
          <cell r="G1874">
            <v>93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246</v>
          </cell>
          <cell r="N1874">
            <v>17</v>
          </cell>
        </row>
        <row r="1875">
          <cell r="A1875" t="str">
            <v>440</v>
          </cell>
          <cell r="B1875" t="str">
            <v>1923</v>
          </cell>
          <cell r="C1875" t="str">
            <v>C1</v>
          </cell>
          <cell r="D1875">
            <v>424</v>
          </cell>
          <cell r="E1875">
            <v>0</v>
          </cell>
          <cell r="F1875">
            <v>135</v>
          </cell>
          <cell r="G1875">
            <v>83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218</v>
          </cell>
          <cell r="N1875">
            <v>15</v>
          </cell>
        </row>
        <row r="1876">
          <cell r="A1876" t="str">
            <v>440</v>
          </cell>
          <cell r="B1876" t="str">
            <v>1924</v>
          </cell>
          <cell r="C1876" t="str">
            <v>B</v>
          </cell>
          <cell r="D1876">
            <v>738</v>
          </cell>
          <cell r="E1876">
            <v>0</v>
          </cell>
          <cell r="F1876">
            <v>223</v>
          </cell>
          <cell r="G1876">
            <v>136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359</v>
          </cell>
          <cell r="N1876">
            <v>31</v>
          </cell>
        </row>
        <row r="1877">
          <cell r="A1877" t="str">
            <v>440</v>
          </cell>
          <cell r="B1877" t="str">
            <v>1925</v>
          </cell>
          <cell r="C1877" t="str">
            <v>B</v>
          </cell>
          <cell r="D1877">
            <v>613</v>
          </cell>
          <cell r="E1877">
            <v>0</v>
          </cell>
          <cell r="F1877">
            <v>170</v>
          </cell>
          <cell r="G1877">
            <v>169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339</v>
          </cell>
          <cell r="N1877">
            <v>22</v>
          </cell>
        </row>
        <row r="1878">
          <cell r="A1878" t="str">
            <v>440</v>
          </cell>
          <cell r="B1878" t="str">
            <v>1925</v>
          </cell>
          <cell r="C1878" t="str">
            <v>C1</v>
          </cell>
          <cell r="D1878">
            <v>614</v>
          </cell>
          <cell r="E1878">
            <v>0</v>
          </cell>
          <cell r="F1878">
            <v>170</v>
          </cell>
          <cell r="G1878">
            <v>164</v>
          </cell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334</v>
          </cell>
          <cell r="N1878">
            <v>17</v>
          </cell>
        </row>
        <row r="1879">
          <cell r="A1879" t="str">
            <v>440</v>
          </cell>
          <cell r="B1879" t="str">
            <v>1926</v>
          </cell>
          <cell r="C1879" t="str">
            <v>B</v>
          </cell>
          <cell r="D1879">
            <v>465</v>
          </cell>
          <cell r="E1879">
            <v>0</v>
          </cell>
          <cell r="F1879">
            <v>154</v>
          </cell>
          <cell r="G1879">
            <v>92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246</v>
          </cell>
          <cell r="N1879">
            <v>14</v>
          </cell>
        </row>
        <row r="1880">
          <cell r="A1880" t="str">
            <v>440</v>
          </cell>
          <cell r="B1880" t="str">
            <v>1926</v>
          </cell>
          <cell r="C1880" t="str">
            <v>C1</v>
          </cell>
          <cell r="D1880">
            <v>465</v>
          </cell>
          <cell r="E1880">
            <v>0</v>
          </cell>
          <cell r="F1880">
            <v>159</v>
          </cell>
          <cell r="G1880">
            <v>100</v>
          </cell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259</v>
          </cell>
          <cell r="N1880">
            <v>15</v>
          </cell>
        </row>
        <row r="1881">
          <cell r="A1881" t="str">
            <v>440</v>
          </cell>
          <cell r="B1881" t="str">
            <v>1927</v>
          </cell>
          <cell r="C1881" t="str">
            <v>B</v>
          </cell>
          <cell r="D1881">
            <v>658</v>
          </cell>
          <cell r="E1881">
            <v>0</v>
          </cell>
          <cell r="F1881">
            <v>193</v>
          </cell>
          <cell r="G1881">
            <v>182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375</v>
          </cell>
          <cell r="N1881">
            <v>23</v>
          </cell>
        </row>
        <row r="1882">
          <cell r="A1882" t="str">
            <v>440</v>
          </cell>
          <cell r="B1882" t="str">
            <v>1927</v>
          </cell>
          <cell r="C1882" t="str">
            <v>C1</v>
          </cell>
          <cell r="D1882">
            <v>658</v>
          </cell>
          <cell r="E1882">
            <v>0</v>
          </cell>
          <cell r="F1882">
            <v>158</v>
          </cell>
          <cell r="G1882">
            <v>190</v>
          </cell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348</v>
          </cell>
          <cell r="N1882">
            <v>29</v>
          </cell>
        </row>
        <row r="1883">
          <cell r="A1883" t="str">
            <v>442</v>
          </cell>
          <cell r="B1883" t="str">
            <v>1929</v>
          </cell>
          <cell r="C1883" t="str">
            <v>B</v>
          </cell>
          <cell r="D1883">
            <v>394</v>
          </cell>
          <cell r="E1883" t="str">
            <v>VOTACION ANULADA POR RESOLUCION DEL TRIBUNAL ESTATAL ELECTORAL</v>
          </cell>
        </row>
        <row r="1884">
          <cell r="A1884" t="str">
            <v>442</v>
          </cell>
          <cell r="B1884" t="str">
            <v>1929</v>
          </cell>
          <cell r="C1884" t="str">
            <v>C1</v>
          </cell>
          <cell r="D1884">
            <v>395</v>
          </cell>
          <cell r="E1884" t="str">
            <v>VOTACION ANULADA POR RESOLUCION DEL TRIBUNAL ESTATAL ELECTORAL</v>
          </cell>
        </row>
        <row r="1885">
          <cell r="A1885" t="str">
            <v>442</v>
          </cell>
          <cell r="B1885" t="str">
            <v>1930</v>
          </cell>
          <cell r="C1885" t="str">
            <v>B</v>
          </cell>
          <cell r="D1885">
            <v>535</v>
          </cell>
          <cell r="E1885">
            <v>0</v>
          </cell>
          <cell r="F1885">
            <v>284</v>
          </cell>
          <cell r="G1885">
            <v>166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450</v>
          </cell>
          <cell r="N1885">
            <v>0</v>
          </cell>
        </row>
        <row r="1886">
          <cell r="A1886" t="str">
            <v>442</v>
          </cell>
          <cell r="B1886" t="str">
            <v>1930</v>
          </cell>
          <cell r="C1886" t="str">
            <v>C1</v>
          </cell>
          <cell r="D1886">
            <v>536</v>
          </cell>
          <cell r="E1886">
            <v>0</v>
          </cell>
          <cell r="F1886">
            <v>295</v>
          </cell>
          <cell r="G1886">
            <v>156</v>
          </cell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451</v>
          </cell>
          <cell r="N1886">
            <v>0</v>
          </cell>
        </row>
        <row r="1887">
          <cell r="A1887" t="str">
            <v>442</v>
          </cell>
          <cell r="B1887" t="str">
            <v>1931</v>
          </cell>
          <cell r="C1887" t="str">
            <v>B</v>
          </cell>
          <cell r="D1887">
            <v>422</v>
          </cell>
          <cell r="E1887">
            <v>0</v>
          </cell>
          <cell r="F1887">
            <v>171</v>
          </cell>
          <cell r="G1887">
            <v>197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368</v>
          </cell>
          <cell r="N1887">
            <v>0</v>
          </cell>
        </row>
        <row r="1888">
          <cell r="A1888" t="str">
            <v>442</v>
          </cell>
          <cell r="B1888" t="str">
            <v>1931</v>
          </cell>
          <cell r="C1888" t="str">
            <v>C1</v>
          </cell>
          <cell r="D1888">
            <v>423</v>
          </cell>
          <cell r="E1888">
            <v>0</v>
          </cell>
          <cell r="F1888">
            <v>167</v>
          </cell>
          <cell r="G1888">
            <v>198</v>
          </cell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365</v>
          </cell>
          <cell r="N1888">
            <v>0</v>
          </cell>
        </row>
        <row r="1889">
          <cell r="A1889" t="str">
            <v>442</v>
          </cell>
          <cell r="B1889" t="str">
            <v>1932</v>
          </cell>
          <cell r="C1889" t="str">
            <v>B</v>
          </cell>
          <cell r="D1889">
            <v>382</v>
          </cell>
          <cell r="E1889" t="str">
            <v>CASILLA DESTRUIDA</v>
          </cell>
        </row>
        <row r="1890">
          <cell r="A1890" t="str">
            <v>442</v>
          </cell>
          <cell r="B1890" t="str">
            <v>1932</v>
          </cell>
          <cell r="C1890" t="str">
            <v>C1</v>
          </cell>
          <cell r="D1890">
            <v>382</v>
          </cell>
          <cell r="E1890">
            <v>0</v>
          </cell>
          <cell r="F1890">
            <v>155</v>
          </cell>
          <cell r="G1890">
            <v>173</v>
          </cell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0</v>
          </cell>
          <cell r="M1890">
            <v>328</v>
          </cell>
          <cell r="N1890">
            <v>0</v>
          </cell>
        </row>
        <row r="1891">
          <cell r="A1891" t="str">
            <v>448</v>
          </cell>
          <cell r="B1891" t="str">
            <v>1940</v>
          </cell>
          <cell r="C1891" t="str">
            <v>B</v>
          </cell>
          <cell r="D1891">
            <v>405</v>
          </cell>
          <cell r="E1891">
            <v>0</v>
          </cell>
          <cell r="F1891">
            <v>73</v>
          </cell>
          <cell r="G1891">
            <v>129</v>
          </cell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202</v>
          </cell>
          <cell r="N1891">
            <v>13</v>
          </cell>
        </row>
        <row r="1892">
          <cell r="A1892" t="str">
            <v>448</v>
          </cell>
          <cell r="B1892" t="str">
            <v>1940</v>
          </cell>
          <cell r="C1892" t="str">
            <v>C1</v>
          </cell>
          <cell r="D1892">
            <v>405</v>
          </cell>
          <cell r="E1892">
            <v>0</v>
          </cell>
          <cell r="F1892">
            <v>70</v>
          </cell>
          <cell r="G1892">
            <v>127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197</v>
          </cell>
          <cell r="N1892">
            <v>21</v>
          </cell>
        </row>
        <row r="1893">
          <cell r="A1893" t="str">
            <v>448</v>
          </cell>
          <cell r="B1893" t="str">
            <v>1941</v>
          </cell>
          <cell r="C1893" t="str">
            <v>B</v>
          </cell>
          <cell r="D1893">
            <v>411</v>
          </cell>
          <cell r="E1893">
            <v>0</v>
          </cell>
          <cell r="F1893">
            <v>64</v>
          </cell>
          <cell r="G1893">
            <v>106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170</v>
          </cell>
          <cell r="N1893">
            <v>19</v>
          </cell>
        </row>
        <row r="1894">
          <cell r="A1894" t="str">
            <v>448</v>
          </cell>
          <cell r="B1894" t="str">
            <v>1941</v>
          </cell>
          <cell r="C1894" t="str">
            <v>C1</v>
          </cell>
          <cell r="D1894">
            <v>411</v>
          </cell>
          <cell r="E1894">
            <v>0</v>
          </cell>
          <cell r="F1894">
            <v>68</v>
          </cell>
          <cell r="G1894">
            <v>117</v>
          </cell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185</v>
          </cell>
          <cell r="N1894">
            <v>21</v>
          </cell>
        </row>
        <row r="1895">
          <cell r="A1895" t="str">
            <v>448</v>
          </cell>
          <cell r="B1895" t="str">
            <v>1942</v>
          </cell>
          <cell r="C1895" t="str">
            <v>B</v>
          </cell>
          <cell r="D1895">
            <v>470</v>
          </cell>
          <cell r="E1895">
            <v>0</v>
          </cell>
          <cell r="F1895">
            <v>75</v>
          </cell>
          <cell r="G1895">
            <v>124</v>
          </cell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199</v>
          </cell>
          <cell r="N1895">
            <v>14</v>
          </cell>
        </row>
        <row r="1896">
          <cell r="A1896" t="str">
            <v>448</v>
          </cell>
          <cell r="B1896" t="str">
            <v>1942</v>
          </cell>
          <cell r="C1896" t="str">
            <v>C1</v>
          </cell>
          <cell r="D1896">
            <v>470</v>
          </cell>
          <cell r="E1896">
            <v>0</v>
          </cell>
          <cell r="F1896">
            <v>63</v>
          </cell>
          <cell r="G1896">
            <v>131</v>
          </cell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194</v>
          </cell>
          <cell r="N1896">
            <v>21</v>
          </cell>
        </row>
        <row r="1897">
          <cell r="A1897" t="str">
            <v>448</v>
          </cell>
          <cell r="B1897" t="str">
            <v>1943</v>
          </cell>
          <cell r="C1897" t="str">
            <v>B</v>
          </cell>
          <cell r="D1897">
            <v>645</v>
          </cell>
          <cell r="E1897">
            <v>0</v>
          </cell>
          <cell r="F1897">
            <v>41</v>
          </cell>
          <cell r="G1897">
            <v>13</v>
          </cell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54</v>
          </cell>
          <cell r="N1897">
            <v>1</v>
          </cell>
        </row>
        <row r="1898">
          <cell r="A1898" t="str">
            <v>448</v>
          </cell>
          <cell r="B1898" t="str">
            <v>1944</v>
          </cell>
          <cell r="C1898" t="str">
            <v>B</v>
          </cell>
          <cell r="D1898">
            <v>628</v>
          </cell>
          <cell r="E1898">
            <v>0</v>
          </cell>
          <cell r="F1898">
            <v>74</v>
          </cell>
          <cell r="G1898">
            <v>185</v>
          </cell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259</v>
          </cell>
          <cell r="N1898">
            <v>17</v>
          </cell>
        </row>
        <row r="1899">
          <cell r="A1899" t="str">
            <v>448</v>
          </cell>
          <cell r="B1899" t="str">
            <v>1945</v>
          </cell>
          <cell r="C1899" t="str">
            <v>B</v>
          </cell>
          <cell r="D1899">
            <v>535</v>
          </cell>
          <cell r="E1899">
            <v>0</v>
          </cell>
          <cell r="F1899">
            <v>188</v>
          </cell>
          <cell r="G1899">
            <v>56</v>
          </cell>
          <cell r="H1899">
            <v>0</v>
          </cell>
          <cell r="I1899">
            <v>0</v>
          </cell>
          <cell r="J1899">
            <v>0</v>
          </cell>
          <cell r="K1899">
            <v>0</v>
          </cell>
          <cell r="L1899">
            <v>0</v>
          </cell>
          <cell r="M1899">
            <v>244</v>
          </cell>
          <cell r="N1899">
            <v>13</v>
          </cell>
        </row>
        <row r="1900">
          <cell r="A1900" t="str">
            <v>448</v>
          </cell>
          <cell r="B1900" t="str">
            <v>1946</v>
          </cell>
          <cell r="C1900" t="str">
            <v>B</v>
          </cell>
          <cell r="D1900">
            <v>377</v>
          </cell>
          <cell r="E1900">
            <v>0</v>
          </cell>
          <cell r="F1900">
            <v>63</v>
          </cell>
          <cell r="G1900">
            <v>53</v>
          </cell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116</v>
          </cell>
          <cell r="N1900">
            <v>14</v>
          </cell>
        </row>
        <row r="1901">
          <cell r="A1901" t="str">
            <v>448</v>
          </cell>
          <cell r="B1901" t="str">
            <v>1946</v>
          </cell>
          <cell r="C1901" t="str">
            <v>C1</v>
          </cell>
          <cell r="D1901">
            <v>377</v>
          </cell>
          <cell r="E1901">
            <v>0</v>
          </cell>
          <cell r="F1901">
            <v>55</v>
          </cell>
          <cell r="G1901">
            <v>70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125</v>
          </cell>
          <cell r="N1901">
            <v>11</v>
          </cell>
        </row>
        <row r="1902">
          <cell r="A1902" t="str">
            <v>448</v>
          </cell>
          <cell r="B1902" t="str">
            <v>1947</v>
          </cell>
          <cell r="C1902" t="str">
            <v>B</v>
          </cell>
          <cell r="D1902">
            <v>748</v>
          </cell>
          <cell r="E1902">
            <v>0</v>
          </cell>
          <cell r="F1902">
            <v>42</v>
          </cell>
          <cell r="G1902">
            <v>170</v>
          </cell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212</v>
          </cell>
          <cell r="N1902">
            <v>14</v>
          </cell>
        </row>
        <row r="1903">
          <cell r="A1903" t="str">
            <v>448</v>
          </cell>
          <cell r="B1903" t="str">
            <v>1948</v>
          </cell>
          <cell r="C1903" t="str">
            <v>B</v>
          </cell>
          <cell r="D1903">
            <v>380</v>
          </cell>
          <cell r="E1903">
            <v>0</v>
          </cell>
          <cell r="F1903">
            <v>95</v>
          </cell>
          <cell r="G1903">
            <v>67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162</v>
          </cell>
          <cell r="N1903">
            <v>8</v>
          </cell>
        </row>
        <row r="1904">
          <cell r="A1904" t="str">
            <v>448</v>
          </cell>
          <cell r="B1904" t="str">
            <v>1949</v>
          </cell>
          <cell r="C1904" t="str">
            <v>B</v>
          </cell>
          <cell r="D1904">
            <v>426</v>
          </cell>
          <cell r="E1904">
            <v>0</v>
          </cell>
          <cell r="F1904">
            <v>119</v>
          </cell>
          <cell r="G1904">
            <v>73</v>
          </cell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192</v>
          </cell>
          <cell r="N1904">
            <v>11</v>
          </cell>
        </row>
        <row r="1905">
          <cell r="A1905" t="str">
            <v>456</v>
          </cell>
          <cell r="B1905" t="str">
            <v>1971</v>
          </cell>
          <cell r="C1905" t="str">
            <v>B</v>
          </cell>
          <cell r="D1905">
            <v>378</v>
          </cell>
          <cell r="E1905">
            <v>70</v>
          </cell>
          <cell r="F1905">
            <v>106</v>
          </cell>
          <cell r="G1905">
            <v>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176</v>
          </cell>
          <cell r="N1905">
            <v>5</v>
          </cell>
        </row>
        <row r="1906">
          <cell r="A1906" t="str">
            <v>456</v>
          </cell>
          <cell r="B1906" t="str">
            <v>1971</v>
          </cell>
          <cell r="C1906" t="str">
            <v>C1</v>
          </cell>
          <cell r="D1906">
            <v>379</v>
          </cell>
          <cell r="E1906">
            <v>100</v>
          </cell>
          <cell r="F1906">
            <v>77</v>
          </cell>
          <cell r="G1906">
            <v>0</v>
          </cell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177</v>
          </cell>
          <cell r="N1906">
            <v>0</v>
          </cell>
        </row>
        <row r="1907">
          <cell r="A1907" t="str">
            <v>456</v>
          </cell>
          <cell r="B1907" t="str">
            <v>1972</v>
          </cell>
          <cell r="C1907" t="str">
            <v>B</v>
          </cell>
          <cell r="D1907">
            <v>323</v>
          </cell>
          <cell r="E1907">
            <v>8</v>
          </cell>
          <cell r="F1907">
            <v>110</v>
          </cell>
          <cell r="G1907">
            <v>0</v>
          </cell>
          <cell r="H1907">
            <v>0</v>
          </cell>
          <cell r="I1907">
            <v>0</v>
          </cell>
          <cell r="J1907">
            <v>0</v>
          </cell>
          <cell r="K1907">
            <v>0</v>
          </cell>
          <cell r="L1907">
            <v>0</v>
          </cell>
          <cell r="M1907">
            <v>118</v>
          </cell>
          <cell r="N1907">
            <v>5</v>
          </cell>
        </row>
        <row r="1908">
          <cell r="A1908" t="str">
            <v>457</v>
          </cell>
          <cell r="B1908" t="str">
            <v>1973</v>
          </cell>
          <cell r="C1908" t="str">
            <v>B</v>
          </cell>
          <cell r="D1908">
            <v>372</v>
          </cell>
          <cell r="E1908">
            <v>138</v>
          </cell>
          <cell r="F1908">
            <v>112</v>
          </cell>
          <cell r="G1908">
            <v>0</v>
          </cell>
          <cell r="H1908">
            <v>0</v>
          </cell>
          <cell r="I1908">
            <v>0</v>
          </cell>
          <cell r="J1908">
            <v>0</v>
          </cell>
          <cell r="K1908">
            <v>0</v>
          </cell>
          <cell r="L1908">
            <v>0</v>
          </cell>
          <cell r="M1908">
            <v>250</v>
          </cell>
          <cell r="N1908">
            <v>6</v>
          </cell>
        </row>
        <row r="1909">
          <cell r="A1909" t="str">
            <v>457</v>
          </cell>
          <cell r="B1909" t="str">
            <v>1974</v>
          </cell>
          <cell r="C1909" t="str">
            <v>B</v>
          </cell>
          <cell r="D1909">
            <v>291</v>
          </cell>
          <cell r="E1909">
            <v>94</v>
          </cell>
          <cell r="F1909">
            <v>87</v>
          </cell>
          <cell r="G1909">
            <v>0</v>
          </cell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181</v>
          </cell>
          <cell r="N1909">
            <v>6</v>
          </cell>
        </row>
        <row r="1910">
          <cell r="A1910" t="str">
            <v>457</v>
          </cell>
          <cell r="B1910" t="str">
            <v>1975</v>
          </cell>
          <cell r="C1910" t="str">
            <v>B</v>
          </cell>
          <cell r="D1910">
            <v>243</v>
          </cell>
          <cell r="E1910">
            <v>26</v>
          </cell>
          <cell r="F1910">
            <v>151</v>
          </cell>
          <cell r="G1910">
            <v>0</v>
          </cell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177</v>
          </cell>
          <cell r="N1910">
            <v>6</v>
          </cell>
        </row>
        <row r="1911">
          <cell r="A1911" t="str">
            <v>459</v>
          </cell>
          <cell r="B1911" t="str">
            <v>1978</v>
          </cell>
          <cell r="C1911" t="str">
            <v>B</v>
          </cell>
          <cell r="D1911">
            <v>632</v>
          </cell>
          <cell r="E1911">
            <v>0</v>
          </cell>
          <cell r="F1911">
            <v>164</v>
          </cell>
          <cell r="G1911">
            <v>175</v>
          </cell>
          <cell r="H1911">
            <v>0</v>
          </cell>
          <cell r="I1911">
            <v>0</v>
          </cell>
          <cell r="J1911">
            <v>0</v>
          </cell>
          <cell r="K1911">
            <v>0</v>
          </cell>
          <cell r="L1911">
            <v>0</v>
          </cell>
          <cell r="M1911">
            <v>339</v>
          </cell>
          <cell r="N1911">
            <v>15</v>
          </cell>
        </row>
        <row r="1912">
          <cell r="A1912" t="str">
            <v>459</v>
          </cell>
          <cell r="B1912" t="str">
            <v>1979</v>
          </cell>
          <cell r="C1912" t="str">
            <v>B</v>
          </cell>
          <cell r="D1912">
            <v>595</v>
          </cell>
          <cell r="E1912">
            <v>0</v>
          </cell>
          <cell r="F1912">
            <v>178</v>
          </cell>
          <cell r="G1912">
            <v>139</v>
          </cell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317</v>
          </cell>
          <cell r="N1912">
            <v>8</v>
          </cell>
        </row>
        <row r="1913">
          <cell r="A1913" t="str">
            <v>459</v>
          </cell>
          <cell r="B1913" t="str">
            <v>1980</v>
          </cell>
          <cell r="C1913" t="str">
            <v>B</v>
          </cell>
          <cell r="D1913">
            <v>304</v>
          </cell>
          <cell r="E1913">
            <v>0</v>
          </cell>
          <cell r="F1913">
            <v>101</v>
          </cell>
          <cell r="G1913">
            <v>63</v>
          </cell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164</v>
          </cell>
          <cell r="N1913">
            <v>3</v>
          </cell>
        </row>
        <row r="1914">
          <cell r="A1914" t="str">
            <v>459</v>
          </cell>
          <cell r="B1914" t="str">
            <v>1981</v>
          </cell>
          <cell r="C1914" t="str">
            <v>B</v>
          </cell>
          <cell r="D1914">
            <v>203</v>
          </cell>
          <cell r="E1914">
            <v>0</v>
          </cell>
          <cell r="F1914">
            <v>63</v>
          </cell>
          <cell r="G1914">
            <v>37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100</v>
          </cell>
          <cell r="N1914">
            <v>4</v>
          </cell>
        </row>
        <row r="1915">
          <cell r="A1915" t="str">
            <v>459</v>
          </cell>
          <cell r="B1915" t="str">
            <v>1982</v>
          </cell>
          <cell r="C1915" t="str">
            <v>B</v>
          </cell>
          <cell r="D1915">
            <v>249</v>
          </cell>
          <cell r="E1915">
            <v>0</v>
          </cell>
          <cell r="F1915">
            <v>100</v>
          </cell>
          <cell r="G1915">
            <v>13</v>
          </cell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113</v>
          </cell>
          <cell r="N1915">
            <v>6</v>
          </cell>
        </row>
        <row r="1916">
          <cell r="A1916" t="str">
            <v>459</v>
          </cell>
          <cell r="B1916" t="str">
            <v>1983</v>
          </cell>
          <cell r="C1916" t="str">
            <v>B</v>
          </cell>
          <cell r="D1916">
            <v>213</v>
          </cell>
          <cell r="E1916">
            <v>0</v>
          </cell>
          <cell r="F1916">
            <v>74</v>
          </cell>
          <cell r="G1916">
            <v>64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138</v>
          </cell>
          <cell r="N1916">
            <v>6</v>
          </cell>
        </row>
        <row r="1917">
          <cell r="A1917" t="str">
            <v>459</v>
          </cell>
          <cell r="B1917" t="str">
            <v>1984</v>
          </cell>
          <cell r="C1917" t="str">
            <v>B</v>
          </cell>
          <cell r="D1917">
            <v>91</v>
          </cell>
          <cell r="E1917">
            <v>0</v>
          </cell>
          <cell r="F1917">
            <v>26</v>
          </cell>
          <cell r="G1917">
            <v>36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62</v>
          </cell>
          <cell r="N1917">
            <v>2</v>
          </cell>
        </row>
        <row r="1918">
          <cell r="A1918" t="str">
            <v>459</v>
          </cell>
          <cell r="B1918" t="str">
            <v>1985</v>
          </cell>
          <cell r="C1918" t="str">
            <v>B</v>
          </cell>
          <cell r="D1918">
            <v>194</v>
          </cell>
          <cell r="E1918">
            <v>0</v>
          </cell>
          <cell r="F1918">
            <v>47</v>
          </cell>
          <cell r="G1918">
            <v>53</v>
          </cell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100</v>
          </cell>
          <cell r="N1918">
            <v>4</v>
          </cell>
        </row>
        <row r="1919">
          <cell r="A1919" t="str">
            <v>459</v>
          </cell>
          <cell r="B1919" t="str">
            <v>1986</v>
          </cell>
          <cell r="C1919" t="str">
            <v>B</v>
          </cell>
          <cell r="D1919">
            <v>249</v>
          </cell>
          <cell r="E1919">
            <v>0</v>
          </cell>
          <cell r="F1919">
            <v>97</v>
          </cell>
          <cell r="G1919">
            <v>27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124</v>
          </cell>
          <cell r="N1919">
            <v>3</v>
          </cell>
        </row>
        <row r="1920">
          <cell r="A1920" t="str">
            <v>463</v>
          </cell>
          <cell r="B1920" t="str">
            <v>1995</v>
          </cell>
          <cell r="C1920" t="str">
            <v>B</v>
          </cell>
          <cell r="D1920">
            <v>586</v>
          </cell>
          <cell r="E1920">
            <v>0</v>
          </cell>
          <cell r="F1920">
            <v>172</v>
          </cell>
          <cell r="G1920">
            <v>123</v>
          </cell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295</v>
          </cell>
          <cell r="N1920">
            <v>12</v>
          </cell>
        </row>
        <row r="1921">
          <cell r="A1921" t="str">
            <v>463</v>
          </cell>
          <cell r="B1921" t="str">
            <v>1995</v>
          </cell>
          <cell r="C1921" t="str">
            <v>C1</v>
          </cell>
          <cell r="D1921">
            <v>586</v>
          </cell>
          <cell r="E1921">
            <v>0</v>
          </cell>
          <cell r="F1921">
            <v>219</v>
          </cell>
          <cell r="G1921">
            <v>108</v>
          </cell>
          <cell r="H1921">
            <v>0</v>
          </cell>
          <cell r="I1921">
            <v>0</v>
          </cell>
          <cell r="J1921">
            <v>0</v>
          </cell>
          <cell r="K1921">
            <v>0</v>
          </cell>
          <cell r="L1921">
            <v>0</v>
          </cell>
          <cell r="M1921">
            <v>327</v>
          </cell>
          <cell r="N1921">
            <v>8</v>
          </cell>
        </row>
        <row r="1922">
          <cell r="A1922" t="str">
            <v>463</v>
          </cell>
          <cell r="B1922" t="str">
            <v>1996</v>
          </cell>
          <cell r="C1922" t="str">
            <v>B</v>
          </cell>
          <cell r="D1922">
            <v>252</v>
          </cell>
          <cell r="E1922">
            <v>0</v>
          </cell>
          <cell r="F1922">
            <v>47</v>
          </cell>
          <cell r="G1922">
            <v>32</v>
          </cell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79</v>
          </cell>
          <cell r="N1922">
            <v>7</v>
          </cell>
        </row>
        <row r="1923">
          <cell r="A1923" t="str">
            <v>463</v>
          </cell>
          <cell r="B1923" t="str">
            <v>1997</v>
          </cell>
          <cell r="C1923" t="str">
            <v>B</v>
          </cell>
          <cell r="D1923">
            <v>662</v>
          </cell>
          <cell r="E1923">
            <v>0</v>
          </cell>
          <cell r="F1923">
            <v>122</v>
          </cell>
          <cell r="G1923">
            <v>20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142</v>
          </cell>
          <cell r="N1923">
            <v>7</v>
          </cell>
        </row>
        <row r="1924">
          <cell r="A1924" t="str">
            <v>463</v>
          </cell>
          <cell r="B1924" t="str">
            <v>1998</v>
          </cell>
          <cell r="C1924" t="str">
            <v>B</v>
          </cell>
          <cell r="D1924">
            <v>498</v>
          </cell>
          <cell r="E1924">
            <v>0</v>
          </cell>
          <cell r="F1924">
            <v>132</v>
          </cell>
          <cell r="G1924">
            <v>17</v>
          </cell>
          <cell r="H1924">
            <v>0</v>
          </cell>
          <cell r="I1924">
            <v>0</v>
          </cell>
          <cell r="J1924">
            <v>0</v>
          </cell>
          <cell r="K1924">
            <v>0</v>
          </cell>
          <cell r="L1924">
            <v>0</v>
          </cell>
          <cell r="M1924">
            <v>149</v>
          </cell>
          <cell r="N1924">
            <v>5</v>
          </cell>
        </row>
        <row r="1925">
          <cell r="A1925" t="str">
            <v>468</v>
          </cell>
          <cell r="B1925" t="str">
            <v>2012</v>
          </cell>
          <cell r="C1925" t="str">
            <v>B</v>
          </cell>
          <cell r="D1925">
            <v>635</v>
          </cell>
          <cell r="E1925">
            <v>0</v>
          </cell>
          <cell r="F1925">
            <v>243</v>
          </cell>
          <cell r="G1925">
            <v>197</v>
          </cell>
          <cell r="H1925">
            <v>0</v>
          </cell>
          <cell r="I1925">
            <v>0</v>
          </cell>
          <cell r="J1925">
            <v>0</v>
          </cell>
          <cell r="K1925">
            <v>0</v>
          </cell>
          <cell r="L1925">
            <v>0</v>
          </cell>
          <cell r="M1925">
            <v>440</v>
          </cell>
          <cell r="N1925">
            <v>11</v>
          </cell>
        </row>
        <row r="1926">
          <cell r="A1926" t="str">
            <v>468</v>
          </cell>
          <cell r="B1926" t="str">
            <v>2013</v>
          </cell>
          <cell r="C1926" t="str">
            <v>B</v>
          </cell>
          <cell r="D1926">
            <v>703</v>
          </cell>
          <cell r="E1926">
            <v>0</v>
          </cell>
          <cell r="F1926">
            <v>288</v>
          </cell>
          <cell r="G1926">
            <v>230</v>
          </cell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518</v>
          </cell>
          <cell r="N1926">
            <v>15</v>
          </cell>
        </row>
        <row r="1927">
          <cell r="A1927" t="str">
            <v>468</v>
          </cell>
          <cell r="B1927" t="str">
            <v>2013</v>
          </cell>
          <cell r="C1927" t="str">
            <v>C1</v>
          </cell>
          <cell r="D1927">
            <v>704</v>
          </cell>
          <cell r="E1927">
            <v>0</v>
          </cell>
          <cell r="F1927">
            <v>266</v>
          </cell>
          <cell r="G1927">
            <v>228</v>
          </cell>
          <cell r="H1927">
            <v>0</v>
          </cell>
          <cell r="I1927">
            <v>0</v>
          </cell>
          <cell r="J1927">
            <v>0</v>
          </cell>
          <cell r="K1927">
            <v>0</v>
          </cell>
          <cell r="L1927">
            <v>0</v>
          </cell>
          <cell r="M1927">
            <v>494</v>
          </cell>
          <cell r="N1927">
            <v>0</v>
          </cell>
        </row>
        <row r="1928">
          <cell r="A1928" t="str">
            <v>468</v>
          </cell>
          <cell r="B1928" t="str">
            <v>2014</v>
          </cell>
          <cell r="C1928" t="str">
            <v>B</v>
          </cell>
          <cell r="D1928">
            <v>699</v>
          </cell>
          <cell r="E1928">
            <v>0</v>
          </cell>
          <cell r="F1928">
            <v>181</v>
          </cell>
          <cell r="G1928">
            <v>250</v>
          </cell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0</v>
          </cell>
          <cell r="M1928">
            <v>431</v>
          </cell>
          <cell r="N1928">
            <v>18</v>
          </cell>
        </row>
        <row r="1929">
          <cell r="A1929" t="str">
            <v>468</v>
          </cell>
          <cell r="B1929" t="str">
            <v>2015</v>
          </cell>
          <cell r="C1929" t="str">
            <v>B</v>
          </cell>
          <cell r="D1929">
            <v>698</v>
          </cell>
          <cell r="E1929">
            <v>0</v>
          </cell>
          <cell r="F1929">
            <v>160</v>
          </cell>
          <cell r="G1929">
            <v>276</v>
          </cell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436</v>
          </cell>
          <cell r="N1929">
            <v>13</v>
          </cell>
        </row>
        <row r="1930">
          <cell r="A1930" t="str">
            <v>468</v>
          </cell>
          <cell r="B1930" t="str">
            <v>2016</v>
          </cell>
          <cell r="C1930" t="str">
            <v>B</v>
          </cell>
          <cell r="D1930">
            <v>434</v>
          </cell>
          <cell r="E1930">
            <v>0</v>
          </cell>
          <cell r="F1930">
            <v>113</v>
          </cell>
          <cell r="G1930">
            <v>154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267</v>
          </cell>
          <cell r="N1930">
            <v>6</v>
          </cell>
        </row>
        <row r="1931">
          <cell r="A1931" t="str">
            <v>468</v>
          </cell>
          <cell r="B1931" t="str">
            <v>2016</v>
          </cell>
          <cell r="C1931" t="str">
            <v>C1</v>
          </cell>
          <cell r="D1931">
            <v>435</v>
          </cell>
          <cell r="E1931">
            <v>0</v>
          </cell>
          <cell r="F1931">
            <v>102</v>
          </cell>
          <cell r="G1931">
            <v>159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261</v>
          </cell>
          <cell r="N1931">
            <v>9</v>
          </cell>
        </row>
        <row r="1932">
          <cell r="A1932" t="str">
            <v>468</v>
          </cell>
          <cell r="B1932" t="str">
            <v>2017</v>
          </cell>
          <cell r="C1932" t="str">
            <v>B</v>
          </cell>
          <cell r="D1932">
            <v>714</v>
          </cell>
          <cell r="E1932">
            <v>0</v>
          </cell>
          <cell r="F1932">
            <v>231</v>
          </cell>
          <cell r="G1932">
            <v>238</v>
          </cell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469</v>
          </cell>
          <cell r="N1932">
            <v>18</v>
          </cell>
        </row>
        <row r="1933">
          <cell r="A1933" t="str">
            <v>468</v>
          </cell>
          <cell r="B1933" t="str">
            <v>2018</v>
          </cell>
          <cell r="C1933" t="str">
            <v>B</v>
          </cell>
          <cell r="D1933">
            <v>493</v>
          </cell>
          <cell r="E1933">
            <v>0</v>
          </cell>
          <cell r="F1933">
            <v>191</v>
          </cell>
          <cell r="G1933">
            <v>125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316</v>
          </cell>
          <cell r="N1933">
            <v>0</v>
          </cell>
        </row>
        <row r="1934">
          <cell r="A1934" t="str">
            <v>468</v>
          </cell>
          <cell r="B1934" t="str">
            <v>2018</v>
          </cell>
          <cell r="C1934" t="str">
            <v>X1</v>
          </cell>
          <cell r="D1934">
            <v>470</v>
          </cell>
          <cell r="E1934">
            <v>0</v>
          </cell>
          <cell r="F1934">
            <v>207</v>
          </cell>
          <cell r="G1934">
            <v>149</v>
          </cell>
          <cell r="H1934">
            <v>0</v>
          </cell>
          <cell r="I1934">
            <v>0</v>
          </cell>
          <cell r="J1934">
            <v>0</v>
          </cell>
          <cell r="K1934">
            <v>0</v>
          </cell>
          <cell r="L1934">
            <v>0</v>
          </cell>
          <cell r="M1934">
            <v>356</v>
          </cell>
          <cell r="N1934">
            <v>10</v>
          </cell>
        </row>
        <row r="1935">
          <cell r="A1935" t="str">
            <v>468</v>
          </cell>
          <cell r="B1935" t="str">
            <v>2019</v>
          </cell>
          <cell r="C1935" t="str">
            <v>B</v>
          </cell>
          <cell r="D1935">
            <v>377</v>
          </cell>
          <cell r="E1935">
            <v>0</v>
          </cell>
          <cell r="F1935">
            <v>81</v>
          </cell>
          <cell r="G1935">
            <v>152</v>
          </cell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0</v>
          </cell>
          <cell r="M1935">
            <v>233</v>
          </cell>
          <cell r="N1935">
            <v>0</v>
          </cell>
        </row>
        <row r="1936">
          <cell r="A1936" t="str">
            <v>468</v>
          </cell>
          <cell r="B1936" t="str">
            <v>2020</v>
          </cell>
          <cell r="C1936" t="str">
            <v>B</v>
          </cell>
          <cell r="D1936">
            <v>483</v>
          </cell>
          <cell r="E1936">
            <v>0</v>
          </cell>
          <cell r="F1936">
            <v>125</v>
          </cell>
          <cell r="G1936">
            <v>138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263</v>
          </cell>
          <cell r="N1936">
            <v>7</v>
          </cell>
        </row>
        <row r="1937">
          <cell r="A1937" t="str">
            <v>468</v>
          </cell>
          <cell r="B1937" t="str">
            <v>2021</v>
          </cell>
          <cell r="C1937" t="str">
            <v>B</v>
          </cell>
          <cell r="D1937">
            <v>521</v>
          </cell>
          <cell r="E1937">
            <v>0</v>
          </cell>
          <cell r="F1937">
            <v>146</v>
          </cell>
          <cell r="G1937">
            <v>157</v>
          </cell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303</v>
          </cell>
          <cell r="N1937">
            <v>15</v>
          </cell>
        </row>
        <row r="1938">
          <cell r="A1938" t="str">
            <v>468</v>
          </cell>
          <cell r="B1938" t="str">
            <v>2022</v>
          </cell>
          <cell r="C1938" t="str">
            <v>B</v>
          </cell>
          <cell r="D1938">
            <v>701</v>
          </cell>
          <cell r="E1938" t="str">
            <v>CASILLA ANULADA</v>
          </cell>
        </row>
        <row r="1939">
          <cell r="A1939" t="str">
            <v>468</v>
          </cell>
          <cell r="B1939" t="str">
            <v>2023</v>
          </cell>
          <cell r="C1939" t="str">
            <v>B</v>
          </cell>
          <cell r="D1939">
            <v>563</v>
          </cell>
          <cell r="E1939">
            <v>0</v>
          </cell>
          <cell r="F1939">
            <v>145</v>
          </cell>
          <cell r="G1939">
            <v>115</v>
          </cell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260</v>
          </cell>
          <cell r="N1939">
            <v>22</v>
          </cell>
        </row>
        <row r="1940">
          <cell r="A1940" t="str">
            <v>468</v>
          </cell>
          <cell r="B1940" t="str">
            <v>2024</v>
          </cell>
          <cell r="C1940" t="str">
            <v>B</v>
          </cell>
          <cell r="D1940">
            <v>403</v>
          </cell>
          <cell r="E1940">
            <v>0</v>
          </cell>
          <cell r="F1940">
            <v>140</v>
          </cell>
          <cell r="G1940">
            <v>49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189</v>
          </cell>
          <cell r="N1940">
            <v>13</v>
          </cell>
        </row>
        <row r="1941">
          <cell r="A1941" t="str">
            <v>470</v>
          </cell>
          <cell r="B1941" t="str">
            <v>2033</v>
          </cell>
          <cell r="C1941" t="str">
            <v>B</v>
          </cell>
          <cell r="D1941">
            <v>407</v>
          </cell>
          <cell r="E1941">
            <v>0</v>
          </cell>
          <cell r="F1941">
            <v>102</v>
          </cell>
          <cell r="G1941">
            <v>57</v>
          </cell>
          <cell r="H1941">
            <v>0</v>
          </cell>
          <cell r="I1941">
            <v>0</v>
          </cell>
          <cell r="J1941">
            <v>0</v>
          </cell>
          <cell r="K1941">
            <v>0</v>
          </cell>
          <cell r="L1941">
            <v>0</v>
          </cell>
          <cell r="M1941">
            <v>159</v>
          </cell>
          <cell r="N1941">
            <v>4</v>
          </cell>
        </row>
        <row r="1942">
          <cell r="A1942" t="str">
            <v>470</v>
          </cell>
          <cell r="B1942" t="str">
            <v>2033</v>
          </cell>
          <cell r="C1942" t="str">
            <v>C1</v>
          </cell>
          <cell r="D1942">
            <v>407</v>
          </cell>
          <cell r="E1942">
            <v>0</v>
          </cell>
          <cell r="F1942">
            <v>75</v>
          </cell>
          <cell r="G1942">
            <v>60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135</v>
          </cell>
          <cell r="N1942">
            <v>10</v>
          </cell>
        </row>
        <row r="1943">
          <cell r="A1943" t="str">
            <v>470</v>
          </cell>
          <cell r="B1943" t="str">
            <v>2034</v>
          </cell>
          <cell r="C1943" t="str">
            <v>B</v>
          </cell>
          <cell r="D1943">
            <v>509</v>
          </cell>
          <cell r="E1943">
            <v>0</v>
          </cell>
          <cell r="F1943">
            <v>69</v>
          </cell>
          <cell r="G1943">
            <v>59</v>
          </cell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  <cell r="M1943">
            <v>128</v>
          </cell>
          <cell r="N1943">
            <v>12</v>
          </cell>
        </row>
        <row r="1944">
          <cell r="A1944" t="str">
            <v>470</v>
          </cell>
          <cell r="B1944" t="str">
            <v>2034</v>
          </cell>
          <cell r="C1944" t="str">
            <v>C1</v>
          </cell>
          <cell r="D1944">
            <v>510</v>
          </cell>
          <cell r="E1944">
            <v>0</v>
          </cell>
          <cell r="F1944">
            <v>62</v>
          </cell>
          <cell r="G1944">
            <v>63</v>
          </cell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125</v>
          </cell>
          <cell r="N1944">
            <v>13</v>
          </cell>
        </row>
        <row r="1945">
          <cell r="A1945" t="str">
            <v>470</v>
          </cell>
          <cell r="B1945" t="str">
            <v>2035</v>
          </cell>
          <cell r="C1945" t="str">
            <v>B</v>
          </cell>
          <cell r="D1945">
            <v>488</v>
          </cell>
          <cell r="E1945">
            <v>0</v>
          </cell>
          <cell r="F1945">
            <v>147</v>
          </cell>
          <cell r="G1945">
            <v>87</v>
          </cell>
          <cell r="H1945">
            <v>0</v>
          </cell>
          <cell r="I1945">
            <v>0</v>
          </cell>
          <cell r="J1945">
            <v>0</v>
          </cell>
          <cell r="K1945">
            <v>0</v>
          </cell>
          <cell r="L1945">
            <v>0</v>
          </cell>
          <cell r="M1945">
            <v>234</v>
          </cell>
          <cell r="N1945">
            <v>32</v>
          </cell>
        </row>
        <row r="1946">
          <cell r="A1946" t="str">
            <v>470</v>
          </cell>
          <cell r="B1946" t="str">
            <v>2035</v>
          </cell>
          <cell r="C1946" t="str">
            <v>C1</v>
          </cell>
          <cell r="D1946">
            <v>488</v>
          </cell>
          <cell r="E1946">
            <v>0</v>
          </cell>
          <cell r="F1946">
            <v>98</v>
          </cell>
          <cell r="G1946">
            <v>123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221</v>
          </cell>
          <cell r="N1946">
            <v>25</v>
          </cell>
        </row>
        <row r="1947">
          <cell r="A1947" t="str">
            <v>470</v>
          </cell>
          <cell r="B1947" t="str">
            <v>2036</v>
          </cell>
          <cell r="C1947" t="str">
            <v>B</v>
          </cell>
          <cell r="D1947">
            <v>432</v>
          </cell>
          <cell r="E1947">
            <v>0</v>
          </cell>
          <cell r="F1947">
            <v>156</v>
          </cell>
          <cell r="G1947">
            <v>47</v>
          </cell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203</v>
          </cell>
          <cell r="N1947">
            <v>15</v>
          </cell>
        </row>
        <row r="1948">
          <cell r="A1948" t="str">
            <v>470</v>
          </cell>
          <cell r="B1948" t="str">
            <v>2036</v>
          </cell>
          <cell r="C1948" t="str">
            <v>C1</v>
          </cell>
          <cell r="D1948">
            <v>432</v>
          </cell>
          <cell r="E1948">
            <v>0</v>
          </cell>
          <cell r="F1948">
            <v>111</v>
          </cell>
          <cell r="G1948">
            <v>55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  <cell r="M1948">
            <v>166</v>
          </cell>
          <cell r="N1948">
            <v>10</v>
          </cell>
        </row>
        <row r="1949">
          <cell r="A1949" t="str">
            <v>470</v>
          </cell>
          <cell r="B1949" t="str">
            <v>2037</v>
          </cell>
          <cell r="C1949" t="str">
            <v>B</v>
          </cell>
          <cell r="D1949">
            <v>678</v>
          </cell>
          <cell r="E1949">
            <v>0</v>
          </cell>
          <cell r="F1949">
            <v>58</v>
          </cell>
          <cell r="G1949">
            <v>44</v>
          </cell>
          <cell r="H1949">
            <v>0</v>
          </cell>
          <cell r="I1949">
            <v>0</v>
          </cell>
          <cell r="J1949">
            <v>0</v>
          </cell>
          <cell r="K1949">
            <v>0</v>
          </cell>
          <cell r="L1949">
            <v>0</v>
          </cell>
          <cell r="M1949">
            <v>102</v>
          </cell>
          <cell r="N1949">
            <v>0</v>
          </cell>
        </row>
        <row r="1950">
          <cell r="A1950" t="str">
            <v>470</v>
          </cell>
          <cell r="B1950" t="str">
            <v>2038</v>
          </cell>
          <cell r="C1950" t="str">
            <v>B</v>
          </cell>
          <cell r="D1950">
            <v>411</v>
          </cell>
          <cell r="E1950">
            <v>0</v>
          </cell>
          <cell r="F1950">
            <v>8</v>
          </cell>
          <cell r="G1950">
            <v>17</v>
          </cell>
          <cell r="H1950">
            <v>0</v>
          </cell>
          <cell r="I1950">
            <v>0</v>
          </cell>
          <cell r="J1950">
            <v>0</v>
          </cell>
          <cell r="K1950">
            <v>0</v>
          </cell>
          <cell r="L1950">
            <v>0</v>
          </cell>
          <cell r="M1950">
            <v>25</v>
          </cell>
          <cell r="N1950">
            <v>0</v>
          </cell>
        </row>
        <row r="1951">
          <cell r="A1951" t="str">
            <v>470</v>
          </cell>
          <cell r="B1951" t="str">
            <v>2039</v>
          </cell>
          <cell r="C1951" t="str">
            <v>B</v>
          </cell>
          <cell r="D1951">
            <v>385</v>
          </cell>
          <cell r="E1951">
            <v>0</v>
          </cell>
          <cell r="F1951">
            <v>64</v>
          </cell>
          <cell r="G1951">
            <v>60</v>
          </cell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124</v>
          </cell>
          <cell r="N1951">
            <v>4</v>
          </cell>
        </row>
        <row r="1952">
          <cell r="A1952" t="str">
            <v>470</v>
          </cell>
          <cell r="B1952" t="str">
            <v>2039</v>
          </cell>
          <cell r="C1952" t="str">
            <v>C1</v>
          </cell>
          <cell r="D1952">
            <v>385</v>
          </cell>
          <cell r="E1952">
            <v>0</v>
          </cell>
          <cell r="F1952">
            <v>53</v>
          </cell>
          <cell r="G1952">
            <v>57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110</v>
          </cell>
          <cell r="N1952">
            <v>21</v>
          </cell>
        </row>
        <row r="1953">
          <cell r="A1953" t="str">
            <v>470</v>
          </cell>
          <cell r="B1953" t="str">
            <v>2040</v>
          </cell>
          <cell r="C1953" t="str">
            <v>B</v>
          </cell>
          <cell r="D1953">
            <v>470</v>
          </cell>
          <cell r="E1953">
            <v>0</v>
          </cell>
          <cell r="F1953">
            <v>83</v>
          </cell>
          <cell r="G1953">
            <v>15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98</v>
          </cell>
          <cell r="N1953">
            <v>10</v>
          </cell>
        </row>
        <row r="1954">
          <cell r="A1954" t="str">
            <v>470</v>
          </cell>
          <cell r="B1954" t="str">
            <v>2041</v>
          </cell>
          <cell r="C1954" t="str">
            <v>B</v>
          </cell>
          <cell r="D1954">
            <v>564</v>
          </cell>
          <cell r="E1954">
            <v>0</v>
          </cell>
          <cell r="F1954">
            <v>123</v>
          </cell>
          <cell r="G1954">
            <v>53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176</v>
          </cell>
          <cell r="N1954">
            <v>48</v>
          </cell>
        </row>
        <row r="1955">
          <cell r="A1955" t="str">
            <v>470</v>
          </cell>
          <cell r="B1955" t="str">
            <v>2042</v>
          </cell>
          <cell r="C1955" t="str">
            <v>B</v>
          </cell>
          <cell r="D1955">
            <v>568</v>
          </cell>
          <cell r="E1955">
            <v>0</v>
          </cell>
          <cell r="F1955">
            <v>339</v>
          </cell>
          <cell r="G1955">
            <v>24</v>
          </cell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363</v>
          </cell>
          <cell r="N1955">
            <v>34</v>
          </cell>
        </row>
        <row r="1956">
          <cell r="A1956" t="str">
            <v>470</v>
          </cell>
          <cell r="B1956" t="str">
            <v>2042</v>
          </cell>
          <cell r="C1956" t="str">
            <v>C1</v>
          </cell>
          <cell r="D1956">
            <v>569</v>
          </cell>
          <cell r="E1956">
            <v>0</v>
          </cell>
          <cell r="F1956">
            <v>383</v>
          </cell>
          <cell r="G1956">
            <v>11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394</v>
          </cell>
          <cell r="N1956">
            <v>29</v>
          </cell>
        </row>
        <row r="1957">
          <cell r="A1957" t="str">
            <v>470</v>
          </cell>
          <cell r="B1957" t="str">
            <v>2043</v>
          </cell>
          <cell r="C1957" t="str">
            <v>B</v>
          </cell>
          <cell r="D1957">
            <v>457</v>
          </cell>
          <cell r="E1957">
            <v>0</v>
          </cell>
          <cell r="F1957">
            <v>58</v>
          </cell>
          <cell r="G1957">
            <v>36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94</v>
          </cell>
          <cell r="N1957">
            <v>13</v>
          </cell>
        </row>
        <row r="1958">
          <cell r="A1958" t="str">
            <v>470</v>
          </cell>
          <cell r="B1958" t="str">
            <v>2043</v>
          </cell>
          <cell r="C1958" t="str">
            <v>X1</v>
          </cell>
          <cell r="D1958">
            <v>201</v>
          </cell>
          <cell r="E1958">
            <v>0</v>
          </cell>
          <cell r="F1958">
            <v>60</v>
          </cell>
          <cell r="G1958">
            <v>6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66</v>
          </cell>
          <cell r="N1958">
            <v>4</v>
          </cell>
        </row>
        <row r="1959">
          <cell r="A1959" t="str">
            <v>470</v>
          </cell>
          <cell r="B1959" t="str">
            <v>2044</v>
          </cell>
          <cell r="C1959" t="str">
            <v>B</v>
          </cell>
          <cell r="D1959">
            <v>401</v>
          </cell>
          <cell r="E1959">
            <v>0</v>
          </cell>
          <cell r="F1959">
            <v>62</v>
          </cell>
          <cell r="G1959">
            <v>25</v>
          </cell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87</v>
          </cell>
          <cell r="N1959">
            <v>10</v>
          </cell>
        </row>
        <row r="1960">
          <cell r="A1960" t="str">
            <v>470</v>
          </cell>
          <cell r="B1960" t="str">
            <v>2045</v>
          </cell>
          <cell r="C1960" t="str">
            <v>B</v>
          </cell>
          <cell r="D1960">
            <v>707</v>
          </cell>
          <cell r="E1960">
            <v>0</v>
          </cell>
          <cell r="F1960">
            <v>169</v>
          </cell>
          <cell r="G1960">
            <v>24</v>
          </cell>
          <cell r="H1960">
            <v>0</v>
          </cell>
          <cell r="I1960">
            <v>0</v>
          </cell>
          <cell r="J1960">
            <v>0</v>
          </cell>
          <cell r="K1960">
            <v>0</v>
          </cell>
          <cell r="L1960">
            <v>0</v>
          </cell>
          <cell r="M1960">
            <v>193</v>
          </cell>
          <cell r="N1960">
            <v>20</v>
          </cell>
        </row>
        <row r="1961">
          <cell r="A1961" t="str">
            <v>470</v>
          </cell>
          <cell r="B1961" t="str">
            <v>2046</v>
          </cell>
          <cell r="C1961" t="str">
            <v>B</v>
          </cell>
          <cell r="D1961">
            <v>428</v>
          </cell>
          <cell r="E1961">
            <v>0</v>
          </cell>
          <cell r="F1961">
            <v>47</v>
          </cell>
          <cell r="G1961">
            <v>2</v>
          </cell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49</v>
          </cell>
          <cell r="N1961">
            <v>5</v>
          </cell>
        </row>
        <row r="1962">
          <cell r="A1962" t="str">
            <v>470</v>
          </cell>
          <cell r="B1962" t="str">
            <v>2046</v>
          </cell>
          <cell r="C1962" t="str">
            <v>C1</v>
          </cell>
          <cell r="D1962">
            <v>428</v>
          </cell>
          <cell r="E1962">
            <v>0</v>
          </cell>
          <cell r="F1962">
            <v>62</v>
          </cell>
          <cell r="G1962">
            <v>2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64</v>
          </cell>
          <cell r="N1962">
            <v>6</v>
          </cell>
        </row>
        <row r="1963">
          <cell r="A1963" t="str">
            <v>470</v>
          </cell>
          <cell r="B1963" t="str">
            <v>2047</v>
          </cell>
          <cell r="C1963" t="str">
            <v>B</v>
          </cell>
          <cell r="D1963">
            <v>695</v>
          </cell>
          <cell r="E1963">
            <v>0</v>
          </cell>
          <cell r="F1963">
            <v>476</v>
          </cell>
          <cell r="G1963">
            <v>201</v>
          </cell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677</v>
          </cell>
          <cell r="N1963">
            <v>15</v>
          </cell>
        </row>
        <row r="1964">
          <cell r="A1964" t="str">
            <v>470</v>
          </cell>
          <cell r="B1964" t="str">
            <v>2048</v>
          </cell>
          <cell r="C1964" t="str">
            <v>B</v>
          </cell>
          <cell r="D1964" t="str">
            <v>ESTA CASILLA NO SE INSTALO</v>
          </cell>
        </row>
        <row r="1965">
          <cell r="A1965" t="str">
            <v>470</v>
          </cell>
          <cell r="B1965" t="str">
            <v>2049</v>
          </cell>
          <cell r="C1965" t="str">
            <v>B</v>
          </cell>
          <cell r="D1965" t="str">
            <v>ESTA CASILLA NO SE INSTALO</v>
          </cell>
        </row>
        <row r="1966">
          <cell r="A1966" t="str">
            <v>515</v>
          </cell>
          <cell r="B1966" t="str">
            <v>2054</v>
          </cell>
          <cell r="C1966" t="str">
            <v>B</v>
          </cell>
          <cell r="D1966" t="str">
            <v>ESTA CASILLA NO SE INSTALO</v>
          </cell>
        </row>
        <row r="1967">
          <cell r="A1967" t="str">
            <v>473</v>
          </cell>
          <cell r="B1967" t="str">
            <v>2057</v>
          </cell>
          <cell r="C1967" t="str">
            <v>B</v>
          </cell>
          <cell r="D1967">
            <v>731</v>
          </cell>
          <cell r="E1967">
            <v>0</v>
          </cell>
          <cell r="F1967">
            <v>361</v>
          </cell>
          <cell r="G1967">
            <v>247</v>
          </cell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608</v>
          </cell>
          <cell r="N1967">
            <v>3</v>
          </cell>
        </row>
        <row r="1968">
          <cell r="A1968" t="str">
            <v>473</v>
          </cell>
          <cell r="B1968" t="str">
            <v>2058</v>
          </cell>
          <cell r="C1968" t="str">
            <v>B</v>
          </cell>
          <cell r="D1968">
            <v>505</v>
          </cell>
          <cell r="E1968">
            <v>0</v>
          </cell>
          <cell r="F1968">
            <v>187</v>
          </cell>
          <cell r="G1968">
            <v>223</v>
          </cell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410</v>
          </cell>
          <cell r="N1968">
            <v>3</v>
          </cell>
        </row>
        <row r="1969">
          <cell r="A1969" t="str">
            <v>473</v>
          </cell>
          <cell r="B1969" t="str">
            <v>2058</v>
          </cell>
          <cell r="C1969" t="str">
            <v>C1</v>
          </cell>
          <cell r="D1969">
            <v>506</v>
          </cell>
          <cell r="E1969">
            <v>0</v>
          </cell>
          <cell r="F1969">
            <v>188</v>
          </cell>
          <cell r="G1969">
            <v>211</v>
          </cell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399</v>
          </cell>
          <cell r="N1969">
            <v>5</v>
          </cell>
        </row>
        <row r="1970">
          <cell r="A1970" t="str">
            <v>473</v>
          </cell>
          <cell r="B1970" t="str">
            <v>2059</v>
          </cell>
          <cell r="C1970" t="str">
            <v>B</v>
          </cell>
          <cell r="D1970">
            <v>204</v>
          </cell>
          <cell r="E1970">
            <v>0</v>
          </cell>
          <cell r="F1970">
            <v>63</v>
          </cell>
          <cell r="G1970">
            <v>117</v>
          </cell>
          <cell r="H1970">
            <v>0</v>
          </cell>
          <cell r="I1970">
            <v>0</v>
          </cell>
          <cell r="J1970">
            <v>0</v>
          </cell>
          <cell r="K1970">
            <v>0</v>
          </cell>
          <cell r="L1970">
            <v>0</v>
          </cell>
          <cell r="M1970">
            <v>180</v>
          </cell>
          <cell r="N1970">
            <v>2</v>
          </cell>
        </row>
        <row r="1971">
          <cell r="A1971" t="str">
            <v>475</v>
          </cell>
          <cell r="B1971" t="str">
            <v>2062</v>
          </cell>
          <cell r="C1971" t="str">
            <v>B</v>
          </cell>
          <cell r="D1971">
            <v>574</v>
          </cell>
          <cell r="E1971">
            <v>0</v>
          </cell>
          <cell r="F1971">
            <v>183</v>
          </cell>
          <cell r="G1971">
            <v>0</v>
          </cell>
          <cell r="H1971">
            <v>0</v>
          </cell>
          <cell r="I1971">
            <v>0</v>
          </cell>
          <cell r="J1971">
            <v>255</v>
          </cell>
          <cell r="K1971">
            <v>0</v>
          </cell>
          <cell r="L1971">
            <v>0</v>
          </cell>
          <cell r="M1971">
            <v>438</v>
          </cell>
          <cell r="N1971">
            <v>1</v>
          </cell>
        </row>
        <row r="1972">
          <cell r="A1972" t="str">
            <v>475</v>
          </cell>
          <cell r="B1972" t="str">
            <v>2062</v>
          </cell>
          <cell r="C1972" t="str">
            <v>C1</v>
          </cell>
          <cell r="D1972">
            <v>574</v>
          </cell>
          <cell r="E1972">
            <v>0</v>
          </cell>
          <cell r="F1972">
            <v>206</v>
          </cell>
          <cell r="G1972">
            <v>0</v>
          </cell>
          <cell r="H1972">
            <v>0</v>
          </cell>
          <cell r="I1972">
            <v>0</v>
          </cell>
          <cell r="J1972">
            <v>210</v>
          </cell>
          <cell r="K1972">
            <v>0</v>
          </cell>
          <cell r="L1972">
            <v>0</v>
          </cell>
          <cell r="M1972">
            <v>416</v>
          </cell>
          <cell r="N1972">
            <v>1</v>
          </cell>
        </row>
        <row r="1973">
          <cell r="A1973" t="str">
            <v>475</v>
          </cell>
          <cell r="B1973" t="str">
            <v>2063</v>
          </cell>
          <cell r="C1973" t="str">
            <v>B</v>
          </cell>
          <cell r="D1973">
            <v>334</v>
          </cell>
          <cell r="E1973">
            <v>0</v>
          </cell>
          <cell r="F1973">
            <v>179</v>
          </cell>
          <cell r="G1973">
            <v>0</v>
          </cell>
          <cell r="H1973">
            <v>0</v>
          </cell>
          <cell r="I1973">
            <v>0</v>
          </cell>
          <cell r="J1973">
            <v>54</v>
          </cell>
          <cell r="K1973">
            <v>0</v>
          </cell>
          <cell r="L1973">
            <v>0</v>
          </cell>
          <cell r="M1973">
            <v>233</v>
          </cell>
          <cell r="N1973">
            <v>2</v>
          </cell>
        </row>
        <row r="1974">
          <cell r="A1974" t="str">
            <v>475</v>
          </cell>
          <cell r="B1974" t="str">
            <v>2064</v>
          </cell>
          <cell r="C1974" t="str">
            <v>B</v>
          </cell>
          <cell r="D1974">
            <v>475</v>
          </cell>
          <cell r="E1974">
            <v>0</v>
          </cell>
          <cell r="F1974">
            <v>224</v>
          </cell>
          <cell r="G1974">
            <v>0</v>
          </cell>
          <cell r="H1974">
            <v>0</v>
          </cell>
          <cell r="I1974">
            <v>0</v>
          </cell>
          <cell r="J1974">
            <v>106</v>
          </cell>
          <cell r="K1974">
            <v>0</v>
          </cell>
          <cell r="L1974">
            <v>0</v>
          </cell>
          <cell r="M1974">
            <v>330</v>
          </cell>
          <cell r="N1974">
            <v>13</v>
          </cell>
        </row>
        <row r="1975">
          <cell r="A1975" t="str">
            <v>481</v>
          </cell>
          <cell r="B1975" t="str">
            <v>2077</v>
          </cell>
          <cell r="C1975" t="str">
            <v>B</v>
          </cell>
          <cell r="D1975">
            <v>421</v>
          </cell>
          <cell r="E1975">
            <v>0</v>
          </cell>
          <cell r="F1975">
            <v>152</v>
          </cell>
          <cell r="G1975">
            <v>145</v>
          </cell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297</v>
          </cell>
          <cell r="N1975">
            <v>0</v>
          </cell>
        </row>
        <row r="1976">
          <cell r="A1976" t="str">
            <v>481</v>
          </cell>
          <cell r="B1976" t="str">
            <v>2078</v>
          </cell>
          <cell r="C1976" t="str">
            <v>B</v>
          </cell>
          <cell r="D1976">
            <v>704</v>
          </cell>
          <cell r="E1976">
            <v>0</v>
          </cell>
          <cell r="F1976">
            <v>273</v>
          </cell>
          <cell r="G1976">
            <v>226</v>
          </cell>
          <cell r="H1976">
            <v>0</v>
          </cell>
          <cell r="I1976">
            <v>0</v>
          </cell>
          <cell r="J1976">
            <v>0</v>
          </cell>
          <cell r="K1976">
            <v>0</v>
          </cell>
          <cell r="L1976">
            <v>0</v>
          </cell>
          <cell r="M1976">
            <v>499</v>
          </cell>
          <cell r="N1976">
            <v>19</v>
          </cell>
        </row>
        <row r="1977">
          <cell r="A1977" t="str">
            <v>481</v>
          </cell>
          <cell r="B1977" t="str">
            <v>2079</v>
          </cell>
          <cell r="C1977" t="str">
            <v>B</v>
          </cell>
          <cell r="D1977">
            <v>411</v>
          </cell>
          <cell r="E1977">
            <v>0</v>
          </cell>
          <cell r="F1977">
            <v>171</v>
          </cell>
          <cell r="G1977">
            <v>126</v>
          </cell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297</v>
          </cell>
          <cell r="N1977">
            <v>8</v>
          </cell>
        </row>
        <row r="1978">
          <cell r="A1978" t="str">
            <v>481</v>
          </cell>
          <cell r="B1978" t="str">
            <v>2079</v>
          </cell>
          <cell r="C1978" t="str">
            <v>C1</v>
          </cell>
          <cell r="D1978">
            <v>411</v>
          </cell>
          <cell r="E1978">
            <v>0</v>
          </cell>
          <cell r="F1978">
            <v>151</v>
          </cell>
          <cell r="G1978">
            <v>132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283</v>
          </cell>
          <cell r="N1978">
            <v>1</v>
          </cell>
        </row>
        <row r="1979">
          <cell r="A1979" t="str">
            <v>481</v>
          </cell>
          <cell r="B1979" t="str">
            <v>2080</v>
          </cell>
          <cell r="C1979" t="str">
            <v>B</v>
          </cell>
          <cell r="D1979">
            <v>527</v>
          </cell>
          <cell r="E1979">
            <v>0</v>
          </cell>
          <cell r="F1979">
            <v>249</v>
          </cell>
          <cell r="G1979">
            <v>124</v>
          </cell>
          <cell r="H1979">
            <v>0</v>
          </cell>
          <cell r="I1979">
            <v>0</v>
          </cell>
          <cell r="J1979">
            <v>0</v>
          </cell>
          <cell r="K1979">
            <v>0</v>
          </cell>
          <cell r="L1979">
            <v>0</v>
          </cell>
          <cell r="M1979">
            <v>373</v>
          </cell>
          <cell r="N1979">
            <v>5</v>
          </cell>
        </row>
        <row r="1980">
          <cell r="A1980" t="str">
            <v>481</v>
          </cell>
          <cell r="B1980" t="str">
            <v>2081</v>
          </cell>
          <cell r="C1980" t="str">
            <v>B</v>
          </cell>
          <cell r="D1980">
            <v>390</v>
          </cell>
          <cell r="E1980">
            <v>0</v>
          </cell>
          <cell r="F1980">
            <v>160</v>
          </cell>
          <cell r="G1980">
            <v>158</v>
          </cell>
          <cell r="H1980">
            <v>0</v>
          </cell>
          <cell r="I1980">
            <v>0</v>
          </cell>
          <cell r="J1980">
            <v>0</v>
          </cell>
          <cell r="K1980">
            <v>0</v>
          </cell>
          <cell r="L1980">
            <v>0</v>
          </cell>
          <cell r="M1980">
            <v>318</v>
          </cell>
          <cell r="N1980">
            <v>0</v>
          </cell>
        </row>
        <row r="1981">
          <cell r="A1981" t="str">
            <v>481</v>
          </cell>
          <cell r="B1981" t="str">
            <v>2082</v>
          </cell>
          <cell r="C1981" t="str">
            <v>B</v>
          </cell>
          <cell r="D1981">
            <v>194</v>
          </cell>
          <cell r="E1981">
            <v>0</v>
          </cell>
          <cell r="F1981">
            <v>85</v>
          </cell>
          <cell r="G1981">
            <v>80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165</v>
          </cell>
          <cell r="N1981">
            <v>0</v>
          </cell>
        </row>
        <row r="1982">
          <cell r="A1982" t="str">
            <v>481</v>
          </cell>
          <cell r="B1982" t="str">
            <v>2083</v>
          </cell>
          <cell r="C1982" t="str">
            <v>B</v>
          </cell>
          <cell r="D1982">
            <v>360</v>
          </cell>
          <cell r="E1982">
            <v>0</v>
          </cell>
          <cell r="F1982">
            <v>138</v>
          </cell>
          <cell r="G1982">
            <v>146</v>
          </cell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284</v>
          </cell>
          <cell r="N1982">
            <v>0</v>
          </cell>
        </row>
        <row r="1983">
          <cell r="A1983" t="str">
            <v>484</v>
          </cell>
          <cell r="B1983" t="str">
            <v>2088</v>
          </cell>
          <cell r="C1983" t="str">
            <v>B</v>
          </cell>
          <cell r="D1983">
            <v>719</v>
          </cell>
          <cell r="E1983">
            <v>38</v>
          </cell>
          <cell r="F1983">
            <v>120</v>
          </cell>
          <cell r="G1983">
            <v>130</v>
          </cell>
          <cell r="H1983">
            <v>0</v>
          </cell>
          <cell r="I1983">
            <v>0</v>
          </cell>
          <cell r="J1983">
            <v>35</v>
          </cell>
          <cell r="K1983">
            <v>0</v>
          </cell>
          <cell r="L1983">
            <v>0</v>
          </cell>
          <cell r="M1983">
            <v>323</v>
          </cell>
          <cell r="N1983">
            <v>13</v>
          </cell>
        </row>
        <row r="1984">
          <cell r="A1984" t="str">
            <v>484</v>
          </cell>
          <cell r="B1984" t="str">
            <v>2089</v>
          </cell>
          <cell r="C1984" t="str">
            <v>B</v>
          </cell>
          <cell r="D1984">
            <v>412</v>
          </cell>
          <cell r="E1984">
            <v>9</v>
          </cell>
          <cell r="F1984">
            <v>68</v>
          </cell>
          <cell r="G1984">
            <v>49</v>
          </cell>
          <cell r="H1984">
            <v>0</v>
          </cell>
          <cell r="I1984">
            <v>0</v>
          </cell>
          <cell r="J1984">
            <v>87</v>
          </cell>
          <cell r="K1984">
            <v>0</v>
          </cell>
          <cell r="L1984">
            <v>0</v>
          </cell>
          <cell r="M1984">
            <v>213</v>
          </cell>
          <cell r="N1984">
            <v>7</v>
          </cell>
        </row>
        <row r="1985">
          <cell r="A1985" t="str">
            <v>484</v>
          </cell>
          <cell r="B1985" t="str">
            <v>2089</v>
          </cell>
          <cell r="C1985" t="str">
            <v>C1</v>
          </cell>
          <cell r="D1985">
            <v>412</v>
          </cell>
          <cell r="E1985">
            <v>15</v>
          </cell>
          <cell r="F1985">
            <v>62</v>
          </cell>
          <cell r="G1985">
            <v>51</v>
          </cell>
          <cell r="H1985">
            <v>0</v>
          </cell>
          <cell r="I1985">
            <v>0</v>
          </cell>
          <cell r="J1985">
            <v>50</v>
          </cell>
          <cell r="K1985">
            <v>0</v>
          </cell>
          <cell r="L1985">
            <v>0</v>
          </cell>
          <cell r="M1985">
            <v>178</v>
          </cell>
          <cell r="N1985">
            <v>7</v>
          </cell>
        </row>
        <row r="1986">
          <cell r="A1986" t="str">
            <v>484</v>
          </cell>
          <cell r="B1986" t="str">
            <v>2090</v>
          </cell>
          <cell r="C1986" t="str">
            <v>B</v>
          </cell>
          <cell r="D1986">
            <v>598</v>
          </cell>
          <cell r="E1986">
            <v>34</v>
          </cell>
          <cell r="F1986">
            <v>114</v>
          </cell>
          <cell r="G1986">
            <v>113</v>
          </cell>
          <cell r="H1986">
            <v>0</v>
          </cell>
          <cell r="I1986">
            <v>0</v>
          </cell>
          <cell r="J1986">
            <v>83</v>
          </cell>
          <cell r="K1986">
            <v>0</v>
          </cell>
          <cell r="L1986">
            <v>0</v>
          </cell>
          <cell r="M1986">
            <v>344</v>
          </cell>
          <cell r="N1986">
            <v>15</v>
          </cell>
        </row>
        <row r="1987">
          <cell r="A1987" t="str">
            <v>484</v>
          </cell>
          <cell r="B1987" t="str">
            <v>2091</v>
          </cell>
          <cell r="C1987" t="str">
            <v>B</v>
          </cell>
          <cell r="D1987">
            <v>677</v>
          </cell>
          <cell r="E1987">
            <v>7</v>
          </cell>
          <cell r="F1987">
            <v>126</v>
          </cell>
          <cell r="G1987">
            <v>99</v>
          </cell>
          <cell r="H1987">
            <v>0</v>
          </cell>
          <cell r="I1987">
            <v>0</v>
          </cell>
          <cell r="J1987">
            <v>151</v>
          </cell>
          <cell r="K1987">
            <v>0</v>
          </cell>
          <cell r="L1987">
            <v>0</v>
          </cell>
          <cell r="M1987">
            <v>383</v>
          </cell>
          <cell r="N1987">
            <v>10</v>
          </cell>
        </row>
        <row r="1988">
          <cell r="A1988" t="str">
            <v>484</v>
          </cell>
          <cell r="B1988" t="str">
            <v>2092</v>
          </cell>
          <cell r="C1988" t="str">
            <v>B</v>
          </cell>
          <cell r="D1988">
            <v>704</v>
          </cell>
          <cell r="E1988">
            <v>29</v>
          </cell>
          <cell r="F1988">
            <v>168</v>
          </cell>
          <cell r="G1988">
            <v>139</v>
          </cell>
          <cell r="H1988">
            <v>0</v>
          </cell>
          <cell r="I1988">
            <v>0</v>
          </cell>
          <cell r="J1988">
            <v>35</v>
          </cell>
          <cell r="K1988">
            <v>0</v>
          </cell>
          <cell r="L1988">
            <v>0</v>
          </cell>
          <cell r="M1988">
            <v>371</v>
          </cell>
          <cell r="N1988">
            <v>7</v>
          </cell>
        </row>
        <row r="1989">
          <cell r="A1989" t="str">
            <v>484</v>
          </cell>
          <cell r="B1989" t="str">
            <v>2092</v>
          </cell>
          <cell r="C1989" t="str">
            <v>C1</v>
          </cell>
          <cell r="D1989">
            <v>704</v>
          </cell>
          <cell r="E1989">
            <v>24</v>
          </cell>
          <cell r="F1989">
            <v>154</v>
          </cell>
          <cell r="G1989">
            <v>145</v>
          </cell>
          <cell r="H1989">
            <v>0</v>
          </cell>
          <cell r="I1989">
            <v>0</v>
          </cell>
          <cell r="J1989">
            <v>50</v>
          </cell>
          <cell r="K1989">
            <v>0</v>
          </cell>
          <cell r="L1989">
            <v>0</v>
          </cell>
          <cell r="M1989">
            <v>373</v>
          </cell>
          <cell r="N1989">
            <v>11</v>
          </cell>
        </row>
        <row r="1990">
          <cell r="A1990" t="str">
            <v>484</v>
          </cell>
          <cell r="B1990" t="str">
            <v>2093</v>
          </cell>
          <cell r="C1990" t="str">
            <v>B</v>
          </cell>
          <cell r="D1990">
            <v>572</v>
          </cell>
          <cell r="E1990">
            <v>30</v>
          </cell>
          <cell r="F1990">
            <v>137</v>
          </cell>
          <cell r="G1990">
            <v>119</v>
          </cell>
          <cell r="H1990">
            <v>0</v>
          </cell>
          <cell r="I1990">
            <v>0</v>
          </cell>
          <cell r="J1990">
            <v>35</v>
          </cell>
          <cell r="K1990">
            <v>0</v>
          </cell>
          <cell r="L1990">
            <v>0</v>
          </cell>
          <cell r="M1990">
            <v>321</v>
          </cell>
          <cell r="N1990">
            <v>8</v>
          </cell>
        </row>
        <row r="1991">
          <cell r="A1991" t="str">
            <v>484</v>
          </cell>
          <cell r="B1991" t="str">
            <v>2093</v>
          </cell>
          <cell r="C1991" t="str">
            <v>C1</v>
          </cell>
          <cell r="D1991">
            <v>573</v>
          </cell>
          <cell r="E1991">
            <v>32</v>
          </cell>
          <cell r="F1991">
            <v>143</v>
          </cell>
          <cell r="G1991">
            <v>98</v>
          </cell>
          <cell r="H1991">
            <v>0</v>
          </cell>
          <cell r="I1991">
            <v>0</v>
          </cell>
          <cell r="J1991">
            <v>46</v>
          </cell>
          <cell r="K1991">
            <v>0</v>
          </cell>
          <cell r="L1991">
            <v>0</v>
          </cell>
          <cell r="M1991">
            <v>319</v>
          </cell>
          <cell r="N1991">
            <v>0</v>
          </cell>
        </row>
        <row r="1992">
          <cell r="A1992" t="str">
            <v>484</v>
          </cell>
          <cell r="B1992" t="str">
            <v>2094</v>
          </cell>
          <cell r="C1992" t="str">
            <v>B</v>
          </cell>
          <cell r="D1992">
            <v>697</v>
          </cell>
          <cell r="E1992">
            <v>11</v>
          </cell>
          <cell r="F1992">
            <v>162</v>
          </cell>
          <cell r="G1992">
            <v>74</v>
          </cell>
          <cell r="H1992">
            <v>0</v>
          </cell>
          <cell r="I1992">
            <v>0</v>
          </cell>
          <cell r="J1992">
            <v>39</v>
          </cell>
          <cell r="K1992">
            <v>0</v>
          </cell>
          <cell r="L1992">
            <v>0</v>
          </cell>
          <cell r="M1992">
            <v>286</v>
          </cell>
          <cell r="N1992">
            <v>9</v>
          </cell>
        </row>
        <row r="1993">
          <cell r="A1993" t="str">
            <v>484</v>
          </cell>
          <cell r="B1993" t="str">
            <v>2094</v>
          </cell>
          <cell r="C1993" t="str">
            <v>C1</v>
          </cell>
          <cell r="D1993">
            <v>697</v>
          </cell>
          <cell r="E1993">
            <v>16</v>
          </cell>
          <cell r="F1993">
            <v>123</v>
          </cell>
          <cell r="G1993">
            <v>56</v>
          </cell>
          <cell r="H1993">
            <v>0</v>
          </cell>
          <cell r="I1993">
            <v>0</v>
          </cell>
          <cell r="J1993">
            <v>40</v>
          </cell>
          <cell r="K1993">
            <v>0</v>
          </cell>
          <cell r="L1993">
            <v>0</v>
          </cell>
          <cell r="M1993">
            <v>235</v>
          </cell>
          <cell r="N1993">
            <v>6</v>
          </cell>
        </row>
        <row r="1994">
          <cell r="A1994" t="str">
            <v>484</v>
          </cell>
          <cell r="B1994" t="str">
            <v>2095</v>
          </cell>
          <cell r="C1994" t="str">
            <v>B</v>
          </cell>
          <cell r="D1994">
            <v>517</v>
          </cell>
          <cell r="E1994">
            <v>31</v>
          </cell>
          <cell r="F1994">
            <v>128</v>
          </cell>
          <cell r="G1994">
            <v>90</v>
          </cell>
          <cell r="H1994">
            <v>0</v>
          </cell>
          <cell r="I1994">
            <v>0</v>
          </cell>
          <cell r="J1994">
            <v>32</v>
          </cell>
          <cell r="K1994">
            <v>0</v>
          </cell>
          <cell r="L1994">
            <v>0</v>
          </cell>
          <cell r="M1994">
            <v>281</v>
          </cell>
          <cell r="N1994">
            <v>6</v>
          </cell>
        </row>
        <row r="1995">
          <cell r="A1995" t="str">
            <v>484</v>
          </cell>
          <cell r="B1995" t="str">
            <v>2095</v>
          </cell>
          <cell r="C1995" t="str">
            <v>C1</v>
          </cell>
          <cell r="D1995">
            <v>518</v>
          </cell>
          <cell r="E1995">
            <v>27</v>
          </cell>
          <cell r="F1995">
            <v>113</v>
          </cell>
          <cell r="G1995">
            <v>85</v>
          </cell>
          <cell r="H1995">
            <v>0</v>
          </cell>
          <cell r="I1995">
            <v>0</v>
          </cell>
          <cell r="J1995">
            <v>50</v>
          </cell>
          <cell r="K1995">
            <v>0</v>
          </cell>
          <cell r="L1995">
            <v>0</v>
          </cell>
          <cell r="M1995">
            <v>275</v>
          </cell>
          <cell r="N1995">
            <v>0</v>
          </cell>
        </row>
        <row r="1996">
          <cell r="A1996" t="str">
            <v>484</v>
          </cell>
          <cell r="B1996" t="str">
            <v>2096</v>
          </cell>
          <cell r="C1996" t="str">
            <v>B</v>
          </cell>
          <cell r="D1996">
            <v>610</v>
          </cell>
          <cell r="E1996">
            <v>19</v>
          </cell>
          <cell r="F1996">
            <v>106</v>
          </cell>
          <cell r="G1996">
            <v>110</v>
          </cell>
          <cell r="H1996">
            <v>0</v>
          </cell>
          <cell r="I1996">
            <v>0</v>
          </cell>
          <cell r="J1996">
            <v>115</v>
          </cell>
          <cell r="K1996">
            <v>0</v>
          </cell>
          <cell r="L1996">
            <v>0</v>
          </cell>
          <cell r="M1996">
            <v>350</v>
          </cell>
          <cell r="N1996">
            <v>11</v>
          </cell>
        </row>
        <row r="1997">
          <cell r="A1997" t="str">
            <v>484</v>
          </cell>
          <cell r="B1997" t="str">
            <v>2096</v>
          </cell>
          <cell r="C1997" t="str">
            <v>C1</v>
          </cell>
          <cell r="D1997">
            <v>611</v>
          </cell>
          <cell r="E1997">
            <v>19</v>
          </cell>
          <cell r="F1997">
            <v>88</v>
          </cell>
          <cell r="G1997">
            <v>123</v>
          </cell>
          <cell r="H1997">
            <v>0</v>
          </cell>
          <cell r="I1997">
            <v>0</v>
          </cell>
          <cell r="J1997">
            <v>88</v>
          </cell>
          <cell r="K1997">
            <v>0</v>
          </cell>
          <cell r="L1997">
            <v>0</v>
          </cell>
          <cell r="M1997">
            <v>318</v>
          </cell>
          <cell r="N1997">
            <v>8</v>
          </cell>
        </row>
        <row r="1998">
          <cell r="A1998" t="str">
            <v>484</v>
          </cell>
          <cell r="B1998" t="str">
            <v>2097</v>
          </cell>
          <cell r="C1998" t="str">
            <v>B</v>
          </cell>
          <cell r="D1998">
            <v>630</v>
          </cell>
          <cell r="E1998">
            <v>7</v>
          </cell>
          <cell r="F1998">
            <v>131</v>
          </cell>
          <cell r="G1998">
            <v>102</v>
          </cell>
          <cell r="H1998">
            <v>0</v>
          </cell>
          <cell r="I1998">
            <v>0</v>
          </cell>
          <cell r="J1998">
            <v>88</v>
          </cell>
          <cell r="K1998">
            <v>0</v>
          </cell>
          <cell r="L1998">
            <v>0</v>
          </cell>
          <cell r="M1998">
            <v>328</v>
          </cell>
          <cell r="N1998">
            <v>12</v>
          </cell>
        </row>
        <row r="1999">
          <cell r="A1999" t="str">
            <v>484</v>
          </cell>
          <cell r="B1999" t="str">
            <v>2097</v>
          </cell>
          <cell r="C1999" t="str">
            <v>C1</v>
          </cell>
          <cell r="D1999">
            <v>631</v>
          </cell>
          <cell r="E1999">
            <v>12</v>
          </cell>
          <cell r="F1999">
            <v>113</v>
          </cell>
          <cell r="G1999">
            <v>97</v>
          </cell>
          <cell r="H1999">
            <v>0</v>
          </cell>
          <cell r="I1999">
            <v>0</v>
          </cell>
          <cell r="J1999">
            <v>123</v>
          </cell>
          <cell r="K1999">
            <v>0</v>
          </cell>
          <cell r="L1999">
            <v>0</v>
          </cell>
          <cell r="M1999">
            <v>345</v>
          </cell>
          <cell r="N1999">
            <v>9</v>
          </cell>
        </row>
        <row r="2000">
          <cell r="A2000" t="str">
            <v>484</v>
          </cell>
          <cell r="B2000" t="str">
            <v>2098</v>
          </cell>
          <cell r="C2000" t="str">
            <v>B</v>
          </cell>
          <cell r="D2000">
            <v>417</v>
          </cell>
          <cell r="E2000">
            <v>10</v>
          </cell>
          <cell r="F2000">
            <v>48</v>
          </cell>
          <cell r="G2000">
            <v>75</v>
          </cell>
          <cell r="H2000">
            <v>0</v>
          </cell>
          <cell r="I2000">
            <v>0</v>
          </cell>
          <cell r="J2000">
            <v>104</v>
          </cell>
          <cell r="K2000">
            <v>0</v>
          </cell>
          <cell r="L2000">
            <v>0</v>
          </cell>
          <cell r="M2000">
            <v>237</v>
          </cell>
          <cell r="N2000">
            <v>11</v>
          </cell>
        </row>
        <row r="2001">
          <cell r="A2001" t="str">
            <v>484</v>
          </cell>
          <cell r="B2001" t="str">
            <v>2098</v>
          </cell>
          <cell r="C2001" t="str">
            <v>C1</v>
          </cell>
          <cell r="D2001">
            <v>417</v>
          </cell>
          <cell r="E2001">
            <v>4</v>
          </cell>
          <cell r="F2001">
            <v>50</v>
          </cell>
          <cell r="G2001">
            <v>86</v>
          </cell>
          <cell r="H2001">
            <v>0</v>
          </cell>
          <cell r="I2001">
            <v>0</v>
          </cell>
          <cell r="J2001">
            <v>105</v>
          </cell>
          <cell r="K2001">
            <v>0</v>
          </cell>
          <cell r="L2001">
            <v>0</v>
          </cell>
          <cell r="M2001">
            <v>245</v>
          </cell>
          <cell r="N2001">
            <v>16</v>
          </cell>
        </row>
        <row r="2002">
          <cell r="A2002" t="str">
            <v>484</v>
          </cell>
          <cell r="B2002" t="str">
            <v>2099</v>
          </cell>
          <cell r="C2002" t="str">
            <v>B</v>
          </cell>
          <cell r="D2002">
            <v>587</v>
          </cell>
          <cell r="E2002">
            <v>15</v>
          </cell>
          <cell r="F2002">
            <v>145</v>
          </cell>
          <cell r="G2002">
            <v>97</v>
          </cell>
          <cell r="H2002">
            <v>0</v>
          </cell>
          <cell r="I2002">
            <v>0</v>
          </cell>
          <cell r="J2002">
            <v>71</v>
          </cell>
          <cell r="K2002">
            <v>0</v>
          </cell>
          <cell r="L2002">
            <v>0</v>
          </cell>
          <cell r="M2002">
            <v>328</v>
          </cell>
          <cell r="N2002">
            <v>14</v>
          </cell>
        </row>
        <row r="2003">
          <cell r="A2003" t="str">
            <v>484</v>
          </cell>
          <cell r="B2003" t="str">
            <v>2099</v>
          </cell>
          <cell r="C2003" t="str">
            <v>C1</v>
          </cell>
          <cell r="D2003">
            <v>588</v>
          </cell>
          <cell r="E2003">
            <v>16</v>
          </cell>
          <cell r="F2003">
            <v>106</v>
          </cell>
          <cell r="G2003">
            <v>116</v>
          </cell>
          <cell r="H2003">
            <v>0</v>
          </cell>
          <cell r="I2003">
            <v>0</v>
          </cell>
          <cell r="J2003">
            <v>108</v>
          </cell>
          <cell r="K2003">
            <v>0</v>
          </cell>
          <cell r="L2003">
            <v>0</v>
          </cell>
          <cell r="M2003">
            <v>346</v>
          </cell>
          <cell r="N2003">
            <v>16</v>
          </cell>
        </row>
        <row r="2004">
          <cell r="A2004" t="str">
            <v>484</v>
          </cell>
          <cell r="B2004" t="str">
            <v>2100</v>
          </cell>
          <cell r="C2004" t="str">
            <v>B</v>
          </cell>
          <cell r="D2004">
            <v>543</v>
          </cell>
          <cell r="E2004">
            <v>28</v>
          </cell>
          <cell r="F2004">
            <v>87</v>
          </cell>
          <cell r="G2004">
            <v>82</v>
          </cell>
          <cell r="H2004">
            <v>0</v>
          </cell>
          <cell r="I2004">
            <v>0</v>
          </cell>
          <cell r="J2004">
            <v>43</v>
          </cell>
          <cell r="K2004">
            <v>0</v>
          </cell>
          <cell r="L2004">
            <v>0</v>
          </cell>
          <cell r="M2004">
            <v>240</v>
          </cell>
          <cell r="N2004">
            <v>12</v>
          </cell>
        </row>
        <row r="2005">
          <cell r="A2005" t="str">
            <v>484</v>
          </cell>
          <cell r="B2005" t="str">
            <v>2100</v>
          </cell>
          <cell r="C2005" t="str">
            <v>C1</v>
          </cell>
          <cell r="D2005">
            <v>544</v>
          </cell>
          <cell r="E2005">
            <v>18</v>
          </cell>
          <cell r="F2005">
            <v>90</v>
          </cell>
          <cell r="G2005">
            <v>71</v>
          </cell>
          <cell r="H2005">
            <v>0</v>
          </cell>
          <cell r="I2005">
            <v>0</v>
          </cell>
          <cell r="J2005">
            <v>52</v>
          </cell>
          <cell r="K2005">
            <v>0</v>
          </cell>
          <cell r="L2005">
            <v>0</v>
          </cell>
          <cell r="M2005">
            <v>231</v>
          </cell>
          <cell r="N2005">
            <v>19</v>
          </cell>
        </row>
        <row r="2006">
          <cell r="A2006" t="str">
            <v>484</v>
          </cell>
          <cell r="B2006" t="str">
            <v>2101</v>
          </cell>
          <cell r="C2006" t="str">
            <v>B</v>
          </cell>
          <cell r="D2006">
            <v>674</v>
          </cell>
          <cell r="E2006">
            <v>7</v>
          </cell>
          <cell r="F2006">
            <v>339</v>
          </cell>
          <cell r="G2006">
            <v>26</v>
          </cell>
          <cell r="H2006">
            <v>0</v>
          </cell>
          <cell r="I2006">
            <v>0</v>
          </cell>
          <cell r="J2006">
            <v>5</v>
          </cell>
          <cell r="K2006">
            <v>0</v>
          </cell>
          <cell r="L2006">
            <v>0</v>
          </cell>
          <cell r="M2006">
            <v>377</v>
          </cell>
          <cell r="N2006">
            <v>14</v>
          </cell>
        </row>
        <row r="2007">
          <cell r="A2007" t="str">
            <v>484</v>
          </cell>
          <cell r="B2007" t="str">
            <v>2102</v>
          </cell>
          <cell r="C2007" t="str">
            <v>B</v>
          </cell>
          <cell r="D2007">
            <v>487</v>
          </cell>
          <cell r="E2007">
            <v>1</v>
          </cell>
          <cell r="F2007">
            <v>256</v>
          </cell>
          <cell r="G2007">
            <v>16</v>
          </cell>
          <cell r="H2007">
            <v>0</v>
          </cell>
          <cell r="I2007">
            <v>0</v>
          </cell>
          <cell r="J2007">
            <v>6</v>
          </cell>
          <cell r="K2007">
            <v>0</v>
          </cell>
          <cell r="L2007">
            <v>0</v>
          </cell>
          <cell r="M2007">
            <v>279</v>
          </cell>
          <cell r="N2007">
            <v>0</v>
          </cell>
        </row>
        <row r="2008">
          <cell r="A2008" t="str">
            <v>484</v>
          </cell>
          <cell r="B2008" t="str">
            <v>2103</v>
          </cell>
          <cell r="C2008" t="str">
            <v>B</v>
          </cell>
          <cell r="D2008">
            <v>404</v>
          </cell>
          <cell r="E2008">
            <v>6</v>
          </cell>
          <cell r="F2008">
            <v>54</v>
          </cell>
          <cell r="G2008">
            <v>40</v>
          </cell>
          <cell r="H2008">
            <v>0</v>
          </cell>
          <cell r="I2008">
            <v>0</v>
          </cell>
          <cell r="J2008">
            <v>86</v>
          </cell>
          <cell r="K2008">
            <v>0</v>
          </cell>
          <cell r="L2008">
            <v>0</v>
          </cell>
          <cell r="M2008">
            <v>186</v>
          </cell>
          <cell r="N2008">
            <v>7</v>
          </cell>
        </row>
        <row r="2009">
          <cell r="A2009" t="str">
            <v>484</v>
          </cell>
          <cell r="B2009" t="str">
            <v>2103</v>
          </cell>
          <cell r="C2009" t="str">
            <v>C1</v>
          </cell>
          <cell r="D2009">
            <v>404</v>
          </cell>
          <cell r="E2009">
            <v>2</v>
          </cell>
          <cell r="F2009">
            <v>60</v>
          </cell>
          <cell r="G2009">
            <v>22</v>
          </cell>
          <cell r="H2009">
            <v>0</v>
          </cell>
          <cell r="I2009">
            <v>0</v>
          </cell>
          <cell r="J2009">
            <v>91</v>
          </cell>
          <cell r="K2009">
            <v>0</v>
          </cell>
          <cell r="L2009">
            <v>0</v>
          </cell>
          <cell r="M2009">
            <v>175</v>
          </cell>
          <cell r="N2009">
            <v>17</v>
          </cell>
        </row>
        <row r="2010">
          <cell r="A2010" t="str">
            <v>484</v>
          </cell>
          <cell r="B2010" t="str">
            <v>2104</v>
          </cell>
          <cell r="C2010" t="str">
            <v>B</v>
          </cell>
          <cell r="D2010">
            <v>394</v>
          </cell>
          <cell r="E2010">
            <v>2</v>
          </cell>
          <cell r="F2010">
            <v>123</v>
          </cell>
          <cell r="G2010">
            <v>14</v>
          </cell>
          <cell r="H2010">
            <v>0</v>
          </cell>
          <cell r="I2010">
            <v>0</v>
          </cell>
          <cell r="J2010">
            <v>41</v>
          </cell>
          <cell r="K2010">
            <v>0</v>
          </cell>
          <cell r="L2010">
            <v>0</v>
          </cell>
          <cell r="M2010">
            <v>180</v>
          </cell>
          <cell r="N2010">
            <v>6</v>
          </cell>
        </row>
        <row r="2011">
          <cell r="A2011" t="str">
            <v>484</v>
          </cell>
          <cell r="B2011" t="str">
            <v>2104</v>
          </cell>
          <cell r="C2011" t="str">
            <v>C1</v>
          </cell>
          <cell r="D2011">
            <v>395</v>
          </cell>
          <cell r="E2011">
            <v>5</v>
          </cell>
          <cell r="F2011">
            <v>113</v>
          </cell>
          <cell r="G2011">
            <v>15</v>
          </cell>
          <cell r="H2011">
            <v>0</v>
          </cell>
          <cell r="I2011">
            <v>0</v>
          </cell>
          <cell r="J2011">
            <v>58</v>
          </cell>
          <cell r="K2011">
            <v>0</v>
          </cell>
          <cell r="L2011">
            <v>0</v>
          </cell>
          <cell r="M2011">
            <v>191</v>
          </cell>
          <cell r="N2011">
            <v>5</v>
          </cell>
        </row>
        <row r="2012">
          <cell r="A2012" t="str">
            <v>484</v>
          </cell>
          <cell r="B2012" t="str">
            <v>2105</v>
          </cell>
          <cell r="C2012" t="str">
            <v>B</v>
          </cell>
          <cell r="D2012">
            <v>389</v>
          </cell>
          <cell r="E2012">
            <v>13</v>
          </cell>
          <cell r="F2012">
            <v>105</v>
          </cell>
          <cell r="G2012">
            <v>59</v>
          </cell>
          <cell r="H2012">
            <v>0</v>
          </cell>
          <cell r="I2012">
            <v>0</v>
          </cell>
          <cell r="J2012">
            <v>17</v>
          </cell>
          <cell r="K2012">
            <v>0</v>
          </cell>
          <cell r="L2012">
            <v>0</v>
          </cell>
          <cell r="M2012">
            <v>194</v>
          </cell>
          <cell r="N2012">
            <v>9</v>
          </cell>
        </row>
        <row r="2013">
          <cell r="A2013" t="str">
            <v>484</v>
          </cell>
          <cell r="B2013" t="str">
            <v>2105</v>
          </cell>
          <cell r="C2013" t="str">
            <v>C1</v>
          </cell>
          <cell r="D2013">
            <v>390</v>
          </cell>
          <cell r="E2013">
            <v>32</v>
          </cell>
          <cell r="F2013">
            <v>129</v>
          </cell>
          <cell r="G2013">
            <v>46</v>
          </cell>
          <cell r="H2013">
            <v>0</v>
          </cell>
          <cell r="I2013">
            <v>0</v>
          </cell>
          <cell r="J2013">
            <v>12</v>
          </cell>
          <cell r="K2013">
            <v>0</v>
          </cell>
          <cell r="L2013">
            <v>0</v>
          </cell>
          <cell r="M2013">
            <v>219</v>
          </cell>
          <cell r="N2013">
            <v>11</v>
          </cell>
        </row>
        <row r="2014">
          <cell r="A2014" t="str">
            <v>484</v>
          </cell>
          <cell r="B2014" t="str">
            <v>2106</v>
          </cell>
          <cell r="C2014" t="str">
            <v>B</v>
          </cell>
          <cell r="D2014">
            <v>425</v>
          </cell>
          <cell r="E2014">
            <v>8</v>
          </cell>
          <cell r="F2014">
            <v>137</v>
          </cell>
          <cell r="G2014">
            <v>57</v>
          </cell>
          <cell r="H2014">
            <v>0</v>
          </cell>
          <cell r="I2014">
            <v>0</v>
          </cell>
          <cell r="J2014">
            <v>8</v>
          </cell>
          <cell r="K2014">
            <v>0</v>
          </cell>
          <cell r="L2014">
            <v>0</v>
          </cell>
          <cell r="M2014">
            <v>210</v>
          </cell>
          <cell r="N2014">
            <v>12</v>
          </cell>
        </row>
        <row r="2015">
          <cell r="A2015" t="str">
            <v>484</v>
          </cell>
          <cell r="B2015" t="str">
            <v>2106</v>
          </cell>
          <cell r="C2015" t="str">
            <v>C1</v>
          </cell>
          <cell r="D2015">
            <v>425</v>
          </cell>
          <cell r="E2015">
            <v>4</v>
          </cell>
          <cell r="F2015">
            <v>147</v>
          </cell>
          <cell r="G2015">
            <v>44</v>
          </cell>
          <cell r="H2015">
            <v>0</v>
          </cell>
          <cell r="I2015">
            <v>0</v>
          </cell>
          <cell r="J2015">
            <v>14</v>
          </cell>
          <cell r="K2015">
            <v>0</v>
          </cell>
          <cell r="L2015">
            <v>0</v>
          </cell>
          <cell r="M2015">
            <v>209</v>
          </cell>
          <cell r="N2015">
            <v>5</v>
          </cell>
        </row>
        <row r="2016">
          <cell r="A2016" t="str">
            <v>484</v>
          </cell>
          <cell r="B2016" t="str">
            <v>2107</v>
          </cell>
          <cell r="C2016" t="str">
            <v>B</v>
          </cell>
          <cell r="D2016">
            <v>637</v>
          </cell>
          <cell r="E2016">
            <v>1</v>
          </cell>
          <cell r="F2016">
            <v>128</v>
          </cell>
          <cell r="G2016">
            <v>94</v>
          </cell>
          <cell r="H2016">
            <v>0</v>
          </cell>
          <cell r="I2016">
            <v>0</v>
          </cell>
          <cell r="J2016">
            <v>146</v>
          </cell>
          <cell r="K2016">
            <v>0</v>
          </cell>
          <cell r="L2016">
            <v>0</v>
          </cell>
          <cell r="M2016">
            <v>369</v>
          </cell>
          <cell r="N2016">
            <v>0</v>
          </cell>
        </row>
        <row r="2017">
          <cell r="A2017" t="str">
            <v>484</v>
          </cell>
          <cell r="B2017" t="str">
            <v>2108</v>
          </cell>
          <cell r="C2017" t="str">
            <v>B</v>
          </cell>
          <cell r="D2017">
            <v>419</v>
          </cell>
          <cell r="E2017">
            <v>2</v>
          </cell>
          <cell r="F2017">
            <v>94</v>
          </cell>
          <cell r="G2017">
            <v>157</v>
          </cell>
          <cell r="H2017">
            <v>0</v>
          </cell>
          <cell r="I2017">
            <v>0</v>
          </cell>
          <cell r="J2017">
            <v>15</v>
          </cell>
          <cell r="K2017">
            <v>0</v>
          </cell>
          <cell r="L2017">
            <v>0</v>
          </cell>
          <cell r="M2017">
            <v>268</v>
          </cell>
          <cell r="N2017">
            <v>19</v>
          </cell>
        </row>
        <row r="2018">
          <cell r="A2018" t="str">
            <v>484</v>
          </cell>
          <cell r="B2018" t="str">
            <v>2108</v>
          </cell>
          <cell r="C2018" t="str">
            <v>C1</v>
          </cell>
          <cell r="D2018">
            <v>420</v>
          </cell>
          <cell r="E2018">
            <v>0</v>
          </cell>
          <cell r="F2018">
            <v>96</v>
          </cell>
          <cell r="G2018">
            <v>136</v>
          </cell>
          <cell r="H2018">
            <v>0</v>
          </cell>
          <cell r="I2018">
            <v>0</v>
          </cell>
          <cell r="J2018">
            <v>12</v>
          </cell>
          <cell r="K2018">
            <v>0</v>
          </cell>
          <cell r="L2018">
            <v>0</v>
          </cell>
          <cell r="M2018">
            <v>244</v>
          </cell>
          <cell r="N2018">
            <v>19</v>
          </cell>
        </row>
        <row r="2019">
          <cell r="A2019" t="str">
            <v>484</v>
          </cell>
          <cell r="B2019" t="str">
            <v>2109</v>
          </cell>
          <cell r="C2019" t="str">
            <v>B</v>
          </cell>
          <cell r="D2019">
            <v>724</v>
          </cell>
          <cell r="E2019">
            <v>13</v>
          </cell>
          <cell r="F2019">
            <v>61</v>
          </cell>
          <cell r="G2019">
            <v>121</v>
          </cell>
          <cell r="H2019">
            <v>0</v>
          </cell>
          <cell r="I2019">
            <v>0</v>
          </cell>
          <cell r="J2019">
            <v>162</v>
          </cell>
          <cell r="K2019">
            <v>0</v>
          </cell>
          <cell r="L2019">
            <v>0</v>
          </cell>
          <cell r="M2019">
            <v>357</v>
          </cell>
          <cell r="N2019">
            <v>16</v>
          </cell>
        </row>
        <row r="2020">
          <cell r="A2020" t="str">
            <v>484</v>
          </cell>
          <cell r="B2020" t="str">
            <v>2110</v>
          </cell>
          <cell r="C2020" t="str">
            <v>B</v>
          </cell>
          <cell r="D2020">
            <v>398</v>
          </cell>
          <cell r="E2020">
            <v>4</v>
          </cell>
          <cell r="F2020">
            <v>88</v>
          </cell>
          <cell r="G2020">
            <v>47</v>
          </cell>
          <cell r="H2020">
            <v>0</v>
          </cell>
          <cell r="I2020">
            <v>0</v>
          </cell>
          <cell r="J2020">
            <v>52</v>
          </cell>
          <cell r="K2020">
            <v>0</v>
          </cell>
          <cell r="L2020">
            <v>0</v>
          </cell>
          <cell r="M2020">
            <v>191</v>
          </cell>
          <cell r="N2020">
            <v>7</v>
          </cell>
        </row>
        <row r="2021">
          <cell r="A2021" t="str">
            <v>484</v>
          </cell>
          <cell r="B2021" t="str">
            <v>2110</v>
          </cell>
          <cell r="C2021" t="str">
            <v>C1</v>
          </cell>
          <cell r="D2021">
            <v>399</v>
          </cell>
          <cell r="E2021">
            <v>2</v>
          </cell>
          <cell r="F2021">
            <v>62</v>
          </cell>
          <cell r="G2021">
            <v>44</v>
          </cell>
          <cell r="H2021">
            <v>0</v>
          </cell>
          <cell r="I2021">
            <v>0</v>
          </cell>
          <cell r="J2021">
            <v>64</v>
          </cell>
          <cell r="K2021">
            <v>0</v>
          </cell>
          <cell r="L2021">
            <v>0</v>
          </cell>
          <cell r="M2021">
            <v>172</v>
          </cell>
          <cell r="N2021">
            <v>10</v>
          </cell>
        </row>
        <row r="2022">
          <cell r="A2022" t="str">
            <v>484</v>
          </cell>
          <cell r="B2022" t="str">
            <v>2111</v>
          </cell>
          <cell r="C2022" t="str">
            <v>B</v>
          </cell>
          <cell r="D2022">
            <v>524</v>
          </cell>
          <cell r="E2022">
            <v>2</v>
          </cell>
          <cell r="F2022">
            <v>160</v>
          </cell>
          <cell r="G2022">
            <v>85</v>
          </cell>
          <cell r="H2022">
            <v>0</v>
          </cell>
          <cell r="I2022">
            <v>0</v>
          </cell>
          <cell r="J2022">
            <v>12</v>
          </cell>
          <cell r="K2022">
            <v>0</v>
          </cell>
          <cell r="L2022">
            <v>0</v>
          </cell>
          <cell r="M2022">
            <v>259</v>
          </cell>
          <cell r="N2022">
            <v>11</v>
          </cell>
        </row>
        <row r="2023">
          <cell r="A2023" t="str">
            <v>484</v>
          </cell>
          <cell r="B2023" t="str">
            <v>2111</v>
          </cell>
          <cell r="C2023" t="str">
            <v>C1</v>
          </cell>
          <cell r="D2023">
            <v>525</v>
          </cell>
          <cell r="E2023">
            <v>3</v>
          </cell>
          <cell r="F2023">
            <v>146</v>
          </cell>
          <cell r="G2023">
            <v>83</v>
          </cell>
          <cell r="H2023">
            <v>0</v>
          </cell>
          <cell r="I2023">
            <v>0</v>
          </cell>
          <cell r="J2023">
            <v>14</v>
          </cell>
          <cell r="K2023">
            <v>0</v>
          </cell>
          <cell r="L2023">
            <v>0</v>
          </cell>
          <cell r="M2023">
            <v>246</v>
          </cell>
          <cell r="N2023">
            <v>20</v>
          </cell>
        </row>
        <row r="2024">
          <cell r="A2024" t="str">
            <v>485</v>
          </cell>
          <cell r="B2024" t="str">
            <v>2112</v>
          </cell>
          <cell r="C2024" t="str">
            <v>B</v>
          </cell>
          <cell r="D2024">
            <v>579</v>
          </cell>
          <cell r="E2024">
            <v>0</v>
          </cell>
          <cell r="F2024">
            <v>150</v>
          </cell>
          <cell r="G2024">
            <v>190</v>
          </cell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  <cell r="M2024">
            <v>340</v>
          </cell>
          <cell r="N2024">
            <v>22</v>
          </cell>
        </row>
        <row r="2025">
          <cell r="A2025" t="str">
            <v>485</v>
          </cell>
          <cell r="B2025" t="str">
            <v>2112</v>
          </cell>
          <cell r="C2025" t="str">
            <v>C1</v>
          </cell>
          <cell r="D2025">
            <v>580</v>
          </cell>
          <cell r="E2025">
            <v>0</v>
          </cell>
          <cell r="F2025">
            <v>139</v>
          </cell>
          <cell r="G2025">
            <v>175</v>
          </cell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  <cell r="M2025">
            <v>314</v>
          </cell>
          <cell r="N2025">
            <v>29</v>
          </cell>
        </row>
        <row r="2026">
          <cell r="A2026" t="str">
            <v>485</v>
          </cell>
          <cell r="B2026" t="str">
            <v>2113</v>
          </cell>
          <cell r="C2026" t="str">
            <v>B</v>
          </cell>
          <cell r="D2026">
            <v>458</v>
          </cell>
          <cell r="E2026">
            <v>0</v>
          </cell>
          <cell r="F2026">
            <v>86</v>
          </cell>
          <cell r="G2026">
            <v>150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236</v>
          </cell>
          <cell r="N2026">
            <v>20</v>
          </cell>
        </row>
        <row r="2027">
          <cell r="A2027" t="str">
            <v>485</v>
          </cell>
          <cell r="B2027" t="str">
            <v>2113</v>
          </cell>
          <cell r="C2027" t="str">
            <v>C1</v>
          </cell>
          <cell r="D2027">
            <v>459</v>
          </cell>
          <cell r="E2027">
            <v>0</v>
          </cell>
          <cell r="F2027">
            <v>105</v>
          </cell>
          <cell r="G2027">
            <v>137</v>
          </cell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242</v>
          </cell>
          <cell r="N2027">
            <v>3</v>
          </cell>
        </row>
        <row r="2028">
          <cell r="A2028" t="str">
            <v>485</v>
          </cell>
          <cell r="B2028" t="str">
            <v>2114</v>
          </cell>
          <cell r="C2028" t="str">
            <v>B</v>
          </cell>
          <cell r="D2028">
            <v>437</v>
          </cell>
          <cell r="E2028">
            <v>0</v>
          </cell>
          <cell r="F2028">
            <v>108</v>
          </cell>
          <cell r="G2028">
            <v>78</v>
          </cell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186</v>
          </cell>
          <cell r="N2028">
            <v>9</v>
          </cell>
        </row>
        <row r="2029">
          <cell r="A2029" t="str">
            <v>485</v>
          </cell>
          <cell r="B2029" t="str">
            <v>2114</v>
          </cell>
          <cell r="C2029" t="str">
            <v>C1</v>
          </cell>
          <cell r="D2029">
            <v>438</v>
          </cell>
          <cell r="E2029">
            <v>0</v>
          </cell>
          <cell r="F2029">
            <v>110</v>
          </cell>
          <cell r="G2029">
            <v>88</v>
          </cell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198</v>
          </cell>
          <cell r="N2029">
            <v>7</v>
          </cell>
        </row>
        <row r="2030">
          <cell r="A2030" t="str">
            <v>485</v>
          </cell>
          <cell r="B2030" t="str">
            <v>2115</v>
          </cell>
          <cell r="C2030" t="str">
            <v>B</v>
          </cell>
          <cell r="D2030">
            <v>328</v>
          </cell>
          <cell r="E2030">
            <v>0</v>
          </cell>
          <cell r="F2030">
            <v>42</v>
          </cell>
          <cell r="G2030">
            <v>44</v>
          </cell>
          <cell r="H2030">
            <v>0</v>
          </cell>
          <cell r="I2030">
            <v>0</v>
          </cell>
          <cell r="J2030">
            <v>0</v>
          </cell>
          <cell r="K2030">
            <v>0</v>
          </cell>
          <cell r="L2030">
            <v>0</v>
          </cell>
          <cell r="M2030">
            <v>86</v>
          </cell>
          <cell r="N2030">
            <v>2</v>
          </cell>
        </row>
        <row r="2031">
          <cell r="A2031" t="str">
            <v>485</v>
          </cell>
          <cell r="B2031" t="str">
            <v>2116</v>
          </cell>
          <cell r="C2031" t="str">
            <v>B</v>
          </cell>
          <cell r="D2031">
            <v>584</v>
          </cell>
          <cell r="E2031">
            <v>0</v>
          </cell>
          <cell r="F2031">
            <v>87</v>
          </cell>
          <cell r="G2031">
            <v>134</v>
          </cell>
          <cell r="H2031">
            <v>0</v>
          </cell>
          <cell r="I2031">
            <v>0</v>
          </cell>
          <cell r="J2031">
            <v>0</v>
          </cell>
          <cell r="K2031">
            <v>0</v>
          </cell>
          <cell r="L2031">
            <v>0</v>
          </cell>
          <cell r="M2031">
            <v>221</v>
          </cell>
          <cell r="N2031">
            <v>12</v>
          </cell>
        </row>
        <row r="2032">
          <cell r="A2032" t="str">
            <v>486</v>
          </cell>
          <cell r="B2032" t="str">
            <v>2117</v>
          </cell>
          <cell r="C2032" t="str">
            <v>B</v>
          </cell>
          <cell r="D2032">
            <v>496</v>
          </cell>
          <cell r="E2032">
            <v>0</v>
          </cell>
          <cell r="F2032">
            <v>101</v>
          </cell>
          <cell r="G2032">
            <v>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101</v>
          </cell>
          <cell r="N2032">
            <v>10</v>
          </cell>
        </row>
        <row r="2033">
          <cell r="A2033" t="str">
            <v>486</v>
          </cell>
          <cell r="B2033" t="str">
            <v>2118</v>
          </cell>
          <cell r="C2033" t="str">
            <v>B</v>
          </cell>
          <cell r="D2033">
            <v>524</v>
          </cell>
          <cell r="E2033">
            <v>0</v>
          </cell>
          <cell r="F2033">
            <v>169</v>
          </cell>
          <cell r="G2033">
            <v>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1</v>
          </cell>
          <cell r="M2033">
            <v>170</v>
          </cell>
          <cell r="N2033">
            <v>27</v>
          </cell>
        </row>
        <row r="2034">
          <cell r="A2034" t="str">
            <v>486</v>
          </cell>
          <cell r="B2034" t="str">
            <v>2119</v>
          </cell>
          <cell r="C2034" t="str">
            <v>B</v>
          </cell>
          <cell r="D2034">
            <v>358</v>
          </cell>
          <cell r="E2034">
            <v>0</v>
          </cell>
          <cell r="F2034">
            <v>105</v>
          </cell>
          <cell r="G2034">
            <v>0</v>
          </cell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2</v>
          </cell>
          <cell r="M2034">
            <v>107</v>
          </cell>
          <cell r="N2034">
            <v>0</v>
          </cell>
        </row>
        <row r="2035">
          <cell r="A2035" t="str">
            <v>486</v>
          </cell>
          <cell r="B2035" t="str">
            <v>2120</v>
          </cell>
          <cell r="C2035" t="str">
            <v>B</v>
          </cell>
          <cell r="D2035">
            <v>200</v>
          </cell>
          <cell r="E2035">
            <v>0</v>
          </cell>
          <cell r="F2035">
            <v>39</v>
          </cell>
          <cell r="G2035">
            <v>0</v>
          </cell>
          <cell r="H2035">
            <v>0</v>
          </cell>
          <cell r="I2035">
            <v>0</v>
          </cell>
          <cell r="J2035">
            <v>0</v>
          </cell>
          <cell r="K2035">
            <v>0</v>
          </cell>
          <cell r="L2035">
            <v>0</v>
          </cell>
          <cell r="M2035">
            <v>39</v>
          </cell>
          <cell r="N2035">
            <v>2</v>
          </cell>
        </row>
        <row r="2036">
          <cell r="A2036" t="str">
            <v>486</v>
          </cell>
          <cell r="B2036" t="str">
            <v>2121</v>
          </cell>
          <cell r="C2036" t="str">
            <v>B</v>
          </cell>
          <cell r="D2036">
            <v>216</v>
          </cell>
          <cell r="E2036">
            <v>0</v>
          </cell>
          <cell r="F2036">
            <v>100</v>
          </cell>
          <cell r="G2036">
            <v>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2</v>
          </cell>
          <cell r="M2036">
            <v>102</v>
          </cell>
          <cell r="N2036">
            <v>10</v>
          </cell>
        </row>
        <row r="2037">
          <cell r="A2037" t="str">
            <v>486</v>
          </cell>
          <cell r="B2037" t="str">
            <v>2122</v>
          </cell>
          <cell r="C2037" t="str">
            <v>B</v>
          </cell>
          <cell r="D2037">
            <v>305</v>
          </cell>
          <cell r="E2037">
            <v>0</v>
          </cell>
          <cell r="F2037">
            <v>63</v>
          </cell>
          <cell r="G2037">
            <v>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63</v>
          </cell>
          <cell r="N2037">
            <v>0</v>
          </cell>
        </row>
        <row r="2038">
          <cell r="A2038" t="str">
            <v>487</v>
          </cell>
          <cell r="B2038" t="str">
            <v>2123</v>
          </cell>
          <cell r="C2038" t="str">
            <v>B</v>
          </cell>
          <cell r="D2038">
            <v>377</v>
          </cell>
          <cell r="E2038">
            <v>0</v>
          </cell>
          <cell r="F2038">
            <v>106</v>
          </cell>
          <cell r="G2038">
            <v>110</v>
          </cell>
          <cell r="H2038">
            <v>0</v>
          </cell>
          <cell r="I2038">
            <v>0</v>
          </cell>
          <cell r="J2038">
            <v>0</v>
          </cell>
          <cell r="K2038">
            <v>0</v>
          </cell>
          <cell r="L2038">
            <v>0</v>
          </cell>
          <cell r="M2038">
            <v>216</v>
          </cell>
          <cell r="N2038">
            <v>18</v>
          </cell>
        </row>
        <row r="2039">
          <cell r="A2039" t="str">
            <v>487</v>
          </cell>
          <cell r="B2039" t="str">
            <v>2123</v>
          </cell>
          <cell r="C2039" t="str">
            <v>C1</v>
          </cell>
          <cell r="D2039">
            <v>378</v>
          </cell>
          <cell r="E2039">
            <v>0</v>
          </cell>
          <cell r="F2039">
            <v>117</v>
          </cell>
          <cell r="G2039">
            <v>125</v>
          </cell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242</v>
          </cell>
          <cell r="N2039">
            <v>12</v>
          </cell>
        </row>
        <row r="2040">
          <cell r="A2040" t="str">
            <v>487</v>
          </cell>
          <cell r="B2040" t="str">
            <v>2124</v>
          </cell>
          <cell r="C2040" t="str">
            <v>B</v>
          </cell>
          <cell r="D2040">
            <v>708</v>
          </cell>
          <cell r="E2040">
            <v>0</v>
          </cell>
          <cell r="F2040">
            <v>288</v>
          </cell>
          <cell r="G2040">
            <v>104</v>
          </cell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392</v>
          </cell>
          <cell r="N2040">
            <v>26</v>
          </cell>
        </row>
        <row r="2041">
          <cell r="A2041" t="str">
            <v>490</v>
          </cell>
          <cell r="B2041" t="str">
            <v>2128</v>
          </cell>
          <cell r="C2041" t="str">
            <v>B</v>
          </cell>
          <cell r="D2041">
            <v>433</v>
          </cell>
          <cell r="E2041">
            <v>0</v>
          </cell>
          <cell r="F2041">
            <v>201</v>
          </cell>
          <cell r="G2041">
            <v>140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341</v>
          </cell>
          <cell r="N2041">
            <v>8</v>
          </cell>
        </row>
        <row r="2042">
          <cell r="A2042" t="str">
            <v>490</v>
          </cell>
          <cell r="B2042" t="str">
            <v>2128</v>
          </cell>
          <cell r="C2042" t="str">
            <v>C1</v>
          </cell>
          <cell r="D2042">
            <v>433</v>
          </cell>
          <cell r="E2042">
            <v>0</v>
          </cell>
          <cell r="F2042">
            <v>189</v>
          </cell>
          <cell r="G2042">
            <v>172</v>
          </cell>
          <cell r="H2042">
            <v>0</v>
          </cell>
          <cell r="I2042">
            <v>0</v>
          </cell>
          <cell r="J2042">
            <v>0</v>
          </cell>
          <cell r="K2042">
            <v>0</v>
          </cell>
          <cell r="L2042">
            <v>0</v>
          </cell>
          <cell r="M2042">
            <v>361</v>
          </cell>
          <cell r="N2042">
            <v>8</v>
          </cell>
        </row>
        <row r="2043">
          <cell r="A2043" t="str">
            <v>490</v>
          </cell>
          <cell r="B2043" t="str">
            <v>2129</v>
          </cell>
          <cell r="C2043" t="str">
            <v>B</v>
          </cell>
          <cell r="D2043">
            <v>645</v>
          </cell>
          <cell r="E2043">
            <v>0</v>
          </cell>
          <cell r="F2043">
            <v>168</v>
          </cell>
          <cell r="G2043">
            <v>253</v>
          </cell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421</v>
          </cell>
          <cell r="N2043">
            <v>16</v>
          </cell>
        </row>
        <row r="2044">
          <cell r="A2044" t="str">
            <v>490</v>
          </cell>
          <cell r="B2044" t="str">
            <v>2129</v>
          </cell>
          <cell r="C2044" t="str">
            <v>X1</v>
          </cell>
          <cell r="D2044">
            <v>110</v>
          </cell>
          <cell r="E2044">
            <v>0</v>
          </cell>
          <cell r="F2044">
            <v>57</v>
          </cell>
          <cell r="G2044">
            <v>30</v>
          </cell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87</v>
          </cell>
          <cell r="N2044">
            <v>0</v>
          </cell>
        </row>
        <row r="2045">
          <cell r="A2045" t="str">
            <v>490</v>
          </cell>
          <cell r="B2045" t="str">
            <v>2130</v>
          </cell>
          <cell r="C2045" t="str">
            <v>B</v>
          </cell>
          <cell r="D2045">
            <v>611</v>
          </cell>
          <cell r="E2045">
            <v>0</v>
          </cell>
          <cell r="F2045">
            <v>273</v>
          </cell>
          <cell r="G2045">
            <v>139</v>
          </cell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  <cell r="M2045">
            <v>412</v>
          </cell>
          <cell r="N2045">
            <v>11</v>
          </cell>
        </row>
        <row r="2046">
          <cell r="A2046" t="str">
            <v>506</v>
          </cell>
          <cell r="B2046" t="str">
            <v>2173</v>
          </cell>
          <cell r="C2046" t="str">
            <v>B</v>
          </cell>
          <cell r="D2046">
            <v>396</v>
          </cell>
          <cell r="E2046">
            <v>137</v>
          </cell>
          <cell r="F2046">
            <v>159</v>
          </cell>
          <cell r="G2046">
            <v>0</v>
          </cell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296</v>
          </cell>
          <cell r="N2046">
            <v>7</v>
          </cell>
        </row>
        <row r="2047">
          <cell r="A2047" t="str">
            <v>506</v>
          </cell>
          <cell r="B2047" t="str">
            <v>2173</v>
          </cell>
          <cell r="C2047" t="str">
            <v>C1</v>
          </cell>
          <cell r="D2047">
            <v>397</v>
          </cell>
          <cell r="E2047">
            <v>137</v>
          </cell>
          <cell r="F2047">
            <v>151</v>
          </cell>
          <cell r="G2047">
            <v>0</v>
          </cell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  <cell r="M2047">
            <v>288</v>
          </cell>
          <cell r="N2047">
            <v>5</v>
          </cell>
        </row>
        <row r="2048">
          <cell r="A2048" t="str">
            <v>506</v>
          </cell>
          <cell r="B2048" t="str">
            <v>2174</v>
          </cell>
          <cell r="C2048" t="str">
            <v>B</v>
          </cell>
          <cell r="D2048">
            <v>392</v>
          </cell>
          <cell r="E2048">
            <v>122</v>
          </cell>
          <cell r="F2048">
            <v>169</v>
          </cell>
          <cell r="G2048">
            <v>0</v>
          </cell>
          <cell r="H2048">
            <v>0</v>
          </cell>
          <cell r="I2048">
            <v>0</v>
          </cell>
          <cell r="J2048">
            <v>0</v>
          </cell>
          <cell r="K2048">
            <v>0</v>
          </cell>
          <cell r="L2048">
            <v>0</v>
          </cell>
          <cell r="M2048">
            <v>291</v>
          </cell>
          <cell r="N2048">
            <v>6</v>
          </cell>
        </row>
        <row r="2049">
          <cell r="A2049" t="str">
            <v>506</v>
          </cell>
          <cell r="B2049" t="str">
            <v>2174</v>
          </cell>
          <cell r="C2049" t="str">
            <v>C1</v>
          </cell>
          <cell r="D2049">
            <v>392</v>
          </cell>
          <cell r="E2049">
            <v>86</v>
          </cell>
          <cell r="F2049">
            <v>190</v>
          </cell>
          <cell r="G2049">
            <v>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276</v>
          </cell>
          <cell r="N2049">
            <v>7</v>
          </cell>
        </row>
        <row r="2050">
          <cell r="A2050" t="str">
            <v>507</v>
          </cell>
          <cell r="B2050" t="str">
            <v>2175</v>
          </cell>
          <cell r="C2050" t="str">
            <v>B</v>
          </cell>
          <cell r="D2050">
            <v>496</v>
          </cell>
          <cell r="E2050">
            <v>0</v>
          </cell>
          <cell r="F2050">
            <v>239</v>
          </cell>
          <cell r="G2050">
            <v>112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351</v>
          </cell>
          <cell r="N2050">
            <v>13</v>
          </cell>
        </row>
        <row r="2051">
          <cell r="A2051" t="str">
            <v>507</v>
          </cell>
          <cell r="B2051" t="str">
            <v>2175</v>
          </cell>
          <cell r="C2051" t="str">
            <v>C1</v>
          </cell>
          <cell r="D2051">
            <v>496</v>
          </cell>
          <cell r="E2051">
            <v>0</v>
          </cell>
          <cell r="F2051">
            <v>228</v>
          </cell>
          <cell r="G2051">
            <v>107</v>
          </cell>
          <cell r="H2051">
            <v>0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335</v>
          </cell>
          <cell r="N2051">
            <v>9</v>
          </cell>
        </row>
        <row r="2052">
          <cell r="A2052" t="str">
            <v>509</v>
          </cell>
          <cell r="B2052" t="str">
            <v>2180</v>
          </cell>
          <cell r="C2052" t="str">
            <v>B</v>
          </cell>
          <cell r="D2052">
            <v>403</v>
          </cell>
          <cell r="E2052">
            <v>0</v>
          </cell>
          <cell r="F2052">
            <v>135</v>
          </cell>
          <cell r="G2052">
            <v>84</v>
          </cell>
          <cell r="H2052">
            <v>61</v>
          </cell>
          <cell r="I2052">
            <v>0</v>
          </cell>
          <cell r="J2052">
            <v>0</v>
          </cell>
          <cell r="K2052">
            <v>0</v>
          </cell>
          <cell r="L2052">
            <v>0</v>
          </cell>
          <cell r="M2052">
            <v>280</v>
          </cell>
          <cell r="N2052">
            <v>7</v>
          </cell>
        </row>
        <row r="2053">
          <cell r="A2053" t="str">
            <v>509</v>
          </cell>
          <cell r="B2053" t="str">
            <v>2180</v>
          </cell>
          <cell r="C2053" t="str">
            <v>C1</v>
          </cell>
          <cell r="D2053">
            <v>404</v>
          </cell>
          <cell r="E2053">
            <v>0</v>
          </cell>
          <cell r="F2053">
            <v>130</v>
          </cell>
          <cell r="G2053">
            <v>89</v>
          </cell>
          <cell r="H2053">
            <v>92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311</v>
          </cell>
          <cell r="N2053">
            <v>3</v>
          </cell>
        </row>
        <row r="2054">
          <cell r="A2054" t="str">
            <v>509</v>
          </cell>
          <cell r="B2054" t="str">
            <v>2181</v>
          </cell>
          <cell r="C2054" t="str">
            <v>B</v>
          </cell>
          <cell r="D2054">
            <v>665</v>
          </cell>
          <cell r="E2054">
            <v>0</v>
          </cell>
          <cell r="F2054">
            <v>189</v>
          </cell>
          <cell r="G2054">
            <v>162</v>
          </cell>
          <cell r="H2054">
            <v>86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437</v>
          </cell>
          <cell r="N2054">
            <v>13</v>
          </cell>
        </row>
        <row r="2055">
          <cell r="A2055" t="str">
            <v>509</v>
          </cell>
          <cell r="B2055" t="str">
            <v>2181</v>
          </cell>
          <cell r="C2055" t="str">
            <v>C1</v>
          </cell>
          <cell r="D2055">
            <v>666</v>
          </cell>
          <cell r="E2055">
            <v>0</v>
          </cell>
          <cell r="F2055">
            <v>197</v>
          </cell>
          <cell r="G2055">
            <v>188</v>
          </cell>
          <cell r="H2055">
            <v>92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477</v>
          </cell>
          <cell r="N2055">
            <v>7</v>
          </cell>
        </row>
        <row r="2056">
          <cell r="A2056" t="str">
            <v>509</v>
          </cell>
          <cell r="B2056" t="str">
            <v>2182</v>
          </cell>
          <cell r="C2056" t="str">
            <v>B</v>
          </cell>
          <cell r="D2056">
            <v>591</v>
          </cell>
          <cell r="E2056">
            <v>0</v>
          </cell>
          <cell r="F2056">
            <v>163</v>
          </cell>
          <cell r="G2056">
            <v>206</v>
          </cell>
          <cell r="H2056">
            <v>42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411</v>
          </cell>
          <cell r="N2056">
            <v>3</v>
          </cell>
        </row>
        <row r="2057">
          <cell r="A2057" t="str">
            <v>509</v>
          </cell>
          <cell r="B2057" t="str">
            <v>2182</v>
          </cell>
          <cell r="C2057" t="str">
            <v>C1</v>
          </cell>
          <cell r="D2057">
            <v>591</v>
          </cell>
          <cell r="E2057">
            <v>0</v>
          </cell>
          <cell r="F2057">
            <v>171</v>
          </cell>
          <cell r="G2057">
            <v>228</v>
          </cell>
          <cell r="H2057">
            <v>31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430</v>
          </cell>
          <cell r="N2057">
            <v>7</v>
          </cell>
        </row>
        <row r="2058">
          <cell r="A2058" t="str">
            <v>509</v>
          </cell>
          <cell r="B2058" t="str">
            <v>2183</v>
          </cell>
          <cell r="C2058" t="str">
            <v>B</v>
          </cell>
          <cell r="D2058">
            <v>670</v>
          </cell>
          <cell r="E2058">
            <v>0</v>
          </cell>
          <cell r="F2058">
            <v>244</v>
          </cell>
          <cell r="G2058">
            <v>211</v>
          </cell>
          <cell r="H2058">
            <v>37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492</v>
          </cell>
          <cell r="N2058">
            <v>0</v>
          </cell>
        </row>
        <row r="2059">
          <cell r="A2059" t="str">
            <v>509</v>
          </cell>
          <cell r="B2059" t="str">
            <v>2184</v>
          </cell>
          <cell r="C2059" t="str">
            <v>B</v>
          </cell>
          <cell r="D2059">
            <v>504</v>
          </cell>
          <cell r="E2059">
            <v>0</v>
          </cell>
          <cell r="F2059">
            <v>232</v>
          </cell>
          <cell r="G2059">
            <v>112</v>
          </cell>
          <cell r="H2059">
            <v>10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354</v>
          </cell>
          <cell r="N2059">
            <v>0</v>
          </cell>
        </row>
        <row r="2060">
          <cell r="A2060" t="str">
            <v>509</v>
          </cell>
          <cell r="B2060" t="str">
            <v>2184</v>
          </cell>
          <cell r="C2060" t="str">
            <v>C1</v>
          </cell>
          <cell r="D2060">
            <v>505</v>
          </cell>
          <cell r="E2060">
            <v>0</v>
          </cell>
          <cell r="F2060">
            <v>213</v>
          </cell>
          <cell r="G2060">
            <v>135</v>
          </cell>
          <cell r="H2060">
            <v>6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354</v>
          </cell>
          <cell r="N2060">
            <v>3</v>
          </cell>
        </row>
        <row r="2061">
          <cell r="A2061" t="str">
            <v>513</v>
          </cell>
          <cell r="B2061" t="str">
            <v>2190</v>
          </cell>
          <cell r="C2061" t="str">
            <v>B</v>
          </cell>
          <cell r="D2061">
            <v>553</v>
          </cell>
          <cell r="E2061">
            <v>173</v>
          </cell>
          <cell r="F2061">
            <v>149</v>
          </cell>
          <cell r="G2061">
            <v>117</v>
          </cell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439</v>
          </cell>
          <cell r="N2061">
            <v>0</v>
          </cell>
        </row>
        <row r="2062">
          <cell r="A2062" t="str">
            <v>513</v>
          </cell>
          <cell r="B2062" t="str">
            <v>2191</v>
          </cell>
          <cell r="C2062" t="str">
            <v>B</v>
          </cell>
          <cell r="D2062">
            <v>648</v>
          </cell>
          <cell r="E2062">
            <v>150</v>
          </cell>
          <cell r="F2062">
            <v>129</v>
          </cell>
          <cell r="G2062">
            <v>222</v>
          </cell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501</v>
          </cell>
          <cell r="N2062">
            <v>3</v>
          </cell>
        </row>
        <row r="2063">
          <cell r="A2063" t="str">
            <v>513</v>
          </cell>
          <cell r="B2063" t="str">
            <v>2192</v>
          </cell>
          <cell r="C2063" t="str">
            <v>B</v>
          </cell>
          <cell r="D2063">
            <v>735</v>
          </cell>
          <cell r="E2063">
            <v>159</v>
          </cell>
          <cell r="F2063">
            <v>136</v>
          </cell>
          <cell r="G2063">
            <v>286</v>
          </cell>
          <cell r="H2063">
            <v>0</v>
          </cell>
          <cell r="I2063">
            <v>0</v>
          </cell>
          <cell r="J2063">
            <v>0</v>
          </cell>
          <cell r="K2063">
            <v>0</v>
          </cell>
          <cell r="L2063">
            <v>0</v>
          </cell>
          <cell r="M2063">
            <v>581</v>
          </cell>
          <cell r="N2063">
            <v>1</v>
          </cell>
        </row>
        <row r="2064">
          <cell r="A2064" t="str">
            <v>513</v>
          </cell>
          <cell r="B2064" t="str">
            <v>2193</v>
          </cell>
          <cell r="C2064" t="str">
            <v>B</v>
          </cell>
          <cell r="D2064">
            <v>376</v>
          </cell>
          <cell r="E2064">
            <v>107</v>
          </cell>
          <cell r="F2064">
            <v>88</v>
          </cell>
          <cell r="G2064">
            <v>93</v>
          </cell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288</v>
          </cell>
          <cell r="N2064">
            <v>0</v>
          </cell>
        </row>
        <row r="2065">
          <cell r="A2065" t="str">
            <v>513</v>
          </cell>
          <cell r="B2065" t="str">
            <v>2193</v>
          </cell>
          <cell r="C2065" t="str">
            <v>C1</v>
          </cell>
          <cell r="D2065">
            <v>377</v>
          </cell>
          <cell r="E2065">
            <v>116</v>
          </cell>
          <cell r="F2065">
            <v>90</v>
          </cell>
          <cell r="G2065">
            <v>97</v>
          </cell>
          <cell r="H2065">
            <v>0</v>
          </cell>
          <cell r="I2065">
            <v>0</v>
          </cell>
          <cell r="J2065">
            <v>0</v>
          </cell>
          <cell r="K2065">
            <v>0</v>
          </cell>
          <cell r="L2065">
            <v>0</v>
          </cell>
          <cell r="M2065">
            <v>303</v>
          </cell>
          <cell r="N2065">
            <v>0</v>
          </cell>
        </row>
        <row r="2066">
          <cell r="A2066" t="str">
            <v>513</v>
          </cell>
          <cell r="B2066" t="str">
            <v>2194</v>
          </cell>
          <cell r="C2066" t="str">
            <v>B</v>
          </cell>
          <cell r="D2066">
            <v>520</v>
          </cell>
          <cell r="E2066">
            <v>50</v>
          </cell>
          <cell r="F2066">
            <v>180</v>
          </cell>
          <cell r="G2066">
            <v>155</v>
          </cell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0</v>
          </cell>
          <cell r="M2066">
            <v>385</v>
          </cell>
          <cell r="N2066">
            <v>6</v>
          </cell>
        </row>
        <row r="2067">
          <cell r="A2067" t="str">
            <v>513</v>
          </cell>
          <cell r="B2067" t="str">
            <v>2195</v>
          </cell>
          <cell r="C2067" t="str">
            <v>B</v>
          </cell>
          <cell r="D2067">
            <v>479</v>
          </cell>
          <cell r="E2067">
            <v>61</v>
          </cell>
          <cell r="F2067">
            <v>160</v>
          </cell>
          <cell r="G2067">
            <v>177</v>
          </cell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398</v>
          </cell>
          <cell r="N2067">
            <v>1</v>
          </cell>
        </row>
        <row r="2068">
          <cell r="A2068" t="str">
            <v>513</v>
          </cell>
          <cell r="B2068" t="str">
            <v>2196</v>
          </cell>
          <cell r="C2068" t="str">
            <v>B</v>
          </cell>
          <cell r="D2068">
            <v>273</v>
          </cell>
          <cell r="E2068">
            <v>59</v>
          </cell>
          <cell r="F2068">
            <v>83</v>
          </cell>
          <cell r="G2068">
            <v>87</v>
          </cell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229</v>
          </cell>
          <cell r="N2068">
            <v>0</v>
          </cell>
        </row>
        <row r="2069">
          <cell r="A2069" t="str">
            <v>513</v>
          </cell>
          <cell r="B2069" t="str">
            <v>2197</v>
          </cell>
          <cell r="C2069" t="str">
            <v>B</v>
          </cell>
          <cell r="D2069">
            <v>166</v>
          </cell>
          <cell r="E2069">
            <v>43</v>
          </cell>
          <cell r="F2069">
            <v>62</v>
          </cell>
          <cell r="G2069">
            <v>36</v>
          </cell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141</v>
          </cell>
          <cell r="N2069">
            <v>0</v>
          </cell>
        </row>
        <row r="2070">
          <cell r="A2070" t="str">
            <v>513</v>
          </cell>
          <cell r="B2070" t="str">
            <v>2198</v>
          </cell>
          <cell r="C2070" t="str">
            <v>B</v>
          </cell>
          <cell r="D2070">
            <v>216</v>
          </cell>
          <cell r="E2070">
            <v>45</v>
          </cell>
          <cell r="F2070">
            <v>64</v>
          </cell>
          <cell r="G2070">
            <v>72</v>
          </cell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181</v>
          </cell>
          <cell r="N2070">
            <v>0</v>
          </cell>
        </row>
        <row r="2071">
          <cell r="A2071" t="str">
            <v>515</v>
          </cell>
          <cell r="B2071" t="str">
            <v>2200</v>
          </cell>
          <cell r="C2071" t="str">
            <v>B</v>
          </cell>
          <cell r="D2071">
            <v>429</v>
          </cell>
          <cell r="E2071">
            <v>1</v>
          </cell>
          <cell r="F2071">
            <v>107</v>
          </cell>
          <cell r="G2071">
            <v>55</v>
          </cell>
          <cell r="H2071">
            <v>2</v>
          </cell>
          <cell r="I2071">
            <v>3</v>
          </cell>
          <cell r="J2071">
            <v>0</v>
          </cell>
          <cell r="K2071">
            <v>0</v>
          </cell>
          <cell r="L2071">
            <v>0</v>
          </cell>
          <cell r="M2071">
            <v>168</v>
          </cell>
          <cell r="N2071">
            <v>9</v>
          </cell>
        </row>
        <row r="2072">
          <cell r="A2072" t="str">
            <v>515</v>
          </cell>
          <cell r="B2072" t="str">
            <v>2200</v>
          </cell>
          <cell r="C2072" t="str">
            <v>C1</v>
          </cell>
          <cell r="D2072">
            <v>507</v>
          </cell>
          <cell r="E2072">
            <v>3</v>
          </cell>
          <cell r="F2072">
            <v>115</v>
          </cell>
          <cell r="G2072">
            <v>62</v>
          </cell>
          <cell r="H2072">
            <v>3</v>
          </cell>
          <cell r="I2072">
            <v>6</v>
          </cell>
          <cell r="J2072">
            <v>0</v>
          </cell>
          <cell r="K2072">
            <v>0</v>
          </cell>
          <cell r="L2072">
            <v>0</v>
          </cell>
          <cell r="M2072">
            <v>189</v>
          </cell>
          <cell r="N2072">
            <v>8</v>
          </cell>
        </row>
        <row r="2073">
          <cell r="A2073" t="str">
            <v>515</v>
          </cell>
          <cell r="B2073" t="str">
            <v>2200</v>
          </cell>
          <cell r="C2073" t="str">
            <v>X1</v>
          </cell>
          <cell r="D2073">
            <v>429</v>
          </cell>
          <cell r="E2073">
            <v>0</v>
          </cell>
          <cell r="F2073">
            <v>166</v>
          </cell>
          <cell r="G2073">
            <v>97</v>
          </cell>
          <cell r="H2073">
            <v>1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264</v>
          </cell>
          <cell r="N2073">
            <v>5</v>
          </cell>
        </row>
        <row r="2074">
          <cell r="A2074" t="str">
            <v>515</v>
          </cell>
          <cell r="B2074" t="str">
            <v>2201</v>
          </cell>
          <cell r="C2074" t="str">
            <v>B</v>
          </cell>
          <cell r="D2074">
            <v>513</v>
          </cell>
          <cell r="E2074">
            <v>1</v>
          </cell>
          <cell r="F2074">
            <v>138</v>
          </cell>
          <cell r="G2074">
            <v>80</v>
          </cell>
          <cell r="H2074">
            <v>5</v>
          </cell>
          <cell r="I2074">
            <v>2</v>
          </cell>
          <cell r="J2074">
            <v>0</v>
          </cell>
          <cell r="K2074">
            <v>0</v>
          </cell>
          <cell r="L2074">
            <v>0</v>
          </cell>
          <cell r="M2074">
            <v>226</v>
          </cell>
          <cell r="N2074">
            <v>10</v>
          </cell>
        </row>
        <row r="2075">
          <cell r="A2075" t="str">
            <v>515</v>
          </cell>
          <cell r="B2075" t="str">
            <v>2201</v>
          </cell>
          <cell r="C2075" t="str">
            <v>C1</v>
          </cell>
          <cell r="D2075">
            <v>514</v>
          </cell>
          <cell r="E2075">
            <v>4</v>
          </cell>
          <cell r="F2075">
            <v>118</v>
          </cell>
          <cell r="G2075">
            <v>77</v>
          </cell>
          <cell r="H2075">
            <v>6</v>
          </cell>
          <cell r="I2075">
            <v>2</v>
          </cell>
          <cell r="J2075">
            <v>0</v>
          </cell>
          <cell r="K2075">
            <v>0</v>
          </cell>
          <cell r="L2075">
            <v>0</v>
          </cell>
          <cell r="M2075">
            <v>207</v>
          </cell>
          <cell r="N2075">
            <v>13</v>
          </cell>
        </row>
        <row r="2076">
          <cell r="A2076" t="str">
            <v>515</v>
          </cell>
          <cell r="B2076" t="str">
            <v>2202</v>
          </cell>
          <cell r="C2076" t="str">
            <v>B</v>
          </cell>
          <cell r="D2076">
            <v>503</v>
          </cell>
          <cell r="E2076">
            <v>3</v>
          </cell>
          <cell r="F2076">
            <v>115</v>
          </cell>
          <cell r="G2076">
            <v>93</v>
          </cell>
          <cell r="H2076">
            <v>1</v>
          </cell>
          <cell r="I2076">
            <v>5</v>
          </cell>
          <cell r="J2076">
            <v>0</v>
          </cell>
          <cell r="K2076">
            <v>0</v>
          </cell>
          <cell r="L2076">
            <v>0</v>
          </cell>
          <cell r="M2076">
            <v>217</v>
          </cell>
          <cell r="N2076">
            <v>5</v>
          </cell>
        </row>
        <row r="2077">
          <cell r="A2077" t="str">
            <v>515</v>
          </cell>
          <cell r="B2077" t="str">
            <v>2202</v>
          </cell>
          <cell r="C2077" t="str">
            <v>C1</v>
          </cell>
          <cell r="D2077">
            <v>503</v>
          </cell>
          <cell r="E2077">
            <v>5</v>
          </cell>
          <cell r="F2077">
            <v>112</v>
          </cell>
          <cell r="G2077">
            <v>101</v>
          </cell>
          <cell r="H2077">
            <v>1</v>
          </cell>
          <cell r="I2077">
            <v>2</v>
          </cell>
          <cell r="J2077">
            <v>0</v>
          </cell>
          <cell r="K2077">
            <v>0</v>
          </cell>
          <cell r="L2077">
            <v>0</v>
          </cell>
          <cell r="M2077">
            <v>221</v>
          </cell>
          <cell r="N2077">
            <v>3</v>
          </cell>
        </row>
        <row r="2078">
          <cell r="A2078" t="str">
            <v>515</v>
          </cell>
          <cell r="B2078" t="str">
            <v>2202</v>
          </cell>
          <cell r="C2078" t="str">
            <v>C2</v>
          </cell>
          <cell r="D2078">
            <v>504</v>
          </cell>
          <cell r="E2078">
            <v>2</v>
          </cell>
          <cell r="F2078">
            <v>116</v>
          </cell>
          <cell r="G2078">
            <v>101</v>
          </cell>
          <cell r="H2078">
            <v>1</v>
          </cell>
          <cell r="I2078">
            <v>2</v>
          </cell>
          <cell r="J2078">
            <v>0</v>
          </cell>
          <cell r="K2078">
            <v>0</v>
          </cell>
          <cell r="L2078">
            <v>0</v>
          </cell>
          <cell r="M2078">
            <v>222</v>
          </cell>
          <cell r="N2078">
            <v>6</v>
          </cell>
        </row>
        <row r="2079">
          <cell r="A2079" t="str">
            <v>515</v>
          </cell>
          <cell r="B2079" t="str">
            <v>2203</v>
          </cell>
          <cell r="C2079" t="str">
            <v>B</v>
          </cell>
          <cell r="D2079">
            <v>516</v>
          </cell>
          <cell r="E2079">
            <v>12</v>
          </cell>
          <cell r="F2079">
            <v>106</v>
          </cell>
          <cell r="G2079">
            <v>88</v>
          </cell>
          <cell r="H2079">
            <v>10</v>
          </cell>
          <cell r="I2079">
            <v>6</v>
          </cell>
          <cell r="J2079">
            <v>0</v>
          </cell>
          <cell r="K2079">
            <v>0</v>
          </cell>
          <cell r="L2079">
            <v>0</v>
          </cell>
          <cell r="M2079">
            <v>222</v>
          </cell>
          <cell r="N2079">
            <v>1</v>
          </cell>
        </row>
        <row r="2080">
          <cell r="A2080" t="str">
            <v>515</v>
          </cell>
          <cell r="B2080" t="str">
            <v>2203</v>
          </cell>
          <cell r="C2080" t="str">
            <v>C1</v>
          </cell>
          <cell r="D2080">
            <v>516</v>
          </cell>
          <cell r="E2080">
            <v>4</v>
          </cell>
          <cell r="F2080">
            <v>121</v>
          </cell>
          <cell r="G2080">
            <v>67</v>
          </cell>
          <cell r="H2080">
            <v>16</v>
          </cell>
          <cell r="I2080">
            <v>4</v>
          </cell>
          <cell r="J2080">
            <v>0</v>
          </cell>
          <cell r="K2080">
            <v>0</v>
          </cell>
          <cell r="L2080">
            <v>0</v>
          </cell>
          <cell r="M2080">
            <v>212</v>
          </cell>
          <cell r="N2080">
            <v>6</v>
          </cell>
        </row>
        <row r="2081">
          <cell r="A2081" t="str">
            <v>515</v>
          </cell>
          <cell r="B2081" t="str">
            <v>2204</v>
          </cell>
          <cell r="C2081" t="str">
            <v>B</v>
          </cell>
          <cell r="D2081">
            <v>436</v>
          </cell>
          <cell r="E2081">
            <v>14</v>
          </cell>
          <cell r="F2081">
            <v>116</v>
          </cell>
          <cell r="G2081">
            <v>41</v>
          </cell>
          <cell r="H2081">
            <v>3</v>
          </cell>
          <cell r="I2081">
            <v>2</v>
          </cell>
          <cell r="J2081">
            <v>0</v>
          </cell>
          <cell r="K2081">
            <v>0</v>
          </cell>
          <cell r="L2081">
            <v>0</v>
          </cell>
          <cell r="M2081">
            <v>176</v>
          </cell>
          <cell r="N2081">
            <v>2</v>
          </cell>
        </row>
        <row r="2082">
          <cell r="A2082" t="str">
            <v>515</v>
          </cell>
          <cell r="B2082" t="str">
            <v>2204</v>
          </cell>
          <cell r="C2082" t="str">
            <v>C1</v>
          </cell>
          <cell r="D2082">
            <v>436</v>
          </cell>
          <cell r="E2082">
            <v>6</v>
          </cell>
          <cell r="F2082">
            <v>140</v>
          </cell>
          <cell r="G2082">
            <v>36</v>
          </cell>
          <cell r="H2082">
            <v>1</v>
          </cell>
          <cell r="I2082">
            <v>1</v>
          </cell>
          <cell r="J2082">
            <v>0</v>
          </cell>
          <cell r="K2082">
            <v>0</v>
          </cell>
          <cell r="L2082">
            <v>0</v>
          </cell>
          <cell r="M2082">
            <v>184</v>
          </cell>
          <cell r="N2082">
            <v>7</v>
          </cell>
        </row>
        <row r="2083">
          <cell r="A2083" t="str">
            <v>515</v>
          </cell>
          <cell r="B2083" t="str">
            <v>2205</v>
          </cell>
          <cell r="C2083" t="str">
            <v>B</v>
          </cell>
          <cell r="D2083">
            <v>531</v>
          </cell>
          <cell r="E2083">
            <v>10</v>
          </cell>
          <cell r="F2083">
            <v>123</v>
          </cell>
          <cell r="G2083">
            <v>56</v>
          </cell>
          <cell r="H2083">
            <v>0</v>
          </cell>
          <cell r="I2083">
            <v>20</v>
          </cell>
          <cell r="J2083">
            <v>0</v>
          </cell>
          <cell r="K2083">
            <v>0</v>
          </cell>
          <cell r="L2083">
            <v>0</v>
          </cell>
          <cell r="M2083">
            <v>209</v>
          </cell>
          <cell r="N2083">
            <v>4</v>
          </cell>
        </row>
        <row r="2084">
          <cell r="A2084" t="str">
            <v>515</v>
          </cell>
          <cell r="B2084" t="str">
            <v>2205</v>
          </cell>
          <cell r="C2084" t="str">
            <v>C1</v>
          </cell>
          <cell r="D2084">
            <v>531</v>
          </cell>
          <cell r="E2084">
            <v>10</v>
          </cell>
          <cell r="F2084">
            <v>133</v>
          </cell>
          <cell r="G2084">
            <v>58</v>
          </cell>
          <cell r="H2084">
            <v>3</v>
          </cell>
          <cell r="I2084">
            <v>20</v>
          </cell>
          <cell r="J2084">
            <v>0</v>
          </cell>
          <cell r="K2084">
            <v>0</v>
          </cell>
          <cell r="L2084">
            <v>0</v>
          </cell>
          <cell r="M2084">
            <v>224</v>
          </cell>
          <cell r="N2084">
            <v>3</v>
          </cell>
        </row>
        <row r="2085">
          <cell r="A2085" t="str">
            <v>515</v>
          </cell>
          <cell r="B2085" t="str">
            <v>2206</v>
          </cell>
          <cell r="C2085" t="str">
            <v>B</v>
          </cell>
          <cell r="D2085">
            <v>609</v>
          </cell>
          <cell r="E2085">
            <v>3</v>
          </cell>
          <cell r="F2085">
            <v>114</v>
          </cell>
          <cell r="G2085">
            <v>106</v>
          </cell>
          <cell r="H2085">
            <v>1</v>
          </cell>
          <cell r="I2085">
            <v>5</v>
          </cell>
          <cell r="J2085">
            <v>0</v>
          </cell>
          <cell r="K2085">
            <v>0</v>
          </cell>
          <cell r="L2085">
            <v>1</v>
          </cell>
          <cell r="M2085">
            <v>230</v>
          </cell>
          <cell r="N2085">
            <v>6</v>
          </cell>
        </row>
        <row r="2086">
          <cell r="A2086" t="str">
            <v>515</v>
          </cell>
          <cell r="B2086" t="str">
            <v>2206</v>
          </cell>
          <cell r="C2086" t="str">
            <v>C1</v>
          </cell>
          <cell r="D2086">
            <v>609</v>
          </cell>
          <cell r="E2086">
            <v>0</v>
          </cell>
          <cell r="F2086">
            <v>107</v>
          </cell>
          <cell r="G2086">
            <v>103</v>
          </cell>
          <cell r="H2086">
            <v>5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215</v>
          </cell>
          <cell r="N2086">
            <v>7</v>
          </cell>
        </row>
        <row r="2087">
          <cell r="A2087" t="str">
            <v>515</v>
          </cell>
          <cell r="B2087" t="str">
            <v>2207</v>
          </cell>
          <cell r="C2087" t="str">
            <v>B</v>
          </cell>
          <cell r="D2087">
            <v>533</v>
          </cell>
          <cell r="E2087">
            <v>17</v>
          </cell>
          <cell r="F2087">
            <v>126</v>
          </cell>
          <cell r="G2087">
            <v>54</v>
          </cell>
          <cell r="H2087">
            <v>3</v>
          </cell>
          <cell r="I2087">
            <v>3</v>
          </cell>
          <cell r="J2087">
            <v>0</v>
          </cell>
          <cell r="K2087">
            <v>0</v>
          </cell>
          <cell r="L2087">
            <v>0</v>
          </cell>
          <cell r="M2087">
            <v>203</v>
          </cell>
          <cell r="N2087">
            <v>11</v>
          </cell>
        </row>
        <row r="2088">
          <cell r="A2088" t="str">
            <v>515</v>
          </cell>
          <cell r="B2088" t="str">
            <v>2207</v>
          </cell>
          <cell r="C2088" t="str">
            <v>C1</v>
          </cell>
          <cell r="D2088">
            <v>418</v>
          </cell>
          <cell r="E2088">
            <v>11</v>
          </cell>
          <cell r="F2088">
            <v>139</v>
          </cell>
          <cell r="G2088">
            <v>48</v>
          </cell>
          <cell r="H2088">
            <v>3</v>
          </cell>
          <cell r="I2088">
            <v>2</v>
          </cell>
          <cell r="J2088">
            <v>0</v>
          </cell>
          <cell r="K2088">
            <v>0</v>
          </cell>
          <cell r="L2088">
            <v>0</v>
          </cell>
          <cell r="M2088">
            <v>203</v>
          </cell>
          <cell r="N2088">
            <v>5</v>
          </cell>
        </row>
        <row r="2089">
          <cell r="A2089" t="str">
            <v>515</v>
          </cell>
          <cell r="B2089" t="str">
            <v>2207</v>
          </cell>
          <cell r="C2089" t="str">
            <v>X1</v>
          </cell>
          <cell r="D2089">
            <v>534</v>
          </cell>
          <cell r="E2089">
            <v>2</v>
          </cell>
          <cell r="F2089">
            <v>51</v>
          </cell>
          <cell r="G2089">
            <v>37</v>
          </cell>
          <cell r="H2089">
            <v>3</v>
          </cell>
          <cell r="I2089">
            <v>2</v>
          </cell>
          <cell r="J2089">
            <v>0</v>
          </cell>
          <cell r="K2089">
            <v>0</v>
          </cell>
          <cell r="L2089">
            <v>0</v>
          </cell>
          <cell r="M2089">
            <v>95</v>
          </cell>
          <cell r="N2089">
            <v>10</v>
          </cell>
        </row>
        <row r="2090">
          <cell r="A2090" t="str">
            <v>515</v>
          </cell>
          <cell r="B2090" t="str">
            <v>2207</v>
          </cell>
          <cell r="C2090" t="str">
            <v>X2</v>
          </cell>
          <cell r="D2090">
            <v>419</v>
          </cell>
          <cell r="E2090">
            <v>2</v>
          </cell>
          <cell r="F2090">
            <v>94</v>
          </cell>
          <cell r="G2090">
            <v>41</v>
          </cell>
          <cell r="H2090">
            <v>3</v>
          </cell>
          <cell r="I2090">
            <v>4</v>
          </cell>
          <cell r="J2090">
            <v>0</v>
          </cell>
          <cell r="K2090">
            <v>0</v>
          </cell>
          <cell r="L2090">
            <v>0</v>
          </cell>
          <cell r="M2090">
            <v>144</v>
          </cell>
          <cell r="N2090">
            <v>7</v>
          </cell>
        </row>
        <row r="2091">
          <cell r="A2091" t="str">
            <v>515</v>
          </cell>
          <cell r="B2091" t="str">
            <v>2208</v>
          </cell>
          <cell r="C2091" t="str">
            <v>B</v>
          </cell>
          <cell r="D2091">
            <v>385</v>
          </cell>
          <cell r="E2091">
            <v>2</v>
          </cell>
          <cell r="F2091">
            <v>100</v>
          </cell>
          <cell r="G2091">
            <v>45</v>
          </cell>
          <cell r="H2091">
            <v>5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152</v>
          </cell>
          <cell r="N2091">
            <v>6</v>
          </cell>
        </row>
        <row r="2092">
          <cell r="A2092" t="str">
            <v>515</v>
          </cell>
          <cell r="B2092" t="str">
            <v>2208</v>
          </cell>
          <cell r="C2092" t="str">
            <v>C1</v>
          </cell>
          <cell r="D2092">
            <v>385</v>
          </cell>
          <cell r="E2092">
            <v>10</v>
          </cell>
          <cell r="F2092">
            <v>92</v>
          </cell>
          <cell r="G2092">
            <v>59</v>
          </cell>
          <cell r="H2092">
            <v>5</v>
          </cell>
          <cell r="I2092">
            <v>3</v>
          </cell>
          <cell r="J2092">
            <v>0</v>
          </cell>
          <cell r="K2092">
            <v>0</v>
          </cell>
          <cell r="L2092">
            <v>0</v>
          </cell>
          <cell r="M2092">
            <v>169</v>
          </cell>
          <cell r="N2092">
            <v>5</v>
          </cell>
        </row>
        <row r="2093">
          <cell r="A2093" t="str">
            <v>515</v>
          </cell>
          <cell r="B2093" t="str">
            <v>2209</v>
          </cell>
          <cell r="C2093" t="str">
            <v>B</v>
          </cell>
          <cell r="D2093">
            <v>516</v>
          </cell>
          <cell r="E2093">
            <v>7</v>
          </cell>
          <cell r="F2093">
            <v>81</v>
          </cell>
          <cell r="G2093">
            <v>123</v>
          </cell>
          <cell r="H2093">
            <v>1</v>
          </cell>
          <cell r="I2093">
            <v>4</v>
          </cell>
          <cell r="J2093">
            <v>0</v>
          </cell>
          <cell r="K2093">
            <v>0</v>
          </cell>
          <cell r="L2093">
            <v>0</v>
          </cell>
          <cell r="M2093">
            <v>216</v>
          </cell>
          <cell r="N2093">
            <v>4</v>
          </cell>
        </row>
        <row r="2094">
          <cell r="A2094" t="str">
            <v>515</v>
          </cell>
          <cell r="B2094" t="str">
            <v>2209</v>
          </cell>
          <cell r="C2094" t="str">
            <v>C1</v>
          </cell>
          <cell r="D2094">
            <v>517</v>
          </cell>
          <cell r="E2094">
            <v>14</v>
          </cell>
          <cell r="F2094">
            <v>84</v>
          </cell>
          <cell r="G2094">
            <v>92</v>
          </cell>
          <cell r="H2094">
            <v>2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192</v>
          </cell>
          <cell r="N2094">
            <v>5</v>
          </cell>
        </row>
        <row r="2095">
          <cell r="A2095" t="str">
            <v>515</v>
          </cell>
          <cell r="B2095" t="str">
            <v>2210</v>
          </cell>
          <cell r="C2095" t="str">
            <v>B</v>
          </cell>
          <cell r="D2095">
            <v>694</v>
          </cell>
          <cell r="E2095">
            <v>3</v>
          </cell>
          <cell r="F2095">
            <v>138</v>
          </cell>
          <cell r="G2095">
            <v>121</v>
          </cell>
          <cell r="H2095">
            <v>1</v>
          </cell>
          <cell r="I2095">
            <v>2</v>
          </cell>
          <cell r="J2095">
            <v>0</v>
          </cell>
          <cell r="K2095">
            <v>0</v>
          </cell>
          <cell r="L2095">
            <v>0</v>
          </cell>
          <cell r="M2095">
            <v>265</v>
          </cell>
          <cell r="N2095">
            <v>3</v>
          </cell>
        </row>
        <row r="2096">
          <cell r="A2096" t="str">
            <v>515</v>
          </cell>
          <cell r="B2096" t="str">
            <v>2210</v>
          </cell>
          <cell r="C2096" t="str">
            <v>C1</v>
          </cell>
          <cell r="D2096">
            <v>695</v>
          </cell>
          <cell r="E2096">
            <v>7</v>
          </cell>
          <cell r="F2096">
            <v>111</v>
          </cell>
          <cell r="G2096">
            <v>110</v>
          </cell>
          <cell r="H2096">
            <v>3</v>
          </cell>
          <cell r="I2096">
            <v>2</v>
          </cell>
          <cell r="J2096">
            <v>0</v>
          </cell>
          <cell r="K2096">
            <v>0</v>
          </cell>
          <cell r="L2096">
            <v>0</v>
          </cell>
          <cell r="M2096">
            <v>233</v>
          </cell>
          <cell r="N2096">
            <v>13</v>
          </cell>
        </row>
        <row r="2097">
          <cell r="A2097" t="str">
            <v>515</v>
          </cell>
          <cell r="B2097" t="str">
            <v>2211</v>
          </cell>
          <cell r="C2097" t="str">
            <v>B</v>
          </cell>
          <cell r="D2097">
            <v>432</v>
          </cell>
          <cell r="E2097">
            <v>21</v>
          </cell>
          <cell r="F2097">
            <v>90</v>
          </cell>
          <cell r="G2097">
            <v>57</v>
          </cell>
          <cell r="H2097">
            <v>0</v>
          </cell>
          <cell r="I2097">
            <v>2</v>
          </cell>
          <cell r="J2097">
            <v>1</v>
          </cell>
          <cell r="K2097">
            <v>0</v>
          </cell>
          <cell r="L2097">
            <v>0</v>
          </cell>
          <cell r="M2097">
            <v>171</v>
          </cell>
          <cell r="N2097">
            <v>5</v>
          </cell>
        </row>
        <row r="2098">
          <cell r="A2098" t="str">
            <v>515</v>
          </cell>
          <cell r="B2098" t="str">
            <v>2212</v>
          </cell>
          <cell r="C2098" t="str">
            <v>B</v>
          </cell>
          <cell r="D2098">
            <v>463</v>
          </cell>
          <cell r="E2098">
            <v>50</v>
          </cell>
          <cell r="F2098">
            <v>84</v>
          </cell>
          <cell r="G2098">
            <v>84</v>
          </cell>
          <cell r="H2098">
            <v>1</v>
          </cell>
          <cell r="I2098">
            <v>3</v>
          </cell>
          <cell r="J2098">
            <v>0</v>
          </cell>
          <cell r="K2098">
            <v>0</v>
          </cell>
          <cell r="L2098">
            <v>0</v>
          </cell>
          <cell r="M2098">
            <v>222</v>
          </cell>
          <cell r="N2098">
            <v>3</v>
          </cell>
        </row>
        <row r="2099">
          <cell r="A2099" t="str">
            <v>515</v>
          </cell>
          <cell r="B2099" t="str">
            <v>2212</v>
          </cell>
          <cell r="C2099" t="str">
            <v>C1</v>
          </cell>
          <cell r="D2099">
            <v>464</v>
          </cell>
          <cell r="E2099">
            <v>50</v>
          </cell>
          <cell r="F2099">
            <v>92</v>
          </cell>
          <cell r="G2099">
            <v>60</v>
          </cell>
          <cell r="H2099">
            <v>1</v>
          </cell>
          <cell r="I2099">
            <v>3</v>
          </cell>
          <cell r="J2099">
            <v>0</v>
          </cell>
          <cell r="K2099">
            <v>0</v>
          </cell>
          <cell r="L2099">
            <v>0</v>
          </cell>
          <cell r="M2099">
            <v>206</v>
          </cell>
          <cell r="N2099">
            <v>3</v>
          </cell>
        </row>
        <row r="2100">
          <cell r="A2100" t="str">
            <v>515</v>
          </cell>
          <cell r="B2100" t="str">
            <v>2213</v>
          </cell>
          <cell r="C2100" t="str">
            <v>B</v>
          </cell>
          <cell r="D2100">
            <v>486</v>
          </cell>
          <cell r="E2100">
            <v>7</v>
          </cell>
          <cell r="F2100">
            <v>82</v>
          </cell>
          <cell r="G2100">
            <v>61</v>
          </cell>
          <cell r="H2100">
            <v>0</v>
          </cell>
          <cell r="I2100">
            <v>1</v>
          </cell>
          <cell r="J2100">
            <v>0</v>
          </cell>
          <cell r="K2100">
            <v>0</v>
          </cell>
          <cell r="L2100">
            <v>0</v>
          </cell>
          <cell r="M2100">
            <v>151</v>
          </cell>
          <cell r="N2100">
            <v>8</v>
          </cell>
        </row>
        <row r="2101">
          <cell r="A2101" t="str">
            <v>515</v>
          </cell>
          <cell r="B2101" t="str">
            <v>2213</v>
          </cell>
          <cell r="C2101" t="str">
            <v>C1</v>
          </cell>
          <cell r="D2101">
            <v>487</v>
          </cell>
          <cell r="E2101">
            <v>4</v>
          </cell>
          <cell r="F2101">
            <v>96</v>
          </cell>
          <cell r="G2101">
            <v>60</v>
          </cell>
          <cell r="H2101">
            <v>0</v>
          </cell>
          <cell r="I2101">
            <v>2</v>
          </cell>
          <cell r="J2101">
            <v>0</v>
          </cell>
          <cell r="K2101">
            <v>0</v>
          </cell>
          <cell r="L2101">
            <v>1</v>
          </cell>
          <cell r="M2101">
            <v>163</v>
          </cell>
          <cell r="N2101">
            <v>8</v>
          </cell>
        </row>
        <row r="2102">
          <cell r="A2102" t="str">
            <v>515</v>
          </cell>
          <cell r="B2102" t="str">
            <v>2214</v>
          </cell>
          <cell r="C2102" t="str">
            <v>B</v>
          </cell>
          <cell r="D2102">
            <v>736</v>
          </cell>
          <cell r="E2102">
            <v>7</v>
          </cell>
          <cell r="F2102">
            <v>160</v>
          </cell>
          <cell r="G2102">
            <v>79</v>
          </cell>
          <cell r="H2102">
            <v>6</v>
          </cell>
          <cell r="I2102">
            <v>24</v>
          </cell>
          <cell r="J2102">
            <v>0</v>
          </cell>
          <cell r="K2102">
            <v>0</v>
          </cell>
          <cell r="L2102">
            <v>0</v>
          </cell>
          <cell r="M2102">
            <v>276</v>
          </cell>
          <cell r="N2102">
            <v>10</v>
          </cell>
        </row>
        <row r="2103">
          <cell r="A2103" t="str">
            <v>515</v>
          </cell>
          <cell r="B2103" t="str">
            <v>2214</v>
          </cell>
          <cell r="C2103" t="str">
            <v>C1</v>
          </cell>
          <cell r="D2103">
            <v>737</v>
          </cell>
          <cell r="E2103">
            <v>10</v>
          </cell>
          <cell r="F2103">
            <v>150</v>
          </cell>
          <cell r="G2103">
            <v>99</v>
          </cell>
          <cell r="H2103">
            <v>3</v>
          </cell>
          <cell r="I2103">
            <v>21</v>
          </cell>
          <cell r="J2103">
            <v>0</v>
          </cell>
          <cell r="K2103">
            <v>0</v>
          </cell>
          <cell r="L2103">
            <v>0</v>
          </cell>
          <cell r="M2103">
            <v>283</v>
          </cell>
          <cell r="N2103">
            <v>10</v>
          </cell>
        </row>
        <row r="2104">
          <cell r="A2104" t="str">
            <v>515</v>
          </cell>
          <cell r="B2104" t="str">
            <v>2215</v>
          </cell>
          <cell r="C2104" t="str">
            <v>B</v>
          </cell>
          <cell r="D2104">
            <v>681</v>
          </cell>
          <cell r="E2104">
            <v>13</v>
          </cell>
          <cell r="F2104">
            <v>134</v>
          </cell>
          <cell r="G2104">
            <v>101</v>
          </cell>
          <cell r="H2104">
            <v>3</v>
          </cell>
          <cell r="I2104">
            <v>7</v>
          </cell>
          <cell r="J2104">
            <v>0</v>
          </cell>
          <cell r="K2104">
            <v>0</v>
          </cell>
          <cell r="L2104">
            <v>0</v>
          </cell>
          <cell r="M2104">
            <v>258</v>
          </cell>
          <cell r="N2104">
            <v>7</v>
          </cell>
        </row>
        <row r="2105">
          <cell r="A2105" t="str">
            <v>515</v>
          </cell>
          <cell r="B2105" t="str">
            <v>2215</v>
          </cell>
          <cell r="C2105" t="str">
            <v>C1</v>
          </cell>
          <cell r="D2105">
            <v>682</v>
          </cell>
          <cell r="E2105">
            <v>18</v>
          </cell>
          <cell r="F2105">
            <v>109</v>
          </cell>
          <cell r="G2105">
            <v>122</v>
          </cell>
          <cell r="H2105">
            <v>0</v>
          </cell>
          <cell r="I2105">
            <v>6</v>
          </cell>
          <cell r="J2105">
            <v>0</v>
          </cell>
          <cell r="K2105">
            <v>0</v>
          </cell>
          <cell r="L2105">
            <v>0</v>
          </cell>
          <cell r="M2105">
            <v>255</v>
          </cell>
          <cell r="N2105">
            <v>6</v>
          </cell>
        </row>
        <row r="2106">
          <cell r="A2106" t="str">
            <v>515</v>
          </cell>
          <cell r="B2106" t="str">
            <v>2216</v>
          </cell>
          <cell r="C2106" t="str">
            <v>B</v>
          </cell>
          <cell r="D2106">
            <v>706</v>
          </cell>
          <cell r="E2106">
            <v>30</v>
          </cell>
          <cell r="F2106">
            <v>155</v>
          </cell>
          <cell r="G2106">
            <v>126</v>
          </cell>
          <cell r="H2106">
            <v>2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313</v>
          </cell>
          <cell r="N2106">
            <v>9</v>
          </cell>
        </row>
        <row r="2107">
          <cell r="A2107" t="str">
            <v>515</v>
          </cell>
          <cell r="B2107" t="str">
            <v>2216</v>
          </cell>
          <cell r="C2107" t="str">
            <v>C1</v>
          </cell>
          <cell r="D2107">
            <v>707</v>
          </cell>
          <cell r="E2107">
            <v>23</v>
          </cell>
          <cell r="F2107">
            <v>130</v>
          </cell>
          <cell r="G2107">
            <v>131</v>
          </cell>
          <cell r="H2107">
            <v>1</v>
          </cell>
          <cell r="I2107">
            <v>4</v>
          </cell>
          <cell r="J2107">
            <v>0</v>
          </cell>
          <cell r="K2107">
            <v>0</v>
          </cell>
          <cell r="L2107">
            <v>0</v>
          </cell>
          <cell r="M2107">
            <v>289</v>
          </cell>
          <cell r="N2107">
            <v>0</v>
          </cell>
        </row>
        <row r="2108">
          <cell r="A2108" t="str">
            <v>515</v>
          </cell>
          <cell r="B2108" t="str">
            <v>2217</v>
          </cell>
          <cell r="C2108" t="str">
            <v>B</v>
          </cell>
          <cell r="D2108">
            <v>732</v>
          </cell>
          <cell r="E2108">
            <v>14</v>
          </cell>
          <cell r="F2108">
            <v>175</v>
          </cell>
          <cell r="G2108">
            <v>86</v>
          </cell>
          <cell r="H2108">
            <v>1</v>
          </cell>
          <cell r="I2108">
            <v>3</v>
          </cell>
          <cell r="J2108">
            <v>0</v>
          </cell>
          <cell r="K2108">
            <v>0</v>
          </cell>
          <cell r="L2108">
            <v>0</v>
          </cell>
          <cell r="M2108">
            <v>279</v>
          </cell>
          <cell r="N2108">
            <v>0</v>
          </cell>
        </row>
        <row r="2109">
          <cell r="A2109" t="str">
            <v>515</v>
          </cell>
          <cell r="B2109" t="str">
            <v>2217</v>
          </cell>
          <cell r="C2109" t="str">
            <v>C1</v>
          </cell>
          <cell r="D2109">
            <v>732</v>
          </cell>
          <cell r="E2109">
            <v>13</v>
          </cell>
          <cell r="F2109">
            <v>143</v>
          </cell>
          <cell r="G2109">
            <v>89</v>
          </cell>
          <cell r="H2109">
            <v>1</v>
          </cell>
          <cell r="I2109">
            <v>1</v>
          </cell>
          <cell r="J2109">
            <v>0</v>
          </cell>
          <cell r="K2109">
            <v>0</v>
          </cell>
          <cell r="L2109">
            <v>0</v>
          </cell>
          <cell r="M2109">
            <v>247</v>
          </cell>
          <cell r="N2109">
            <v>5</v>
          </cell>
        </row>
        <row r="2110">
          <cell r="A2110" t="str">
            <v>515</v>
          </cell>
          <cell r="B2110" t="str">
            <v>2218</v>
          </cell>
          <cell r="C2110" t="str">
            <v>B</v>
          </cell>
          <cell r="D2110">
            <v>500</v>
          </cell>
          <cell r="E2110">
            <v>2</v>
          </cell>
          <cell r="F2110">
            <v>123</v>
          </cell>
          <cell r="G2110">
            <v>44</v>
          </cell>
          <cell r="H2110">
            <v>4</v>
          </cell>
          <cell r="I2110">
            <v>8</v>
          </cell>
          <cell r="J2110">
            <v>0</v>
          </cell>
          <cell r="K2110">
            <v>0</v>
          </cell>
          <cell r="L2110">
            <v>0</v>
          </cell>
          <cell r="M2110">
            <v>181</v>
          </cell>
          <cell r="N2110">
            <v>18</v>
          </cell>
        </row>
        <row r="2111">
          <cell r="A2111" t="str">
            <v>515</v>
          </cell>
          <cell r="B2111" t="str">
            <v>2218</v>
          </cell>
          <cell r="C2111" t="str">
            <v>C1</v>
          </cell>
          <cell r="D2111">
            <v>500</v>
          </cell>
          <cell r="E2111">
            <v>3</v>
          </cell>
          <cell r="F2111">
            <v>128</v>
          </cell>
          <cell r="G2111">
            <v>60</v>
          </cell>
          <cell r="H2111">
            <v>1</v>
          </cell>
          <cell r="I2111">
            <v>9</v>
          </cell>
          <cell r="J2111">
            <v>0</v>
          </cell>
          <cell r="K2111">
            <v>0</v>
          </cell>
          <cell r="L2111">
            <v>0</v>
          </cell>
          <cell r="M2111">
            <v>201</v>
          </cell>
          <cell r="N2111">
            <v>0</v>
          </cell>
        </row>
        <row r="2112">
          <cell r="A2112" t="str">
            <v>515</v>
          </cell>
          <cell r="B2112" t="str">
            <v>2218</v>
          </cell>
          <cell r="C2112" t="str">
            <v>C2</v>
          </cell>
          <cell r="D2112">
            <v>501</v>
          </cell>
          <cell r="E2112">
            <v>4</v>
          </cell>
          <cell r="F2112">
            <v>145</v>
          </cell>
          <cell r="G2112">
            <v>59</v>
          </cell>
          <cell r="H2112">
            <v>7</v>
          </cell>
          <cell r="I2112">
            <v>9</v>
          </cell>
          <cell r="J2112">
            <v>0</v>
          </cell>
          <cell r="K2112">
            <v>0</v>
          </cell>
          <cell r="L2112">
            <v>0</v>
          </cell>
          <cell r="M2112">
            <v>224</v>
          </cell>
          <cell r="N2112">
            <v>11</v>
          </cell>
        </row>
        <row r="2113">
          <cell r="A2113" t="str">
            <v>515</v>
          </cell>
          <cell r="B2113" t="str">
            <v>2219</v>
          </cell>
          <cell r="C2113" t="str">
            <v>B</v>
          </cell>
          <cell r="D2113">
            <v>576</v>
          </cell>
          <cell r="E2113">
            <v>5</v>
          </cell>
          <cell r="F2113">
            <v>112</v>
          </cell>
          <cell r="G2113">
            <v>77</v>
          </cell>
          <cell r="H2113">
            <v>3</v>
          </cell>
          <cell r="I2113">
            <v>8</v>
          </cell>
          <cell r="J2113">
            <v>0</v>
          </cell>
          <cell r="K2113">
            <v>0</v>
          </cell>
          <cell r="L2113">
            <v>0</v>
          </cell>
          <cell r="M2113">
            <v>205</v>
          </cell>
          <cell r="N2113">
            <v>11</v>
          </cell>
        </row>
        <row r="2114">
          <cell r="A2114" t="str">
            <v>515</v>
          </cell>
          <cell r="B2114" t="str">
            <v>2219</v>
          </cell>
          <cell r="C2114" t="str">
            <v>C1</v>
          </cell>
          <cell r="D2114">
            <v>576</v>
          </cell>
          <cell r="E2114">
            <v>6</v>
          </cell>
          <cell r="F2114">
            <v>82</v>
          </cell>
          <cell r="G2114">
            <v>72</v>
          </cell>
          <cell r="H2114">
            <v>7</v>
          </cell>
          <cell r="I2114">
            <v>10</v>
          </cell>
          <cell r="J2114">
            <v>0</v>
          </cell>
          <cell r="K2114">
            <v>0</v>
          </cell>
          <cell r="L2114">
            <v>0</v>
          </cell>
          <cell r="M2114">
            <v>177</v>
          </cell>
          <cell r="N2114">
            <v>13</v>
          </cell>
        </row>
        <row r="2115">
          <cell r="A2115" t="str">
            <v>515</v>
          </cell>
          <cell r="B2115" t="str">
            <v>2220</v>
          </cell>
          <cell r="C2115" t="str">
            <v>B</v>
          </cell>
          <cell r="D2115">
            <v>622</v>
          </cell>
          <cell r="E2115">
            <v>21</v>
          </cell>
          <cell r="F2115">
            <v>145</v>
          </cell>
          <cell r="G2115">
            <v>100</v>
          </cell>
          <cell r="H2115">
            <v>3</v>
          </cell>
          <cell r="I2115">
            <v>5</v>
          </cell>
          <cell r="J2115">
            <v>0</v>
          </cell>
          <cell r="K2115">
            <v>0</v>
          </cell>
          <cell r="L2115">
            <v>0</v>
          </cell>
          <cell r="M2115">
            <v>274</v>
          </cell>
          <cell r="N2115">
            <v>1</v>
          </cell>
        </row>
        <row r="2116">
          <cell r="A2116" t="str">
            <v>515</v>
          </cell>
          <cell r="B2116" t="str">
            <v>2221</v>
          </cell>
          <cell r="C2116" t="str">
            <v>B</v>
          </cell>
          <cell r="D2116">
            <v>496</v>
          </cell>
          <cell r="E2116">
            <v>10</v>
          </cell>
          <cell r="F2116">
            <v>104</v>
          </cell>
          <cell r="G2116">
            <v>73</v>
          </cell>
          <cell r="H2116">
            <v>4</v>
          </cell>
          <cell r="I2116">
            <v>3</v>
          </cell>
          <cell r="J2116">
            <v>0</v>
          </cell>
          <cell r="K2116">
            <v>0</v>
          </cell>
          <cell r="L2116">
            <v>0</v>
          </cell>
          <cell r="M2116">
            <v>194</v>
          </cell>
          <cell r="N2116">
            <v>4</v>
          </cell>
        </row>
        <row r="2117">
          <cell r="A2117" t="str">
            <v>515</v>
          </cell>
          <cell r="B2117" t="str">
            <v>2221</v>
          </cell>
          <cell r="C2117" t="str">
            <v>C1</v>
          </cell>
          <cell r="D2117">
            <v>496</v>
          </cell>
          <cell r="E2117">
            <v>6</v>
          </cell>
          <cell r="F2117">
            <v>86</v>
          </cell>
          <cell r="G2117">
            <v>70</v>
          </cell>
          <cell r="H2117">
            <v>2</v>
          </cell>
          <cell r="I2117">
            <v>1</v>
          </cell>
          <cell r="J2117">
            <v>0</v>
          </cell>
          <cell r="K2117">
            <v>0</v>
          </cell>
          <cell r="L2117">
            <v>0</v>
          </cell>
          <cell r="M2117">
            <v>165</v>
          </cell>
          <cell r="N2117">
            <v>2</v>
          </cell>
        </row>
        <row r="2118">
          <cell r="A2118" t="str">
            <v>515</v>
          </cell>
          <cell r="B2118" t="str">
            <v>2222</v>
          </cell>
          <cell r="C2118" t="str">
            <v>B</v>
          </cell>
          <cell r="D2118" t="str">
            <v>ESTA CASILLA NO SE INSTALO</v>
          </cell>
        </row>
        <row r="2119">
          <cell r="A2119" t="str">
            <v>515</v>
          </cell>
          <cell r="B2119" t="str">
            <v>2222</v>
          </cell>
          <cell r="C2119" t="str">
            <v>X1</v>
          </cell>
          <cell r="D2119" t="str">
            <v>ESTA CASILLA NO SE INSTALO</v>
          </cell>
        </row>
        <row r="2120">
          <cell r="A2120" t="str">
            <v>515</v>
          </cell>
          <cell r="B2120" t="str">
            <v>2223</v>
          </cell>
          <cell r="C2120" t="str">
            <v>B</v>
          </cell>
          <cell r="D2120">
            <v>352</v>
          </cell>
          <cell r="E2120">
            <v>0</v>
          </cell>
          <cell r="F2120">
            <v>164</v>
          </cell>
          <cell r="G2120">
            <v>48</v>
          </cell>
          <cell r="H2120">
            <v>2</v>
          </cell>
          <cell r="I2120">
            <v>4</v>
          </cell>
          <cell r="J2120">
            <v>0</v>
          </cell>
          <cell r="K2120">
            <v>0</v>
          </cell>
          <cell r="L2120">
            <v>0</v>
          </cell>
          <cell r="M2120">
            <v>218</v>
          </cell>
          <cell r="N2120">
            <v>9</v>
          </cell>
        </row>
        <row r="2121">
          <cell r="A2121" t="str">
            <v>515</v>
          </cell>
          <cell r="B2121" t="str">
            <v>2223</v>
          </cell>
          <cell r="C2121" t="str">
            <v>X1</v>
          </cell>
          <cell r="D2121">
            <v>90</v>
          </cell>
          <cell r="E2121">
            <v>0</v>
          </cell>
          <cell r="F2121">
            <v>43</v>
          </cell>
          <cell r="G2121">
            <v>23</v>
          </cell>
          <cell r="H2121">
            <v>1</v>
          </cell>
          <cell r="I2121">
            <v>0</v>
          </cell>
          <cell r="J2121">
            <v>0</v>
          </cell>
          <cell r="K2121">
            <v>0</v>
          </cell>
          <cell r="L2121">
            <v>0</v>
          </cell>
          <cell r="M2121">
            <v>67</v>
          </cell>
          <cell r="N2121">
            <v>2</v>
          </cell>
        </row>
        <row r="2122">
          <cell r="A2122" t="str">
            <v>515</v>
          </cell>
          <cell r="B2122" t="str">
            <v>2224</v>
          </cell>
          <cell r="C2122" t="str">
            <v>B</v>
          </cell>
          <cell r="D2122">
            <v>704</v>
          </cell>
          <cell r="E2122">
            <v>14</v>
          </cell>
          <cell r="F2122">
            <v>142</v>
          </cell>
          <cell r="G2122">
            <v>110</v>
          </cell>
          <cell r="H2122">
            <v>4</v>
          </cell>
          <cell r="I2122">
            <v>15</v>
          </cell>
          <cell r="J2122">
            <v>0</v>
          </cell>
          <cell r="K2122">
            <v>0</v>
          </cell>
          <cell r="L2122">
            <v>0</v>
          </cell>
          <cell r="M2122">
            <v>285</v>
          </cell>
          <cell r="N2122">
            <v>12</v>
          </cell>
        </row>
        <row r="2123">
          <cell r="A2123" t="str">
            <v>515</v>
          </cell>
          <cell r="B2123" t="str">
            <v>2224</v>
          </cell>
          <cell r="C2123" t="str">
            <v>X1</v>
          </cell>
          <cell r="D2123">
            <v>226</v>
          </cell>
          <cell r="E2123">
            <v>0</v>
          </cell>
          <cell r="F2123">
            <v>140</v>
          </cell>
          <cell r="G2123">
            <v>28</v>
          </cell>
          <cell r="H2123">
            <v>2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170</v>
          </cell>
          <cell r="N2123">
            <v>1</v>
          </cell>
        </row>
        <row r="2124">
          <cell r="A2124" t="str">
            <v>515</v>
          </cell>
          <cell r="B2124" t="str">
            <v>2225</v>
          </cell>
          <cell r="C2124" t="str">
            <v>B</v>
          </cell>
          <cell r="D2124">
            <v>280</v>
          </cell>
          <cell r="E2124">
            <v>0</v>
          </cell>
          <cell r="F2124">
            <v>83</v>
          </cell>
          <cell r="G2124">
            <v>66</v>
          </cell>
          <cell r="H2124">
            <v>1</v>
          </cell>
          <cell r="I2124">
            <v>1</v>
          </cell>
          <cell r="J2124">
            <v>0</v>
          </cell>
          <cell r="K2124">
            <v>0</v>
          </cell>
          <cell r="L2124">
            <v>0</v>
          </cell>
          <cell r="M2124">
            <v>151</v>
          </cell>
          <cell r="N2124">
            <v>4</v>
          </cell>
        </row>
        <row r="2125">
          <cell r="A2125" t="str">
            <v>515</v>
          </cell>
          <cell r="B2125" t="str">
            <v>2226</v>
          </cell>
          <cell r="C2125" t="str">
            <v>B</v>
          </cell>
          <cell r="D2125">
            <v>545</v>
          </cell>
          <cell r="E2125" t="str">
            <v>ESTA CASILLA FUE DESTRUIDA</v>
          </cell>
        </row>
        <row r="2126">
          <cell r="A2126" t="str">
            <v>515</v>
          </cell>
          <cell r="B2126" t="str">
            <v>2226</v>
          </cell>
          <cell r="C2126" t="str">
            <v>X1</v>
          </cell>
          <cell r="D2126">
            <v>591</v>
          </cell>
          <cell r="E2126">
            <v>2</v>
          </cell>
          <cell r="F2126">
            <v>167</v>
          </cell>
          <cell r="G2126">
            <v>129</v>
          </cell>
          <cell r="H2126">
            <v>1</v>
          </cell>
          <cell r="I2126">
            <v>1</v>
          </cell>
          <cell r="J2126">
            <v>0</v>
          </cell>
          <cell r="K2126">
            <v>0</v>
          </cell>
          <cell r="L2126">
            <v>0</v>
          </cell>
          <cell r="M2126">
            <v>300</v>
          </cell>
          <cell r="N2126">
            <v>9</v>
          </cell>
        </row>
        <row r="2127">
          <cell r="A2127" t="str">
            <v>515</v>
          </cell>
          <cell r="B2127" t="str">
            <v>2227</v>
          </cell>
          <cell r="C2127" t="str">
            <v>B</v>
          </cell>
          <cell r="D2127">
            <v>400</v>
          </cell>
          <cell r="E2127">
            <v>3</v>
          </cell>
          <cell r="F2127">
            <v>132</v>
          </cell>
          <cell r="G2127">
            <v>121</v>
          </cell>
          <cell r="H2127">
            <v>1</v>
          </cell>
          <cell r="I2127">
            <v>0</v>
          </cell>
          <cell r="J2127">
            <v>0</v>
          </cell>
          <cell r="K2127">
            <v>0</v>
          </cell>
          <cell r="L2127">
            <v>0</v>
          </cell>
          <cell r="M2127">
            <v>257</v>
          </cell>
          <cell r="N2127">
            <v>12</v>
          </cell>
        </row>
        <row r="2128">
          <cell r="A2128" t="str">
            <v>515</v>
          </cell>
          <cell r="B2128" t="str">
            <v>2227</v>
          </cell>
          <cell r="C2128" t="str">
            <v>C1</v>
          </cell>
          <cell r="D2128">
            <v>400</v>
          </cell>
          <cell r="E2128">
            <v>1</v>
          </cell>
          <cell r="F2128">
            <v>111</v>
          </cell>
          <cell r="G2128">
            <v>144</v>
          </cell>
          <cell r="H2128">
            <v>0</v>
          </cell>
          <cell r="I2128">
            <v>1</v>
          </cell>
          <cell r="J2128">
            <v>1</v>
          </cell>
          <cell r="K2128">
            <v>0</v>
          </cell>
          <cell r="L2128">
            <v>1</v>
          </cell>
          <cell r="M2128">
            <v>259</v>
          </cell>
          <cell r="N2128">
            <v>10</v>
          </cell>
        </row>
        <row r="2129">
          <cell r="A2129" t="str">
            <v>515</v>
          </cell>
          <cell r="B2129" t="str">
            <v>2227</v>
          </cell>
          <cell r="C2129" t="str">
            <v>X1</v>
          </cell>
          <cell r="D2129">
            <v>182</v>
          </cell>
          <cell r="E2129">
            <v>0</v>
          </cell>
          <cell r="F2129">
            <v>97</v>
          </cell>
          <cell r="G2129">
            <v>41</v>
          </cell>
          <cell r="H2129">
            <v>0</v>
          </cell>
          <cell r="I2129">
            <v>0</v>
          </cell>
          <cell r="J2129">
            <v>0</v>
          </cell>
          <cell r="K2129">
            <v>0</v>
          </cell>
          <cell r="L2129">
            <v>0</v>
          </cell>
          <cell r="M2129">
            <v>138</v>
          </cell>
          <cell r="N2129">
            <v>1</v>
          </cell>
        </row>
        <row r="2130">
          <cell r="A2130" t="str">
            <v>515</v>
          </cell>
          <cell r="B2130" t="str">
            <v>2228</v>
          </cell>
          <cell r="C2130" t="str">
            <v>B</v>
          </cell>
          <cell r="D2130">
            <v>512</v>
          </cell>
          <cell r="E2130" t="str">
            <v>ESTA CASILLA FUE DESTRUIDA</v>
          </cell>
        </row>
        <row r="2131">
          <cell r="A2131" t="str">
            <v>515</v>
          </cell>
          <cell r="B2131" t="str">
            <v>2228</v>
          </cell>
          <cell r="C2131" t="str">
            <v>C1</v>
          </cell>
          <cell r="D2131">
            <v>512</v>
          </cell>
          <cell r="E2131" t="str">
            <v>ESTA CASILLA FUE DESTRUIDA</v>
          </cell>
        </row>
        <row r="2132">
          <cell r="A2132" t="str">
            <v>520</v>
          </cell>
          <cell r="B2132" t="str">
            <v>2237</v>
          </cell>
          <cell r="C2132" t="str">
            <v>B</v>
          </cell>
          <cell r="D2132">
            <v>527</v>
          </cell>
          <cell r="E2132">
            <v>0</v>
          </cell>
          <cell r="F2132">
            <v>125</v>
          </cell>
          <cell r="G2132">
            <v>122</v>
          </cell>
          <cell r="H2132">
            <v>0</v>
          </cell>
          <cell r="I2132">
            <v>0</v>
          </cell>
          <cell r="J2132">
            <v>0</v>
          </cell>
          <cell r="K2132">
            <v>0</v>
          </cell>
          <cell r="L2132">
            <v>0</v>
          </cell>
          <cell r="M2132">
            <v>247</v>
          </cell>
          <cell r="N2132">
            <v>1</v>
          </cell>
        </row>
        <row r="2133">
          <cell r="A2133" t="str">
            <v>520</v>
          </cell>
          <cell r="B2133" t="str">
            <v>2238</v>
          </cell>
          <cell r="C2133" t="str">
            <v>B</v>
          </cell>
          <cell r="D2133">
            <v>512</v>
          </cell>
          <cell r="E2133">
            <v>0</v>
          </cell>
          <cell r="F2133">
            <v>197</v>
          </cell>
          <cell r="G2133">
            <v>110</v>
          </cell>
          <cell r="H2133">
            <v>0</v>
          </cell>
          <cell r="I2133">
            <v>0</v>
          </cell>
          <cell r="J2133">
            <v>0</v>
          </cell>
          <cell r="K2133">
            <v>0</v>
          </cell>
          <cell r="L2133">
            <v>0</v>
          </cell>
          <cell r="M2133">
            <v>307</v>
          </cell>
          <cell r="N2133">
            <v>4</v>
          </cell>
        </row>
        <row r="2134">
          <cell r="A2134" t="str">
            <v>520</v>
          </cell>
          <cell r="B2134" t="str">
            <v>2239</v>
          </cell>
          <cell r="C2134" t="str">
            <v>B</v>
          </cell>
          <cell r="D2134">
            <v>520</v>
          </cell>
          <cell r="E2134">
            <v>0</v>
          </cell>
          <cell r="F2134">
            <v>186</v>
          </cell>
          <cell r="G2134">
            <v>115</v>
          </cell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301</v>
          </cell>
          <cell r="N2134">
            <v>2</v>
          </cell>
        </row>
        <row r="2135">
          <cell r="A2135" t="str">
            <v>520</v>
          </cell>
          <cell r="B2135" t="str">
            <v>2240</v>
          </cell>
          <cell r="C2135" t="str">
            <v>B</v>
          </cell>
          <cell r="D2135">
            <v>283</v>
          </cell>
          <cell r="E2135">
            <v>0</v>
          </cell>
          <cell r="F2135">
            <v>60</v>
          </cell>
          <cell r="G2135">
            <v>40</v>
          </cell>
          <cell r="H2135">
            <v>0</v>
          </cell>
          <cell r="I2135">
            <v>0</v>
          </cell>
          <cell r="J2135">
            <v>0</v>
          </cell>
          <cell r="K2135">
            <v>0</v>
          </cell>
          <cell r="L2135">
            <v>0</v>
          </cell>
          <cell r="M2135">
            <v>100</v>
          </cell>
          <cell r="N2135">
            <v>4</v>
          </cell>
        </row>
        <row r="2136">
          <cell r="A2136" t="str">
            <v>520</v>
          </cell>
          <cell r="B2136" t="str">
            <v>2241</v>
          </cell>
          <cell r="C2136" t="str">
            <v>B</v>
          </cell>
          <cell r="D2136">
            <v>81</v>
          </cell>
          <cell r="E2136" t="str">
            <v>ESTA CASILLA NO SE INSTALO POR ACUERDO DEL CONSEJO MUNICIPAL ELECTORAL</v>
          </cell>
        </row>
        <row r="2137">
          <cell r="A2137" t="str">
            <v>520</v>
          </cell>
          <cell r="B2137" t="str">
            <v>2242</v>
          </cell>
          <cell r="C2137" t="str">
            <v>B</v>
          </cell>
          <cell r="D2137">
            <v>423</v>
          </cell>
          <cell r="E2137" t="str">
            <v>ESTA CASILLA NO SE INSTALO POR ACUERDO DEL CONSEJO MUNICIPAL ELECTORAL</v>
          </cell>
        </row>
        <row r="2138">
          <cell r="A2138" t="str">
            <v>520</v>
          </cell>
          <cell r="B2138" t="str">
            <v>2242</v>
          </cell>
          <cell r="C2138" t="str">
            <v>C1</v>
          </cell>
          <cell r="D2138">
            <v>423</v>
          </cell>
          <cell r="E2138" t="str">
            <v>ESTA CASILLA NO SE INSTALO POR ACUERDO DEL CONSEJO MUNICIPAL ELECTORAL</v>
          </cell>
        </row>
        <row r="2139">
          <cell r="A2139" t="str">
            <v>520</v>
          </cell>
          <cell r="B2139" t="str">
            <v>2243</v>
          </cell>
          <cell r="C2139" t="str">
            <v>B</v>
          </cell>
          <cell r="D2139">
            <v>653</v>
          </cell>
          <cell r="E2139">
            <v>0</v>
          </cell>
          <cell r="F2139">
            <v>90</v>
          </cell>
          <cell r="G2139">
            <v>216</v>
          </cell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306</v>
          </cell>
          <cell r="N2139">
            <v>7</v>
          </cell>
        </row>
        <row r="2140">
          <cell r="A2140" t="str">
            <v>525</v>
          </cell>
          <cell r="B2140" t="str">
            <v>2249</v>
          </cell>
          <cell r="C2140" t="str">
            <v>B</v>
          </cell>
          <cell r="D2140">
            <v>491</v>
          </cell>
          <cell r="E2140">
            <v>11</v>
          </cell>
          <cell r="F2140">
            <v>207</v>
          </cell>
          <cell r="G2140">
            <v>155</v>
          </cell>
          <cell r="H2140">
            <v>0</v>
          </cell>
          <cell r="I2140">
            <v>0</v>
          </cell>
          <cell r="J2140">
            <v>0</v>
          </cell>
          <cell r="K2140">
            <v>0</v>
          </cell>
          <cell r="L2140">
            <v>0</v>
          </cell>
          <cell r="M2140">
            <v>373</v>
          </cell>
          <cell r="N2140">
            <v>0</v>
          </cell>
        </row>
        <row r="2141">
          <cell r="A2141" t="str">
            <v>525</v>
          </cell>
          <cell r="B2141" t="str">
            <v>2249</v>
          </cell>
          <cell r="C2141" t="str">
            <v>C1</v>
          </cell>
          <cell r="D2141">
            <v>492</v>
          </cell>
          <cell r="E2141">
            <v>7</v>
          </cell>
          <cell r="F2141">
            <v>208</v>
          </cell>
          <cell r="G2141">
            <v>160</v>
          </cell>
          <cell r="H2141">
            <v>0</v>
          </cell>
          <cell r="I2141">
            <v>0</v>
          </cell>
          <cell r="J2141">
            <v>0</v>
          </cell>
          <cell r="K2141">
            <v>0</v>
          </cell>
          <cell r="L2141">
            <v>0</v>
          </cell>
          <cell r="M2141">
            <v>375</v>
          </cell>
          <cell r="N2141">
            <v>3</v>
          </cell>
        </row>
        <row r="2142">
          <cell r="A2142" t="str">
            <v>525</v>
          </cell>
          <cell r="B2142" t="str">
            <v>2250</v>
          </cell>
          <cell r="C2142" t="str">
            <v>B</v>
          </cell>
          <cell r="D2142">
            <v>446</v>
          </cell>
          <cell r="E2142">
            <v>5</v>
          </cell>
          <cell r="F2142">
            <v>174</v>
          </cell>
          <cell r="G2142">
            <v>153</v>
          </cell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332</v>
          </cell>
          <cell r="N2142">
            <v>1</v>
          </cell>
        </row>
        <row r="2143">
          <cell r="A2143" t="str">
            <v>525</v>
          </cell>
          <cell r="B2143" t="str">
            <v>2250</v>
          </cell>
          <cell r="C2143" t="str">
            <v>C1</v>
          </cell>
          <cell r="D2143">
            <v>447</v>
          </cell>
          <cell r="E2143">
            <v>5</v>
          </cell>
          <cell r="F2143">
            <v>161</v>
          </cell>
          <cell r="G2143">
            <v>177</v>
          </cell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343</v>
          </cell>
          <cell r="N2143">
            <v>0</v>
          </cell>
        </row>
        <row r="2144">
          <cell r="A2144" t="str">
            <v>525</v>
          </cell>
          <cell r="B2144" t="str">
            <v>2251</v>
          </cell>
          <cell r="C2144" t="str">
            <v>B</v>
          </cell>
          <cell r="D2144">
            <v>380</v>
          </cell>
          <cell r="E2144">
            <v>4</v>
          </cell>
          <cell r="F2144">
            <v>140</v>
          </cell>
          <cell r="G2144">
            <v>130</v>
          </cell>
          <cell r="H2144">
            <v>0</v>
          </cell>
          <cell r="I2144">
            <v>0</v>
          </cell>
          <cell r="J2144">
            <v>0</v>
          </cell>
          <cell r="K2144">
            <v>0</v>
          </cell>
          <cell r="L2144">
            <v>0</v>
          </cell>
          <cell r="M2144">
            <v>274</v>
          </cell>
          <cell r="N2144">
            <v>0</v>
          </cell>
        </row>
        <row r="2145">
          <cell r="A2145" t="str">
            <v>525</v>
          </cell>
          <cell r="B2145" t="str">
            <v>2251</v>
          </cell>
          <cell r="C2145" t="str">
            <v>C1</v>
          </cell>
          <cell r="D2145">
            <v>380</v>
          </cell>
          <cell r="E2145">
            <v>0</v>
          </cell>
          <cell r="F2145">
            <v>149</v>
          </cell>
          <cell r="G2145">
            <v>128</v>
          </cell>
          <cell r="H2145">
            <v>0</v>
          </cell>
          <cell r="I2145">
            <v>0</v>
          </cell>
          <cell r="J2145">
            <v>0</v>
          </cell>
          <cell r="K2145">
            <v>0</v>
          </cell>
          <cell r="L2145">
            <v>0</v>
          </cell>
          <cell r="M2145">
            <v>277</v>
          </cell>
          <cell r="N2145">
            <v>1</v>
          </cell>
        </row>
        <row r="2146">
          <cell r="A2146" t="str">
            <v>525</v>
          </cell>
          <cell r="B2146" t="str">
            <v>2252</v>
          </cell>
          <cell r="C2146" t="str">
            <v>B</v>
          </cell>
          <cell r="D2146">
            <v>734</v>
          </cell>
          <cell r="E2146">
            <v>3</v>
          </cell>
          <cell r="F2146">
            <v>327</v>
          </cell>
          <cell r="G2146">
            <v>188</v>
          </cell>
          <cell r="H2146">
            <v>0</v>
          </cell>
          <cell r="I2146">
            <v>0</v>
          </cell>
          <cell r="J2146">
            <v>0</v>
          </cell>
          <cell r="K2146">
            <v>0</v>
          </cell>
          <cell r="L2146">
            <v>0</v>
          </cell>
          <cell r="M2146">
            <v>518</v>
          </cell>
          <cell r="N2146">
            <v>1</v>
          </cell>
        </row>
        <row r="2147">
          <cell r="A2147" t="str">
            <v>525</v>
          </cell>
          <cell r="B2147" t="str">
            <v>2253</v>
          </cell>
          <cell r="C2147" t="str">
            <v>B</v>
          </cell>
          <cell r="D2147">
            <v>455</v>
          </cell>
          <cell r="E2147">
            <v>2</v>
          </cell>
          <cell r="F2147">
            <v>129</v>
          </cell>
          <cell r="G2147">
            <v>173</v>
          </cell>
          <cell r="H2147">
            <v>0</v>
          </cell>
          <cell r="I2147">
            <v>0</v>
          </cell>
          <cell r="J2147">
            <v>0</v>
          </cell>
          <cell r="K2147">
            <v>0</v>
          </cell>
          <cell r="L2147">
            <v>0</v>
          </cell>
          <cell r="M2147">
            <v>304</v>
          </cell>
          <cell r="N2147">
            <v>1</v>
          </cell>
        </row>
        <row r="2148">
          <cell r="A2148" t="str">
            <v>525</v>
          </cell>
          <cell r="B2148" t="str">
            <v>2253</v>
          </cell>
          <cell r="C2148" t="str">
            <v>C1</v>
          </cell>
          <cell r="D2148">
            <v>455</v>
          </cell>
          <cell r="E2148">
            <v>2</v>
          </cell>
          <cell r="F2148">
            <v>155</v>
          </cell>
          <cell r="G2148">
            <v>162</v>
          </cell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319</v>
          </cell>
          <cell r="N2148">
            <v>0</v>
          </cell>
        </row>
        <row r="2149">
          <cell r="A2149" t="str">
            <v>525</v>
          </cell>
          <cell r="B2149" t="str">
            <v>2254</v>
          </cell>
          <cell r="C2149" t="str">
            <v>B</v>
          </cell>
          <cell r="D2149">
            <v>436</v>
          </cell>
          <cell r="E2149">
            <v>0</v>
          </cell>
          <cell r="F2149">
            <v>155</v>
          </cell>
          <cell r="G2149">
            <v>191</v>
          </cell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346</v>
          </cell>
          <cell r="N2149">
            <v>0</v>
          </cell>
        </row>
        <row r="2150">
          <cell r="A2150" t="str">
            <v>525</v>
          </cell>
          <cell r="B2150" t="str">
            <v>2255</v>
          </cell>
          <cell r="C2150" t="str">
            <v>B</v>
          </cell>
          <cell r="D2150">
            <v>502</v>
          </cell>
          <cell r="E2150">
            <v>0</v>
          </cell>
          <cell r="F2150">
            <v>196</v>
          </cell>
          <cell r="G2150">
            <v>210</v>
          </cell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406</v>
          </cell>
          <cell r="N2150">
            <v>0</v>
          </cell>
        </row>
        <row r="2151">
          <cell r="A2151" t="str">
            <v>525</v>
          </cell>
          <cell r="B2151" t="str">
            <v>2256</v>
          </cell>
          <cell r="C2151" t="str">
            <v>B</v>
          </cell>
          <cell r="D2151">
            <v>108</v>
          </cell>
          <cell r="E2151">
            <v>0</v>
          </cell>
          <cell r="F2151">
            <v>28</v>
          </cell>
          <cell r="G2151">
            <v>67</v>
          </cell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95</v>
          </cell>
          <cell r="N2151">
            <v>0</v>
          </cell>
        </row>
        <row r="2152">
          <cell r="A2152" t="str">
            <v>525</v>
          </cell>
          <cell r="B2152" t="str">
            <v>2257</v>
          </cell>
          <cell r="C2152" t="str">
            <v>B</v>
          </cell>
          <cell r="D2152">
            <v>712</v>
          </cell>
          <cell r="E2152">
            <v>0</v>
          </cell>
          <cell r="F2152">
            <v>279</v>
          </cell>
          <cell r="G2152">
            <v>261</v>
          </cell>
          <cell r="H2152">
            <v>0</v>
          </cell>
          <cell r="I2152">
            <v>0</v>
          </cell>
          <cell r="J2152">
            <v>0</v>
          </cell>
          <cell r="K2152">
            <v>0</v>
          </cell>
          <cell r="L2152">
            <v>0</v>
          </cell>
          <cell r="M2152">
            <v>540</v>
          </cell>
          <cell r="N2152">
            <v>3</v>
          </cell>
        </row>
        <row r="2153">
          <cell r="A2153" t="str">
            <v>534</v>
          </cell>
          <cell r="B2153" t="str">
            <v>2275</v>
          </cell>
          <cell r="C2153" t="str">
            <v>B</v>
          </cell>
          <cell r="D2153">
            <v>423</v>
          </cell>
          <cell r="E2153">
            <v>0</v>
          </cell>
          <cell r="F2153">
            <v>128</v>
          </cell>
          <cell r="G2153">
            <v>91</v>
          </cell>
          <cell r="H2153">
            <v>0</v>
          </cell>
          <cell r="I2153">
            <v>0</v>
          </cell>
          <cell r="J2153">
            <v>0</v>
          </cell>
          <cell r="K2153">
            <v>0</v>
          </cell>
          <cell r="L2153">
            <v>0</v>
          </cell>
          <cell r="M2153">
            <v>219</v>
          </cell>
          <cell r="N2153">
            <v>0</v>
          </cell>
        </row>
        <row r="2154">
          <cell r="A2154" t="str">
            <v>534</v>
          </cell>
          <cell r="B2154" t="str">
            <v>2275</v>
          </cell>
          <cell r="C2154" t="str">
            <v>C1</v>
          </cell>
          <cell r="D2154">
            <v>423</v>
          </cell>
          <cell r="E2154">
            <v>0</v>
          </cell>
          <cell r="F2154">
            <v>141</v>
          </cell>
          <cell r="G2154">
            <v>103</v>
          </cell>
          <cell r="H2154">
            <v>0</v>
          </cell>
          <cell r="I2154">
            <v>0</v>
          </cell>
          <cell r="J2154">
            <v>0</v>
          </cell>
          <cell r="K2154">
            <v>0</v>
          </cell>
          <cell r="L2154">
            <v>0</v>
          </cell>
          <cell r="M2154">
            <v>244</v>
          </cell>
          <cell r="N2154">
            <v>0</v>
          </cell>
        </row>
        <row r="2155">
          <cell r="A2155" t="str">
            <v>534</v>
          </cell>
          <cell r="B2155" t="str">
            <v>2276</v>
          </cell>
          <cell r="C2155" t="str">
            <v>B</v>
          </cell>
          <cell r="D2155">
            <v>675</v>
          </cell>
          <cell r="E2155">
            <v>0</v>
          </cell>
          <cell r="F2155">
            <v>217</v>
          </cell>
          <cell r="G2155">
            <v>151</v>
          </cell>
          <cell r="H2155">
            <v>0</v>
          </cell>
          <cell r="I2155">
            <v>0</v>
          </cell>
          <cell r="J2155">
            <v>0</v>
          </cell>
          <cell r="K2155">
            <v>0</v>
          </cell>
          <cell r="L2155">
            <v>0</v>
          </cell>
          <cell r="M2155">
            <v>368</v>
          </cell>
          <cell r="N2155">
            <v>15</v>
          </cell>
        </row>
        <row r="2156">
          <cell r="A2156" t="str">
            <v>534</v>
          </cell>
          <cell r="B2156" t="str">
            <v>2277</v>
          </cell>
          <cell r="C2156" t="str">
            <v>B</v>
          </cell>
          <cell r="D2156">
            <v>261</v>
          </cell>
          <cell r="E2156">
            <v>0</v>
          </cell>
          <cell r="F2156">
            <v>89</v>
          </cell>
          <cell r="G2156">
            <v>2</v>
          </cell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91</v>
          </cell>
          <cell r="N2156">
            <v>2</v>
          </cell>
        </row>
        <row r="2157">
          <cell r="A2157" t="str">
            <v>534</v>
          </cell>
          <cell r="B2157" t="str">
            <v>2278</v>
          </cell>
          <cell r="C2157" t="str">
            <v>B</v>
          </cell>
          <cell r="D2157">
            <v>347</v>
          </cell>
          <cell r="E2157">
            <v>0</v>
          </cell>
          <cell r="F2157">
            <v>90</v>
          </cell>
          <cell r="G2157">
            <v>86</v>
          </cell>
          <cell r="H2157">
            <v>0</v>
          </cell>
          <cell r="I2157">
            <v>0</v>
          </cell>
          <cell r="J2157">
            <v>0</v>
          </cell>
          <cell r="K2157">
            <v>0</v>
          </cell>
          <cell r="L2157">
            <v>0</v>
          </cell>
          <cell r="M2157">
            <v>176</v>
          </cell>
          <cell r="N2157">
            <v>5</v>
          </cell>
        </row>
        <row r="2158">
          <cell r="A2158" t="str">
            <v>534</v>
          </cell>
          <cell r="B2158" t="str">
            <v>2279</v>
          </cell>
          <cell r="C2158" t="str">
            <v>B</v>
          </cell>
          <cell r="D2158">
            <v>335</v>
          </cell>
          <cell r="E2158">
            <v>0</v>
          </cell>
          <cell r="F2158">
            <v>22</v>
          </cell>
          <cell r="G2158">
            <v>42</v>
          </cell>
          <cell r="H2158">
            <v>0</v>
          </cell>
          <cell r="I2158">
            <v>0</v>
          </cell>
          <cell r="J2158">
            <v>0</v>
          </cell>
          <cell r="K2158">
            <v>0</v>
          </cell>
          <cell r="L2158">
            <v>0</v>
          </cell>
          <cell r="M2158">
            <v>64</v>
          </cell>
          <cell r="N2158">
            <v>10</v>
          </cell>
        </row>
        <row r="2159">
          <cell r="A2159" t="str">
            <v>534</v>
          </cell>
          <cell r="B2159" t="str">
            <v>2280</v>
          </cell>
          <cell r="C2159" t="str">
            <v>B</v>
          </cell>
          <cell r="D2159">
            <v>92</v>
          </cell>
          <cell r="E2159">
            <v>0</v>
          </cell>
          <cell r="F2159">
            <v>30</v>
          </cell>
          <cell r="G2159">
            <v>13</v>
          </cell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43</v>
          </cell>
          <cell r="N2159">
            <v>3</v>
          </cell>
        </row>
        <row r="2160">
          <cell r="A2160" t="str">
            <v>534</v>
          </cell>
          <cell r="B2160" t="str">
            <v>2281</v>
          </cell>
          <cell r="C2160" t="str">
            <v>B</v>
          </cell>
          <cell r="D2160">
            <v>268</v>
          </cell>
          <cell r="E2160">
            <v>0</v>
          </cell>
          <cell r="F2160">
            <v>27</v>
          </cell>
          <cell r="G2160">
            <v>14</v>
          </cell>
          <cell r="H2160">
            <v>0</v>
          </cell>
          <cell r="I2160">
            <v>0</v>
          </cell>
          <cell r="J2160">
            <v>0</v>
          </cell>
          <cell r="K2160">
            <v>0</v>
          </cell>
          <cell r="L2160">
            <v>0</v>
          </cell>
          <cell r="M2160">
            <v>41</v>
          </cell>
          <cell r="N2160">
            <v>6</v>
          </cell>
        </row>
        <row r="2161">
          <cell r="A2161" t="str">
            <v>534</v>
          </cell>
          <cell r="B2161" t="str">
            <v>2282</v>
          </cell>
          <cell r="C2161" t="str">
            <v>B</v>
          </cell>
          <cell r="D2161">
            <v>283</v>
          </cell>
          <cell r="E2161">
            <v>0</v>
          </cell>
          <cell r="F2161">
            <v>99</v>
          </cell>
          <cell r="G2161">
            <v>29</v>
          </cell>
          <cell r="H2161">
            <v>0</v>
          </cell>
          <cell r="I2161">
            <v>0</v>
          </cell>
          <cell r="J2161">
            <v>0</v>
          </cell>
          <cell r="K2161">
            <v>0</v>
          </cell>
          <cell r="L2161">
            <v>0</v>
          </cell>
          <cell r="M2161">
            <v>128</v>
          </cell>
          <cell r="N2161">
            <v>0</v>
          </cell>
        </row>
        <row r="2162">
          <cell r="A2162" t="str">
            <v>534</v>
          </cell>
          <cell r="B2162" t="str">
            <v>2283</v>
          </cell>
          <cell r="C2162" t="str">
            <v>B</v>
          </cell>
          <cell r="D2162">
            <v>162</v>
          </cell>
          <cell r="E2162">
            <v>0</v>
          </cell>
          <cell r="F2162">
            <v>65</v>
          </cell>
          <cell r="G2162">
            <v>15</v>
          </cell>
          <cell r="H2162">
            <v>0</v>
          </cell>
          <cell r="I2162">
            <v>0</v>
          </cell>
          <cell r="J2162">
            <v>0</v>
          </cell>
          <cell r="K2162">
            <v>0</v>
          </cell>
          <cell r="L2162">
            <v>0</v>
          </cell>
          <cell r="M2162">
            <v>80</v>
          </cell>
          <cell r="N2162">
            <v>2</v>
          </cell>
        </row>
        <row r="2163">
          <cell r="A2163" t="str">
            <v>534</v>
          </cell>
          <cell r="B2163" t="str">
            <v>2284</v>
          </cell>
          <cell r="C2163" t="str">
            <v>B</v>
          </cell>
          <cell r="D2163">
            <v>176</v>
          </cell>
          <cell r="E2163">
            <v>0</v>
          </cell>
          <cell r="F2163">
            <v>40</v>
          </cell>
          <cell r="G2163">
            <v>52</v>
          </cell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92</v>
          </cell>
          <cell r="N2163">
            <v>3</v>
          </cell>
        </row>
        <row r="2164">
          <cell r="A2164" t="str">
            <v>534</v>
          </cell>
          <cell r="B2164" t="str">
            <v>2285</v>
          </cell>
          <cell r="C2164" t="str">
            <v>B</v>
          </cell>
          <cell r="D2164">
            <v>282</v>
          </cell>
          <cell r="E2164">
            <v>0</v>
          </cell>
          <cell r="F2164">
            <v>16</v>
          </cell>
          <cell r="G2164">
            <v>77</v>
          </cell>
          <cell r="H2164">
            <v>0</v>
          </cell>
          <cell r="I2164">
            <v>0</v>
          </cell>
          <cell r="J2164">
            <v>0</v>
          </cell>
          <cell r="K2164">
            <v>0</v>
          </cell>
          <cell r="L2164">
            <v>0</v>
          </cell>
          <cell r="M2164">
            <v>93</v>
          </cell>
          <cell r="N2164">
            <v>7</v>
          </cell>
        </row>
        <row r="2165">
          <cell r="A2165" t="str">
            <v>534</v>
          </cell>
          <cell r="B2165" t="str">
            <v>2286</v>
          </cell>
          <cell r="C2165" t="str">
            <v>B</v>
          </cell>
          <cell r="D2165">
            <v>184</v>
          </cell>
          <cell r="E2165">
            <v>0</v>
          </cell>
          <cell r="F2165">
            <v>13</v>
          </cell>
          <cell r="G2165">
            <v>46</v>
          </cell>
          <cell r="H2165">
            <v>0</v>
          </cell>
          <cell r="I2165">
            <v>0</v>
          </cell>
          <cell r="J2165">
            <v>0</v>
          </cell>
          <cell r="K2165">
            <v>0</v>
          </cell>
          <cell r="L2165">
            <v>0</v>
          </cell>
          <cell r="M2165">
            <v>59</v>
          </cell>
          <cell r="N2165">
            <v>2</v>
          </cell>
        </row>
        <row r="2166">
          <cell r="A2166" t="str">
            <v>534</v>
          </cell>
          <cell r="B2166" t="str">
            <v>2287</v>
          </cell>
          <cell r="C2166" t="str">
            <v>B</v>
          </cell>
          <cell r="D2166">
            <v>180</v>
          </cell>
          <cell r="E2166">
            <v>0</v>
          </cell>
          <cell r="F2166">
            <v>35</v>
          </cell>
          <cell r="G2166">
            <v>7</v>
          </cell>
          <cell r="H2166">
            <v>0</v>
          </cell>
          <cell r="I2166">
            <v>0</v>
          </cell>
          <cell r="J2166">
            <v>0</v>
          </cell>
          <cell r="K2166">
            <v>0</v>
          </cell>
          <cell r="L2166">
            <v>0</v>
          </cell>
          <cell r="M2166">
            <v>42</v>
          </cell>
          <cell r="N2166">
            <v>27</v>
          </cell>
        </row>
        <row r="2167">
          <cell r="A2167" t="str">
            <v>534</v>
          </cell>
          <cell r="B2167" t="str">
            <v>2288</v>
          </cell>
          <cell r="C2167" t="str">
            <v>B</v>
          </cell>
          <cell r="D2167">
            <v>117</v>
          </cell>
          <cell r="E2167">
            <v>0</v>
          </cell>
          <cell r="F2167">
            <v>37</v>
          </cell>
          <cell r="G2167">
            <v>21</v>
          </cell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58</v>
          </cell>
          <cell r="N2167">
            <v>4</v>
          </cell>
        </row>
        <row r="2168">
          <cell r="A2168" t="str">
            <v>534</v>
          </cell>
          <cell r="B2168" t="str">
            <v>2289</v>
          </cell>
          <cell r="C2168" t="str">
            <v>B</v>
          </cell>
          <cell r="D2168">
            <v>269</v>
          </cell>
          <cell r="E2168">
            <v>0</v>
          </cell>
          <cell r="F2168">
            <v>30</v>
          </cell>
          <cell r="G2168">
            <v>32</v>
          </cell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62</v>
          </cell>
          <cell r="N2168">
            <v>6</v>
          </cell>
        </row>
        <row r="2169">
          <cell r="A2169" t="str">
            <v>536</v>
          </cell>
          <cell r="B2169" t="str">
            <v>2291</v>
          </cell>
          <cell r="C2169" t="str">
            <v>B</v>
          </cell>
          <cell r="D2169">
            <v>383</v>
          </cell>
          <cell r="E2169">
            <v>0</v>
          </cell>
          <cell r="F2169">
            <v>66</v>
          </cell>
          <cell r="G2169">
            <v>108</v>
          </cell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174</v>
          </cell>
          <cell r="N2169">
            <v>3</v>
          </cell>
        </row>
        <row r="2170">
          <cell r="A2170" t="str">
            <v>536</v>
          </cell>
          <cell r="B2170" t="str">
            <v>2292</v>
          </cell>
          <cell r="C2170" t="str">
            <v>B</v>
          </cell>
          <cell r="D2170">
            <v>514</v>
          </cell>
          <cell r="E2170">
            <v>0</v>
          </cell>
          <cell r="F2170">
            <v>146</v>
          </cell>
          <cell r="G2170">
            <v>109</v>
          </cell>
          <cell r="H2170">
            <v>0</v>
          </cell>
          <cell r="I2170">
            <v>0</v>
          </cell>
          <cell r="J2170">
            <v>0</v>
          </cell>
          <cell r="K2170">
            <v>0</v>
          </cell>
          <cell r="L2170">
            <v>0</v>
          </cell>
          <cell r="M2170">
            <v>255</v>
          </cell>
          <cell r="N2170">
            <v>27</v>
          </cell>
        </row>
        <row r="2171">
          <cell r="A2171" t="str">
            <v>536</v>
          </cell>
          <cell r="B2171" t="str">
            <v>2292</v>
          </cell>
          <cell r="C2171" t="str">
            <v>C1</v>
          </cell>
          <cell r="D2171">
            <v>514</v>
          </cell>
          <cell r="E2171">
            <v>0</v>
          </cell>
          <cell r="F2171">
            <v>138</v>
          </cell>
          <cell r="G2171">
            <v>123</v>
          </cell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261</v>
          </cell>
          <cell r="N2171">
            <v>17</v>
          </cell>
        </row>
        <row r="2172">
          <cell r="A2172" t="str">
            <v>536</v>
          </cell>
          <cell r="B2172" t="str">
            <v>2293</v>
          </cell>
          <cell r="C2172" t="str">
            <v>B</v>
          </cell>
          <cell r="D2172">
            <v>387</v>
          </cell>
          <cell r="E2172">
            <v>0</v>
          </cell>
          <cell r="F2172">
            <v>214</v>
          </cell>
          <cell r="G2172">
            <v>25</v>
          </cell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239</v>
          </cell>
          <cell r="N2172">
            <v>5</v>
          </cell>
        </row>
        <row r="2173">
          <cell r="A2173" t="str">
            <v>536</v>
          </cell>
          <cell r="B2173" t="str">
            <v>2293</v>
          </cell>
          <cell r="C2173" t="str">
            <v>C1</v>
          </cell>
          <cell r="D2173">
            <v>388</v>
          </cell>
          <cell r="E2173">
            <v>0</v>
          </cell>
          <cell r="F2173">
            <v>211</v>
          </cell>
          <cell r="G2173">
            <v>36</v>
          </cell>
          <cell r="H2173">
            <v>0</v>
          </cell>
          <cell r="I2173">
            <v>0</v>
          </cell>
          <cell r="J2173">
            <v>0</v>
          </cell>
          <cell r="K2173">
            <v>0</v>
          </cell>
          <cell r="L2173">
            <v>0</v>
          </cell>
          <cell r="M2173">
            <v>247</v>
          </cell>
          <cell r="N2173">
            <v>10</v>
          </cell>
        </row>
        <row r="2174">
          <cell r="A2174" t="str">
            <v>536</v>
          </cell>
          <cell r="B2174" t="str">
            <v>2294</v>
          </cell>
          <cell r="C2174" t="str">
            <v>B</v>
          </cell>
          <cell r="D2174">
            <v>565</v>
          </cell>
          <cell r="E2174">
            <v>0</v>
          </cell>
          <cell r="F2174">
            <v>143</v>
          </cell>
          <cell r="G2174">
            <v>86</v>
          </cell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229</v>
          </cell>
          <cell r="N2174">
            <v>24</v>
          </cell>
        </row>
        <row r="2175">
          <cell r="A2175" t="str">
            <v>536</v>
          </cell>
          <cell r="B2175" t="str">
            <v>2295</v>
          </cell>
          <cell r="C2175" t="str">
            <v>B</v>
          </cell>
          <cell r="D2175">
            <v>504</v>
          </cell>
          <cell r="E2175">
            <v>0</v>
          </cell>
          <cell r="F2175">
            <v>202</v>
          </cell>
          <cell r="G2175">
            <v>118</v>
          </cell>
          <cell r="H2175">
            <v>0</v>
          </cell>
          <cell r="I2175">
            <v>0</v>
          </cell>
          <cell r="J2175">
            <v>0</v>
          </cell>
          <cell r="K2175">
            <v>0</v>
          </cell>
          <cell r="L2175">
            <v>0</v>
          </cell>
          <cell r="M2175">
            <v>320</v>
          </cell>
          <cell r="N2175">
            <v>9</v>
          </cell>
        </row>
        <row r="2176">
          <cell r="A2176" t="str">
            <v>536</v>
          </cell>
          <cell r="B2176" t="str">
            <v>2296</v>
          </cell>
          <cell r="C2176" t="str">
            <v>B</v>
          </cell>
          <cell r="D2176">
            <v>359</v>
          </cell>
          <cell r="E2176">
            <v>0</v>
          </cell>
          <cell r="F2176">
            <v>74</v>
          </cell>
          <cell r="G2176">
            <v>105</v>
          </cell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179</v>
          </cell>
          <cell r="N2176">
            <v>8</v>
          </cell>
        </row>
        <row r="2177">
          <cell r="A2177" t="str">
            <v>536</v>
          </cell>
          <cell r="B2177" t="str">
            <v>2297</v>
          </cell>
          <cell r="C2177" t="str">
            <v>B</v>
          </cell>
          <cell r="D2177">
            <v>494</v>
          </cell>
          <cell r="E2177">
            <v>0</v>
          </cell>
          <cell r="F2177">
            <v>185</v>
          </cell>
          <cell r="G2177">
            <v>146</v>
          </cell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331</v>
          </cell>
          <cell r="N2177">
            <v>10</v>
          </cell>
        </row>
        <row r="2178">
          <cell r="A2178" t="str">
            <v>536</v>
          </cell>
          <cell r="B2178" t="str">
            <v>2298</v>
          </cell>
          <cell r="C2178" t="str">
            <v>B</v>
          </cell>
          <cell r="D2178">
            <v>650</v>
          </cell>
          <cell r="E2178">
            <v>0</v>
          </cell>
          <cell r="F2178">
            <v>157</v>
          </cell>
          <cell r="G2178">
            <v>131</v>
          </cell>
          <cell r="H2178">
            <v>0</v>
          </cell>
          <cell r="I2178">
            <v>0</v>
          </cell>
          <cell r="J2178">
            <v>0</v>
          </cell>
          <cell r="K2178">
            <v>0</v>
          </cell>
          <cell r="L2178">
            <v>0</v>
          </cell>
          <cell r="M2178">
            <v>288</v>
          </cell>
          <cell r="N2178">
            <v>13</v>
          </cell>
        </row>
        <row r="2179">
          <cell r="A2179" t="str">
            <v>536</v>
          </cell>
          <cell r="B2179" t="str">
            <v>2299</v>
          </cell>
          <cell r="C2179" t="str">
            <v>B</v>
          </cell>
          <cell r="D2179">
            <v>580</v>
          </cell>
          <cell r="E2179">
            <v>0</v>
          </cell>
          <cell r="F2179">
            <v>181</v>
          </cell>
          <cell r="G2179">
            <v>107</v>
          </cell>
          <cell r="H2179">
            <v>0</v>
          </cell>
          <cell r="I2179">
            <v>0</v>
          </cell>
          <cell r="J2179">
            <v>0</v>
          </cell>
          <cell r="K2179">
            <v>0</v>
          </cell>
          <cell r="L2179">
            <v>0</v>
          </cell>
          <cell r="M2179">
            <v>288</v>
          </cell>
          <cell r="N2179">
            <v>14</v>
          </cell>
        </row>
        <row r="2180">
          <cell r="A2180" t="str">
            <v>536</v>
          </cell>
          <cell r="B2180" t="str">
            <v>2300</v>
          </cell>
          <cell r="C2180" t="str">
            <v>B</v>
          </cell>
          <cell r="D2180">
            <v>581</v>
          </cell>
          <cell r="E2180">
            <v>0</v>
          </cell>
          <cell r="F2180">
            <v>114</v>
          </cell>
          <cell r="G2180">
            <v>220</v>
          </cell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334</v>
          </cell>
          <cell r="N2180">
            <v>8</v>
          </cell>
        </row>
        <row r="2181">
          <cell r="A2181" t="str">
            <v>537</v>
          </cell>
          <cell r="B2181" t="str">
            <v>2301</v>
          </cell>
          <cell r="C2181" t="str">
            <v>B</v>
          </cell>
          <cell r="D2181">
            <v>485</v>
          </cell>
          <cell r="E2181">
            <v>0</v>
          </cell>
          <cell r="F2181">
            <v>145</v>
          </cell>
          <cell r="G2181">
            <v>97</v>
          </cell>
          <cell r="H2181">
            <v>0</v>
          </cell>
          <cell r="I2181">
            <v>0</v>
          </cell>
          <cell r="J2181">
            <v>0</v>
          </cell>
          <cell r="K2181">
            <v>0</v>
          </cell>
          <cell r="L2181">
            <v>0</v>
          </cell>
          <cell r="M2181">
            <v>242</v>
          </cell>
          <cell r="N2181">
            <v>28</v>
          </cell>
        </row>
        <row r="2182">
          <cell r="A2182" t="str">
            <v>537</v>
          </cell>
          <cell r="B2182" t="str">
            <v>2301</v>
          </cell>
          <cell r="C2182" t="str">
            <v>C1</v>
          </cell>
          <cell r="D2182">
            <v>486</v>
          </cell>
          <cell r="E2182">
            <v>0</v>
          </cell>
          <cell r="F2182">
            <v>170</v>
          </cell>
          <cell r="G2182">
            <v>81</v>
          </cell>
          <cell r="H2182">
            <v>0</v>
          </cell>
          <cell r="I2182">
            <v>0</v>
          </cell>
          <cell r="J2182">
            <v>0</v>
          </cell>
          <cell r="K2182">
            <v>0</v>
          </cell>
          <cell r="L2182">
            <v>0</v>
          </cell>
          <cell r="M2182">
            <v>251</v>
          </cell>
          <cell r="N2182">
            <v>13</v>
          </cell>
        </row>
        <row r="2183">
          <cell r="A2183" t="str">
            <v>537</v>
          </cell>
          <cell r="B2183" t="str">
            <v>2302</v>
          </cell>
          <cell r="C2183" t="str">
            <v>B</v>
          </cell>
          <cell r="D2183">
            <v>490</v>
          </cell>
          <cell r="E2183">
            <v>0</v>
          </cell>
          <cell r="F2183">
            <v>93</v>
          </cell>
          <cell r="G2183">
            <v>156</v>
          </cell>
          <cell r="H2183">
            <v>0</v>
          </cell>
          <cell r="I2183">
            <v>0</v>
          </cell>
          <cell r="J2183">
            <v>0</v>
          </cell>
          <cell r="K2183">
            <v>0</v>
          </cell>
          <cell r="L2183">
            <v>0</v>
          </cell>
          <cell r="M2183">
            <v>249</v>
          </cell>
          <cell r="N2183">
            <v>10</v>
          </cell>
        </row>
        <row r="2184">
          <cell r="A2184" t="str">
            <v>537</v>
          </cell>
          <cell r="B2184" t="str">
            <v>2303</v>
          </cell>
          <cell r="C2184" t="str">
            <v>B</v>
          </cell>
          <cell r="D2184">
            <v>439</v>
          </cell>
          <cell r="E2184">
            <v>0</v>
          </cell>
          <cell r="F2184">
            <v>115</v>
          </cell>
          <cell r="G2184">
            <v>143</v>
          </cell>
          <cell r="H2184">
            <v>0</v>
          </cell>
          <cell r="I2184">
            <v>0</v>
          </cell>
          <cell r="J2184">
            <v>0</v>
          </cell>
          <cell r="K2184">
            <v>0</v>
          </cell>
          <cell r="L2184">
            <v>0</v>
          </cell>
          <cell r="M2184">
            <v>258</v>
          </cell>
          <cell r="N2184">
            <v>16</v>
          </cell>
        </row>
        <row r="2185">
          <cell r="A2185" t="str">
            <v>537</v>
          </cell>
          <cell r="B2185" t="str">
            <v>2303</v>
          </cell>
          <cell r="C2185" t="str">
            <v>C1</v>
          </cell>
          <cell r="D2185">
            <v>439</v>
          </cell>
          <cell r="E2185">
            <v>0</v>
          </cell>
          <cell r="F2185">
            <v>102</v>
          </cell>
          <cell r="G2185">
            <v>131</v>
          </cell>
          <cell r="H2185">
            <v>0</v>
          </cell>
          <cell r="I2185">
            <v>0</v>
          </cell>
          <cell r="J2185">
            <v>0</v>
          </cell>
          <cell r="K2185">
            <v>0</v>
          </cell>
          <cell r="L2185">
            <v>0</v>
          </cell>
          <cell r="M2185">
            <v>233</v>
          </cell>
          <cell r="N2185">
            <v>19</v>
          </cell>
        </row>
        <row r="2186">
          <cell r="A2186" t="str">
            <v>539</v>
          </cell>
          <cell r="B2186" t="str">
            <v>2305</v>
          </cell>
          <cell r="C2186" t="str">
            <v>B</v>
          </cell>
          <cell r="D2186">
            <v>633</v>
          </cell>
          <cell r="E2186">
            <v>0</v>
          </cell>
          <cell r="F2186">
            <v>151</v>
          </cell>
          <cell r="G2186">
            <v>220</v>
          </cell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371</v>
          </cell>
          <cell r="N2186">
            <v>19</v>
          </cell>
        </row>
        <row r="2187">
          <cell r="A2187" t="str">
            <v>539</v>
          </cell>
          <cell r="B2187" t="str">
            <v>2306</v>
          </cell>
          <cell r="C2187" t="str">
            <v>B</v>
          </cell>
          <cell r="D2187">
            <v>713</v>
          </cell>
          <cell r="E2187">
            <v>0</v>
          </cell>
          <cell r="F2187">
            <v>243</v>
          </cell>
          <cell r="G2187">
            <v>145</v>
          </cell>
          <cell r="H2187">
            <v>0</v>
          </cell>
          <cell r="I2187">
            <v>0</v>
          </cell>
          <cell r="J2187">
            <v>0</v>
          </cell>
          <cell r="K2187">
            <v>0</v>
          </cell>
          <cell r="L2187">
            <v>0</v>
          </cell>
          <cell r="M2187">
            <v>388</v>
          </cell>
          <cell r="N2187">
            <v>29</v>
          </cell>
        </row>
        <row r="2188">
          <cell r="A2188" t="str">
            <v>539</v>
          </cell>
          <cell r="B2188" t="str">
            <v>2307</v>
          </cell>
          <cell r="C2188" t="str">
            <v>B</v>
          </cell>
          <cell r="D2188">
            <v>547</v>
          </cell>
          <cell r="E2188">
            <v>0</v>
          </cell>
          <cell r="F2188">
            <v>134</v>
          </cell>
          <cell r="G2188">
            <v>165</v>
          </cell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299</v>
          </cell>
          <cell r="N2188">
            <v>11</v>
          </cell>
        </row>
        <row r="2189">
          <cell r="A2189" t="str">
            <v>539</v>
          </cell>
          <cell r="B2189" t="str">
            <v>2308</v>
          </cell>
          <cell r="C2189" t="str">
            <v>B</v>
          </cell>
          <cell r="D2189">
            <v>565</v>
          </cell>
          <cell r="E2189">
            <v>0</v>
          </cell>
          <cell r="F2189">
            <v>163</v>
          </cell>
          <cell r="G2189">
            <v>105</v>
          </cell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268</v>
          </cell>
          <cell r="N2189">
            <v>12</v>
          </cell>
        </row>
        <row r="2190">
          <cell r="A2190" t="str">
            <v>539</v>
          </cell>
          <cell r="B2190" t="str">
            <v>2309</v>
          </cell>
          <cell r="C2190" t="str">
            <v>B</v>
          </cell>
          <cell r="D2190">
            <v>592</v>
          </cell>
          <cell r="E2190">
            <v>0</v>
          </cell>
          <cell r="F2190">
            <v>110</v>
          </cell>
          <cell r="G2190">
            <v>99</v>
          </cell>
          <cell r="H2190">
            <v>0</v>
          </cell>
          <cell r="I2190">
            <v>0</v>
          </cell>
          <cell r="J2190">
            <v>0</v>
          </cell>
          <cell r="K2190">
            <v>0</v>
          </cell>
          <cell r="L2190">
            <v>0</v>
          </cell>
          <cell r="M2190">
            <v>209</v>
          </cell>
          <cell r="N2190">
            <v>15</v>
          </cell>
        </row>
        <row r="2191">
          <cell r="A2191" t="str">
            <v>539</v>
          </cell>
          <cell r="B2191" t="str">
            <v>2310</v>
          </cell>
          <cell r="C2191" t="str">
            <v>B</v>
          </cell>
          <cell r="D2191">
            <v>112</v>
          </cell>
          <cell r="E2191">
            <v>0</v>
          </cell>
          <cell r="F2191">
            <v>20</v>
          </cell>
          <cell r="G2191">
            <v>57</v>
          </cell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77</v>
          </cell>
          <cell r="N2191">
            <v>1</v>
          </cell>
        </row>
        <row r="2192">
          <cell r="A2192" t="str">
            <v>543</v>
          </cell>
          <cell r="B2192" t="str">
            <v>2321</v>
          </cell>
          <cell r="C2192" t="str">
            <v>B</v>
          </cell>
          <cell r="D2192">
            <v>374</v>
          </cell>
          <cell r="E2192">
            <v>0</v>
          </cell>
          <cell r="F2192">
            <v>129</v>
          </cell>
          <cell r="G2192">
            <v>51</v>
          </cell>
          <cell r="H2192">
            <v>0</v>
          </cell>
          <cell r="I2192">
            <v>0</v>
          </cell>
          <cell r="J2192">
            <v>0</v>
          </cell>
          <cell r="K2192">
            <v>0</v>
          </cell>
          <cell r="L2192">
            <v>0</v>
          </cell>
          <cell r="M2192">
            <v>180</v>
          </cell>
          <cell r="N2192">
            <v>8</v>
          </cell>
        </row>
        <row r="2193">
          <cell r="A2193" t="str">
            <v>543</v>
          </cell>
          <cell r="B2193" t="str">
            <v>2322</v>
          </cell>
          <cell r="C2193" t="str">
            <v>B</v>
          </cell>
          <cell r="D2193">
            <v>465</v>
          </cell>
          <cell r="E2193">
            <v>0</v>
          </cell>
          <cell r="F2193">
            <v>137</v>
          </cell>
          <cell r="G2193">
            <v>101</v>
          </cell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238</v>
          </cell>
          <cell r="N2193">
            <v>8</v>
          </cell>
        </row>
        <row r="2194">
          <cell r="A2194" t="str">
            <v>543</v>
          </cell>
          <cell r="B2194" t="str">
            <v>2323</v>
          </cell>
          <cell r="C2194" t="str">
            <v>B</v>
          </cell>
          <cell r="D2194">
            <v>300</v>
          </cell>
          <cell r="E2194">
            <v>0</v>
          </cell>
          <cell r="F2194">
            <v>62</v>
          </cell>
          <cell r="G2194">
            <v>113</v>
          </cell>
          <cell r="H2194">
            <v>0</v>
          </cell>
          <cell r="I2194">
            <v>0</v>
          </cell>
          <cell r="J2194">
            <v>0</v>
          </cell>
          <cell r="K2194">
            <v>0</v>
          </cell>
          <cell r="L2194">
            <v>0</v>
          </cell>
          <cell r="M2194">
            <v>175</v>
          </cell>
          <cell r="N2194">
            <v>3</v>
          </cell>
        </row>
        <row r="2195">
          <cell r="A2195" t="str">
            <v>545</v>
          </cell>
          <cell r="B2195" t="str">
            <v>2325</v>
          </cell>
          <cell r="C2195" t="str">
            <v>B</v>
          </cell>
          <cell r="D2195">
            <v>420</v>
          </cell>
          <cell r="E2195">
            <v>0</v>
          </cell>
          <cell r="F2195">
            <v>110</v>
          </cell>
          <cell r="G2195">
            <v>31</v>
          </cell>
          <cell r="H2195">
            <v>0</v>
          </cell>
          <cell r="I2195">
            <v>9</v>
          </cell>
          <cell r="J2195">
            <v>0</v>
          </cell>
          <cell r="K2195">
            <v>0</v>
          </cell>
          <cell r="L2195">
            <v>0</v>
          </cell>
          <cell r="M2195">
            <v>150</v>
          </cell>
          <cell r="N2195">
            <v>8</v>
          </cell>
        </row>
        <row r="2196">
          <cell r="A2196" t="str">
            <v>545</v>
          </cell>
          <cell r="B2196" t="str">
            <v>2325</v>
          </cell>
          <cell r="C2196" t="str">
            <v>C1</v>
          </cell>
          <cell r="D2196">
            <v>420</v>
          </cell>
          <cell r="E2196">
            <v>0</v>
          </cell>
          <cell r="F2196">
            <v>112</v>
          </cell>
          <cell r="G2196">
            <v>28</v>
          </cell>
          <cell r="H2196">
            <v>0</v>
          </cell>
          <cell r="I2196">
            <v>9</v>
          </cell>
          <cell r="J2196">
            <v>0</v>
          </cell>
          <cell r="K2196">
            <v>0</v>
          </cell>
          <cell r="L2196">
            <v>0</v>
          </cell>
          <cell r="M2196">
            <v>149</v>
          </cell>
          <cell r="N2196">
            <v>11</v>
          </cell>
        </row>
        <row r="2197">
          <cell r="A2197" t="str">
            <v>545</v>
          </cell>
          <cell r="B2197" t="str">
            <v>2326</v>
          </cell>
          <cell r="C2197" t="str">
            <v>B</v>
          </cell>
          <cell r="D2197">
            <v>519</v>
          </cell>
          <cell r="E2197">
            <v>0</v>
          </cell>
          <cell r="F2197">
            <v>158</v>
          </cell>
          <cell r="G2197">
            <v>73</v>
          </cell>
          <cell r="H2197">
            <v>0</v>
          </cell>
          <cell r="I2197">
            <v>15</v>
          </cell>
          <cell r="J2197">
            <v>0</v>
          </cell>
          <cell r="K2197">
            <v>0</v>
          </cell>
          <cell r="L2197">
            <v>0</v>
          </cell>
          <cell r="M2197">
            <v>246</v>
          </cell>
          <cell r="N2197">
            <v>28</v>
          </cell>
        </row>
        <row r="2198">
          <cell r="A2198" t="str">
            <v>545</v>
          </cell>
          <cell r="B2198" t="str">
            <v>2326</v>
          </cell>
          <cell r="C2198" t="str">
            <v>C1</v>
          </cell>
          <cell r="D2198">
            <v>519</v>
          </cell>
          <cell r="E2198">
            <v>0</v>
          </cell>
          <cell r="F2198">
            <v>142</v>
          </cell>
          <cell r="G2198">
            <v>47</v>
          </cell>
          <cell r="H2198">
            <v>0</v>
          </cell>
          <cell r="I2198">
            <v>29</v>
          </cell>
          <cell r="J2198">
            <v>0</v>
          </cell>
          <cell r="K2198">
            <v>0</v>
          </cell>
          <cell r="L2198">
            <v>0</v>
          </cell>
          <cell r="M2198">
            <v>218</v>
          </cell>
          <cell r="N2198">
            <v>23</v>
          </cell>
        </row>
        <row r="2199">
          <cell r="A2199" t="str">
            <v>545</v>
          </cell>
          <cell r="B2199" t="str">
            <v>2326</v>
          </cell>
          <cell r="C2199" t="str">
            <v>X1</v>
          </cell>
          <cell r="D2199">
            <v>91</v>
          </cell>
          <cell r="E2199">
            <v>0</v>
          </cell>
          <cell r="F2199">
            <v>55</v>
          </cell>
          <cell r="G2199">
            <v>6</v>
          </cell>
          <cell r="H2199">
            <v>0</v>
          </cell>
          <cell r="I2199">
            <v>4</v>
          </cell>
          <cell r="J2199">
            <v>0</v>
          </cell>
          <cell r="K2199">
            <v>0</v>
          </cell>
          <cell r="L2199">
            <v>0</v>
          </cell>
          <cell r="M2199">
            <v>65</v>
          </cell>
          <cell r="N2199">
            <v>1</v>
          </cell>
        </row>
        <row r="2200">
          <cell r="A2200" t="str">
            <v>545</v>
          </cell>
          <cell r="B2200" t="str">
            <v>2327</v>
          </cell>
          <cell r="C2200" t="str">
            <v>B</v>
          </cell>
          <cell r="D2200">
            <v>477</v>
          </cell>
          <cell r="E2200">
            <v>0</v>
          </cell>
          <cell r="F2200">
            <v>145</v>
          </cell>
          <cell r="G2200">
            <v>61</v>
          </cell>
          <cell r="H2200">
            <v>0</v>
          </cell>
          <cell r="I2200">
            <v>14</v>
          </cell>
          <cell r="J2200">
            <v>0</v>
          </cell>
          <cell r="K2200">
            <v>0</v>
          </cell>
          <cell r="L2200">
            <v>0</v>
          </cell>
          <cell r="M2200">
            <v>220</v>
          </cell>
          <cell r="N2200">
            <v>24</v>
          </cell>
        </row>
        <row r="2201">
          <cell r="A2201" t="str">
            <v>545</v>
          </cell>
          <cell r="B2201" t="str">
            <v>2327</v>
          </cell>
          <cell r="C2201" t="str">
            <v>C1</v>
          </cell>
          <cell r="D2201">
            <v>477</v>
          </cell>
          <cell r="E2201">
            <v>0</v>
          </cell>
          <cell r="F2201">
            <v>176</v>
          </cell>
          <cell r="G2201">
            <v>35</v>
          </cell>
          <cell r="H2201">
            <v>0</v>
          </cell>
          <cell r="I2201">
            <v>17</v>
          </cell>
          <cell r="J2201">
            <v>0</v>
          </cell>
          <cell r="K2201">
            <v>0</v>
          </cell>
          <cell r="L2201">
            <v>0</v>
          </cell>
          <cell r="M2201">
            <v>228</v>
          </cell>
          <cell r="N2201">
            <v>15</v>
          </cell>
        </row>
        <row r="2202">
          <cell r="A2202" t="str">
            <v>545</v>
          </cell>
          <cell r="B2202" t="str">
            <v>2328</v>
          </cell>
          <cell r="C2202" t="str">
            <v>B</v>
          </cell>
          <cell r="D2202">
            <v>421</v>
          </cell>
          <cell r="E2202">
            <v>0</v>
          </cell>
          <cell r="F2202">
            <v>130</v>
          </cell>
          <cell r="G2202">
            <v>47</v>
          </cell>
          <cell r="H2202">
            <v>0</v>
          </cell>
          <cell r="I2202">
            <v>21</v>
          </cell>
          <cell r="J2202">
            <v>0</v>
          </cell>
          <cell r="K2202">
            <v>0</v>
          </cell>
          <cell r="L2202">
            <v>0</v>
          </cell>
          <cell r="M2202">
            <v>198</v>
          </cell>
          <cell r="N2202">
            <v>14</v>
          </cell>
        </row>
        <row r="2203">
          <cell r="A2203" t="str">
            <v>545</v>
          </cell>
          <cell r="B2203" t="str">
            <v>2328</v>
          </cell>
          <cell r="C2203" t="str">
            <v>C1</v>
          </cell>
          <cell r="D2203">
            <v>421</v>
          </cell>
          <cell r="E2203">
            <v>0</v>
          </cell>
          <cell r="F2203">
            <v>121</v>
          </cell>
          <cell r="G2203">
            <v>44</v>
          </cell>
          <cell r="H2203">
            <v>0</v>
          </cell>
          <cell r="I2203">
            <v>15</v>
          </cell>
          <cell r="J2203">
            <v>0</v>
          </cell>
          <cell r="K2203">
            <v>0</v>
          </cell>
          <cell r="L2203">
            <v>0</v>
          </cell>
          <cell r="M2203">
            <v>180</v>
          </cell>
          <cell r="N2203">
            <v>12</v>
          </cell>
        </row>
        <row r="2204">
          <cell r="A2204" t="str">
            <v>545</v>
          </cell>
          <cell r="B2204" t="str">
            <v>2329</v>
          </cell>
          <cell r="C2204" t="str">
            <v>B</v>
          </cell>
          <cell r="D2204">
            <v>261</v>
          </cell>
          <cell r="E2204">
            <v>0</v>
          </cell>
          <cell r="F2204">
            <v>51</v>
          </cell>
          <cell r="G2204">
            <v>2</v>
          </cell>
          <cell r="H2204">
            <v>0</v>
          </cell>
          <cell r="I2204">
            <v>2</v>
          </cell>
          <cell r="J2204">
            <v>0</v>
          </cell>
          <cell r="K2204">
            <v>0</v>
          </cell>
          <cell r="L2204">
            <v>0</v>
          </cell>
          <cell r="M2204">
            <v>55</v>
          </cell>
          <cell r="N2204">
            <v>2</v>
          </cell>
        </row>
        <row r="2205">
          <cell r="A2205" t="str">
            <v>545</v>
          </cell>
          <cell r="B2205" t="str">
            <v>2330</v>
          </cell>
          <cell r="C2205" t="str">
            <v>B</v>
          </cell>
          <cell r="D2205">
            <v>372</v>
          </cell>
          <cell r="E2205">
            <v>0</v>
          </cell>
          <cell r="F2205">
            <v>200</v>
          </cell>
          <cell r="G2205">
            <v>16</v>
          </cell>
          <cell r="H2205">
            <v>0</v>
          </cell>
          <cell r="I2205">
            <v>11</v>
          </cell>
          <cell r="J2205">
            <v>0</v>
          </cell>
          <cell r="K2205">
            <v>0</v>
          </cell>
          <cell r="L2205">
            <v>0</v>
          </cell>
          <cell r="M2205">
            <v>227</v>
          </cell>
          <cell r="N2205">
            <v>8</v>
          </cell>
        </row>
        <row r="2206">
          <cell r="A2206" t="str">
            <v>549</v>
          </cell>
          <cell r="B2206" t="str">
            <v>2339</v>
          </cell>
          <cell r="C2206" t="str">
            <v>B</v>
          </cell>
          <cell r="D2206">
            <v>430</v>
          </cell>
          <cell r="E2206">
            <v>18</v>
          </cell>
          <cell r="F2206">
            <v>97</v>
          </cell>
          <cell r="G2206">
            <v>88</v>
          </cell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203</v>
          </cell>
          <cell r="N2206">
            <v>7</v>
          </cell>
        </row>
        <row r="2207">
          <cell r="A2207" t="str">
            <v>549</v>
          </cell>
          <cell r="B2207" t="str">
            <v>2339</v>
          </cell>
          <cell r="C2207" t="str">
            <v>C1</v>
          </cell>
          <cell r="D2207">
            <v>431</v>
          </cell>
          <cell r="E2207">
            <v>22</v>
          </cell>
          <cell r="F2207">
            <v>92</v>
          </cell>
          <cell r="G2207">
            <v>64</v>
          </cell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178</v>
          </cell>
          <cell r="N2207">
            <v>7</v>
          </cell>
        </row>
        <row r="2208">
          <cell r="A2208" t="str">
            <v>549</v>
          </cell>
          <cell r="B2208" t="str">
            <v>2340</v>
          </cell>
          <cell r="C2208" t="str">
            <v>B</v>
          </cell>
          <cell r="D2208">
            <v>326</v>
          </cell>
          <cell r="E2208">
            <v>40</v>
          </cell>
          <cell r="F2208">
            <v>64</v>
          </cell>
          <cell r="G2208">
            <v>50</v>
          </cell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154</v>
          </cell>
          <cell r="N2208">
            <v>0</v>
          </cell>
        </row>
        <row r="2209">
          <cell r="A2209" t="str">
            <v>549</v>
          </cell>
          <cell r="B2209" t="str">
            <v>2341</v>
          </cell>
          <cell r="C2209" t="str">
            <v>B</v>
          </cell>
          <cell r="D2209">
            <v>630</v>
          </cell>
          <cell r="E2209">
            <v>56</v>
          </cell>
          <cell r="F2209">
            <v>142</v>
          </cell>
          <cell r="G2209">
            <v>48</v>
          </cell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246</v>
          </cell>
          <cell r="N2209">
            <v>2</v>
          </cell>
        </row>
        <row r="2210">
          <cell r="A2210" t="str">
            <v>549</v>
          </cell>
          <cell r="B2210" t="str">
            <v>2342</v>
          </cell>
          <cell r="C2210" t="str">
            <v>B</v>
          </cell>
          <cell r="D2210">
            <v>266</v>
          </cell>
          <cell r="E2210">
            <v>14</v>
          </cell>
          <cell r="F2210">
            <v>66</v>
          </cell>
          <cell r="G2210">
            <v>36</v>
          </cell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116</v>
          </cell>
          <cell r="N2210">
            <v>0</v>
          </cell>
        </row>
        <row r="2211">
          <cell r="A2211" t="str">
            <v>549</v>
          </cell>
          <cell r="B2211" t="str">
            <v>2343</v>
          </cell>
          <cell r="C2211" t="str">
            <v>B</v>
          </cell>
          <cell r="D2211">
            <v>424</v>
          </cell>
          <cell r="E2211">
            <v>21</v>
          </cell>
          <cell r="F2211">
            <v>44</v>
          </cell>
          <cell r="G2211">
            <v>111</v>
          </cell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176</v>
          </cell>
          <cell r="N2211">
            <v>4</v>
          </cell>
        </row>
        <row r="2212">
          <cell r="A2212" t="str">
            <v>549</v>
          </cell>
          <cell r="B2212" t="str">
            <v>2344</v>
          </cell>
          <cell r="C2212" t="str">
            <v>B</v>
          </cell>
          <cell r="D2212">
            <v>442</v>
          </cell>
          <cell r="E2212">
            <v>3</v>
          </cell>
          <cell r="F2212">
            <v>25</v>
          </cell>
          <cell r="G2212">
            <v>15</v>
          </cell>
          <cell r="H2212">
            <v>0</v>
          </cell>
          <cell r="I2212">
            <v>0</v>
          </cell>
          <cell r="J2212">
            <v>0</v>
          </cell>
          <cell r="K2212">
            <v>0</v>
          </cell>
          <cell r="L2212">
            <v>0</v>
          </cell>
          <cell r="M2212">
            <v>43</v>
          </cell>
          <cell r="N2212">
            <v>2</v>
          </cell>
        </row>
        <row r="2213">
          <cell r="A2213" t="str">
            <v>549</v>
          </cell>
          <cell r="B2213" t="str">
            <v>2345</v>
          </cell>
          <cell r="C2213" t="str">
            <v>B</v>
          </cell>
          <cell r="D2213">
            <v>512</v>
          </cell>
          <cell r="E2213">
            <v>1</v>
          </cell>
          <cell r="F2213">
            <v>44</v>
          </cell>
          <cell r="G2213">
            <v>52</v>
          </cell>
          <cell r="H2213">
            <v>0</v>
          </cell>
          <cell r="I2213">
            <v>0</v>
          </cell>
          <cell r="J2213">
            <v>0</v>
          </cell>
          <cell r="K2213">
            <v>0</v>
          </cell>
          <cell r="L2213">
            <v>0</v>
          </cell>
          <cell r="M2213">
            <v>97</v>
          </cell>
          <cell r="N2213">
            <v>4</v>
          </cell>
        </row>
        <row r="2214">
          <cell r="A2214" t="str">
            <v>549</v>
          </cell>
          <cell r="B2214" t="str">
            <v>2346</v>
          </cell>
          <cell r="C2214" t="str">
            <v>B</v>
          </cell>
          <cell r="D2214">
            <v>398</v>
          </cell>
          <cell r="E2214">
            <v>1</v>
          </cell>
          <cell r="F2214">
            <v>103</v>
          </cell>
          <cell r="G2214">
            <v>32</v>
          </cell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136</v>
          </cell>
          <cell r="N2214">
            <v>29</v>
          </cell>
        </row>
        <row r="2215">
          <cell r="A2215" t="str">
            <v>549</v>
          </cell>
          <cell r="B2215" t="str">
            <v>2346</v>
          </cell>
          <cell r="C2215" t="str">
            <v>C1</v>
          </cell>
          <cell r="D2215">
            <v>398</v>
          </cell>
          <cell r="E2215">
            <v>1</v>
          </cell>
          <cell r="F2215">
            <v>103</v>
          </cell>
          <cell r="G2215">
            <v>25</v>
          </cell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129</v>
          </cell>
          <cell r="N2215">
            <v>23</v>
          </cell>
        </row>
        <row r="2216">
          <cell r="A2216" t="str">
            <v>549</v>
          </cell>
          <cell r="B2216" t="str">
            <v>2347</v>
          </cell>
          <cell r="C2216" t="str">
            <v>B</v>
          </cell>
          <cell r="D2216">
            <v>155</v>
          </cell>
          <cell r="E2216">
            <v>4</v>
          </cell>
          <cell r="F2216">
            <v>52</v>
          </cell>
          <cell r="G2216">
            <v>19</v>
          </cell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75</v>
          </cell>
          <cell r="N2216">
            <v>3</v>
          </cell>
        </row>
        <row r="2217">
          <cell r="A2217" t="str">
            <v>549</v>
          </cell>
          <cell r="B2217" t="str">
            <v>2348</v>
          </cell>
          <cell r="C2217" t="str">
            <v>B</v>
          </cell>
          <cell r="D2217">
            <v>431</v>
          </cell>
          <cell r="E2217">
            <v>1</v>
          </cell>
          <cell r="F2217">
            <v>46</v>
          </cell>
          <cell r="G2217">
            <v>68</v>
          </cell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115</v>
          </cell>
          <cell r="N2217">
            <v>2</v>
          </cell>
        </row>
        <row r="2218">
          <cell r="A2218" t="str">
            <v>549</v>
          </cell>
          <cell r="B2218" t="str">
            <v>2349</v>
          </cell>
          <cell r="C2218" t="str">
            <v>B</v>
          </cell>
          <cell r="D2218">
            <v>97</v>
          </cell>
          <cell r="E2218">
            <v>12</v>
          </cell>
          <cell r="F2218">
            <v>27</v>
          </cell>
          <cell r="G2218">
            <v>14</v>
          </cell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53</v>
          </cell>
          <cell r="N2218">
            <v>0</v>
          </cell>
        </row>
        <row r="2219">
          <cell r="A2219" t="str">
            <v>549</v>
          </cell>
          <cell r="B2219" t="str">
            <v>2350</v>
          </cell>
          <cell r="C2219" t="str">
            <v>B</v>
          </cell>
          <cell r="D2219">
            <v>388</v>
          </cell>
          <cell r="E2219">
            <v>3</v>
          </cell>
          <cell r="F2219">
            <v>66</v>
          </cell>
          <cell r="G2219">
            <v>43</v>
          </cell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112</v>
          </cell>
          <cell r="N2219">
            <v>13</v>
          </cell>
        </row>
        <row r="2220">
          <cell r="A2220" t="str">
            <v>549</v>
          </cell>
          <cell r="B2220" t="str">
            <v>2351</v>
          </cell>
          <cell r="C2220" t="str">
            <v>B</v>
          </cell>
          <cell r="D2220">
            <v>512</v>
          </cell>
          <cell r="E2220">
            <v>6</v>
          </cell>
          <cell r="F2220">
            <v>103</v>
          </cell>
          <cell r="G2220">
            <v>35</v>
          </cell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144</v>
          </cell>
          <cell r="N2220">
            <v>27</v>
          </cell>
        </row>
        <row r="2221">
          <cell r="A2221" t="str">
            <v>550</v>
          </cell>
          <cell r="B2221" t="str">
            <v>2352</v>
          </cell>
          <cell r="C2221" t="str">
            <v>B</v>
          </cell>
          <cell r="D2221">
            <v>596</v>
          </cell>
          <cell r="E2221">
            <v>0</v>
          </cell>
          <cell r="F2221">
            <v>138</v>
          </cell>
          <cell r="G2221">
            <v>163</v>
          </cell>
          <cell r="H2221">
            <v>0</v>
          </cell>
          <cell r="I2221">
            <v>11</v>
          </cell>
          <cell r="J2221">
            <v>0</v>
          </cell>
          <cell r="K2221">
            <v>0</v>
          </cell>
          <cell r="L2221">
            <v>0</v>
          </cell>
          <cell r="M2221">
            <v>312</v>
          </cell>
          <cell r="N2221">
            <v>17</v>
          </cell>
        </row>
        <row r="2222">
          <cell r="A2222" t="str">
            <v>550</v>
          </cell>
          <cell r="B2222" t="str">
            <v>2352</v>
          </cell>
          <cell r="C2222" t="str">
            <v>C1</v>
          </cell>
          <cell r="D2222">
            <v>596</v>
          </cell>
          <cell r="E2222">
            <v>0</v>
          </cell>
          <cell r="F2222">
            <v>116</v>
          </cell>
          <cell r="G2222">
            <v>187</v>
          </cell>
          <cell r="H2222">
            <v>0</v>
          </cell>
          <cell r="I2222">
            <v>11</v>
          </cell>
          <cell r="J2222">
            <v>0</v>
          </cell>
          <cell r="K2222">
            <v>0</v>
          </cell>
          <cell r="L2222">
            <v>0</v>
          </cell>
          <cell r="M2222">
            <v>314</v>
          </cell>
          <cell r="N2222">
            <v>17</v>
          </cell>
        </row>
        <row r="2223">
          <cell r="A2223" t="str">
            <v>550</v>
          </cell>
          <cell r="B2223" t="str">
            <v>2353</v>
          </cell>
          <cell r="C2223" t="str">
            <v>B</v>
          </cell>
          <cell r="D2223">
            <v>688</v>
          </cell>
          <cell r="E2223">
            <v>0</v>
          </cell>
          <cell r="F2223">
            <v>141</v>
          </cell>
          <cell r="G2223">
            <v>157</v>
          </cell>
          <cell r="H2223">
            <v>0</v>
          </cell>
          <cell r="I2223">
            <v>3</v>
          </cell>
          <cell r="J2223">
            <v>0</v>
          </cell>
          <cell r="K2223">
            <v>0</v>
          </cell>
          <cell r="L2223">
            <v>0</v>
          </cell>
          <cell r="M2223">
            <v>301</v>
          </cell>
          <cell r="N2223">
            <v>10</v>
          </cell>
        </row>
        <row r="2224">
          <cell r="A2224" t="str">
            <v>550</v>
          </cell>
          <cell r="B2224" t="str">
            <v>2354</v>
          </cell>
          <cell r="C2224" t="str">
            <v>B</v>
          </cell>
          <cell r="D2224">
            <v>425</v>
          </cell>
          <cell r="E2224">
            <v>0</v>
          </cell>
          <cell r="F2224">
            <v>100</v>
          </cell>
          <cell r="G2224">
            <v>82</v>
          </cell>
          <cell r="H2224">
            <v>0</v>
          </cell>
          <cell r="I2224">
            <v>7</v>
          </cell>
          <cell r="J2224">
            <v>0</v>
          </cell>
          <cell r="K2224">
            <v>0</v>
          </cell>
          <cell r="L2224">
            <v>0</v>
          </cell>
          <cell r="M2224">
            <v>189</v>
          </cell>
          <cell r="N2224">
            <v>0</v>
          </cell>
        </row>
        <row r="2225">
          <cell r="A2225" t="str">
            <v>550</v>
          </cell>
          <cell r="B2225" t="str">
            <v>2354</v>
          </cell>
          <cell r="C2225" t="str">
            <v>C1</v>
          </cell>
          <cell r="D2225">
            <v>426</v>
          </cell>
          <cell r="E2225">
            <v>0</v>
          </cell>
          <cell r="F2225">
            <v>100</v>
          </cell>
          <cell r="G2225">
            <v>79</v>
          </cell>
          <cell r="H2225">
            <v>0</v>
          </cell>
          <cell r="I2225">
            <v>2</v>
          </cell>
          <cell r="J2225">
            <v>0</v>
          </cell>
          <cell r="K2225">
            <v>0</v>
          </cell>
          <cell r="L2225">
            <v>0</v>
          </cell>
          <cell r="M2225">
            <v>181</v>
          </cell>
          <cell r="N2225">
            <v>8</v>
          </cell>
        </row>
        <row r="2226">
          <cell r="A2226" t="str">
            <v>550</v>
          </cell>
          <cell r="B2226" t="str">
            <v>2355</v>
          </cell>
          <cell r="C2226" t="str">
            <v>B</v>
          </cell>
          <cell r="D2226">
            <v>562</v>
          </cell>
          <cell r="E2226">
            <v>0</v>
          </cell>
          <cell r="F2226">
            <v>137</v>
          </cell>
          <cell r="G2226">
            <v>151</v>
          </cell>
          <cell r="H2226">
            <v>0</v>
          </cell>
          <cell r="I2226">
            <v>11</v>
          </cell>
          <cell r="J2226">
            <v>0</v>
          </cell>
          <cell r="K2226">
            <v>0</v>
          </cell>
          <cell r="L2226">
            <v>0</v>
          </cell>
          <cell r="M2226">
            <v>299</v>
          </cell>
          <cell r="N2226">
            <v>18</v>
          </cell>
        </row>
        <row r="2227">
          <cell r="A2227" t="str">
            <v>550</v>
          </cell>
          <cell r="B2227" t="str">
            <v>2355</v>
          </cell>
          <cell r="C2227" t="str">
            <v>C1</v>
          </cell>
          <cell r="D2227">
            <v>563</v>
          </cell>
          <cell r="E2227">
            <v>0</v>
          </cell>
          <cell r="F2227">
            <v>117</v>
          </cell>
          <cell r="G2227">
            <v>153</v>
          </cell>
          <cell r="H2227">
            <v>0</v>
          </cell>
          <cell r="I2227">
            <v>11</v>
          </cell>
          <cell r="J2227">
            <v>0</v>
          </cell>
          <cell r="K2227">
            <v>0</v>
          </cell>
          <cell r="L2227">
            <v>0</v>
          </cell>
          <cell r="M2227">
            <v>281</v>
          </cell>
          <cell r="N2227">
            <v>16</v>
          </cell>
        </row>
        <row r="2228">
          <cell r="A2228" t="str">
            <v>550</v>
          </cell>
          <cell r="B2228" t="str">
            <v>2356</v>
          </cell>
          <cell r="C2228" t="str">
            <v>B</v>
          </cell>
          <cell r="D2228">
            <v>643</v>
          </cell>
          <cell r="E2228">
            <v>0</v>
          </cell>
          <cell r="F2228">
            <v>133</v>
          </cell>
          <cell r="G2228">
            <v>176</v>
          </cell>
          <cell r="H2228">
            <v>0</v>
          </cell>
          <cell r="I2228">
            <v>6</v>
          </cell>
          <cell r="J2228">
            <v>0</v>
          </cell>
          <cell r="K2228">
            <v>0</v>
          </cell>
          <cell r="L2228">
            <v>0</v>
          </cell>
          <cell r="M2228">
            <v>315</v>
          </cell>
          <cell r="N2228">
            <v>14</v>
          </cell>
        </row>
        <row r="2229">
          <cell r="A2229" t="str">
            <v>550</v>
          </cell>
          <cell r="B2229" t="str">
            <v>2356</v>
          </cell>
          <cell r="C2229" t="str">
            <v>X1</v>
          </cell>
          <cell r="D2229">
            <v>166</v>
          </cell>
          <cell r="E2229">
            <v>0</v>
          </cell>
          <cell r="F2229">
            <v>88</v>
          </cell>
          <cell r="G2229">
            <v>11</v>
          </cell>
          <cell r="H2229">
            <v>0</v>
          </cell>
          <cell r="I2229">
            <v>0</v>
          </cell>
          <cell r="J2229">
            <v>0</v>
          </cell>
          <cell r="K2229">
            <v>0</v>
          </cell>
          <cell r="L2229">
            <v>0</v>
          </cell>
          <cell r="M2229">
            <v>99</v>
          </cell>
          <cell r="N2229">
            <v>1</v>
          </cell>
        </row>
        <row r="2230">
          <cell r="A2230" t="str">
            <v>550</v>
          </cell>
          <cell r="B2230" t="str">
            <v>2357</v>
          </cell>
          <cell r="C2230" t="str">
            <v>B</v>
          </cell>
          <cell r="D2230">
            <v>628</v>
          </cell>
          <cell r="E2230">
            <v>0</v>
          </cell>
          <cell r="F2230">
            <v>159</v>
          </cell>
          <cell r="G2230">
            <v>148</v>
          </cell>
          <cell r="H2230">
            <v>0</v>
          </cell>
          <cell r="I2230">
            <v>4</v>
          </cell>
          <cell r="J2230">
            <v>0</v>
          </cell>
          <cell r="K2230">
            <v>0</v>
          </cell>
          <cell r="L2230">
            <v>0</v>
          </cell>
          <cell r="M2230">
            <v>311</v>
          </cell>
          <cell r="N2230">
            <v>12</v>
          </cell>
        </row>
        <row r="2231">
          <cell r="A2231" t="str">
            <v>550</v>
          </cell>
          <cell r="B2231" t="str">
            <v>2357</v>
          </cell>
          <cell r="C2231" t="str">
            <v>C1</v>
          </cell>
          <cell r="D2231">
            <v>628</v>
          </cell>
          <cell r="E2231">
            <v>0</v>
          </cell>
          <cell r="F2231">
            <v>158</v>
          </cell>
          <cell r="G2231">
            <v>171</v>
          </cell>
          <cell r="H2231">
            <v>0</v>
          </cell>
          <cell r="I2231">
            <v>5</v>
          </cell>
          <cell r="J2231">
            <v>0</v>
          </cell>
          <cell r="K2231">
            <v>0</v>
          </cell>
          <cell r="L2231">
            <v>0</v>
          </cell>
          <cell r="M2231">
            <v>334</v>
          </cell>
          <cell r="N2231">
            <v>6</v>
          </cell>
        </row>
        <row r="2232">
          <cell r="A2232" t="str">
            <v>550</v>
          </cell>
          <cell r="B2232" t="str">
            <v>2358</v>
          </cell>
          <cell r="C2232" t="str">
            <v>B</v>
          </cell>
          <cell r="D2232">
            <v>489</v>
          </cell>
          <cell r="E2232">
            <v>0</v>
          </cell>
          <cell r="F2232">
            <v>102</v>
          </cell>
          <cell r="G2232">
            <v>144</v>
          </cell>
          <cell r="H2232">
            <v>0</v>
          </cell>
          <cell r="I2232">
            <v>4</v>
          </cell>
          <cell r="J2232">
            <v>0</v>
          </cell>
          <cell r="K2232">
            <v>0</v>
          </cell>
          <cell r="L2232">
            <v>0</v>
          </cell>
          <cell r="M2232">
            <v>250</v>
          </cell>
          <cell r="N2232">
            <v>5</v>
          </cell>
        </row>
        <row r="2233">
          <cell r="A2233" t="str">
            <v>550</v>
          </cell>
          <cell r="B2233" t="str">
            <v>2358</v>
          </cell>
          <cell r="C2233" t="str">
            <v>C1</v>
          </cell>
          <cell r="D2233">
            <v>490</v>
          </cell>
          <cell r="E2233">
            <v>0</v>
          </cell>
          <cell r="F2233">
            <v>124</v>
          </cell>
          <cell r="G2233">
            <v>126</v>
          </cell>
          <cell r="H2233">
            <v>0</v>
          </cell>
          <cell r="I2233">
            <v>2</v>
          </cell>
          <cell r="J2233">
            <v>0</v>
          </cell>
          <cell r="K2233">
            <v>0</v>
          </cell>
          <cell r="L2233">
            <v>0</v>
          </cell>
          <cell r="M2233">
            <v>252</v>
          </cell>
          <cell r="N2233">
            <v>4</v>
          </cell>
        </row>
        <row r="2234">
          <cell r="A2234" t="str">
            <v>550</v>
          </cell>
          <cell r="B2234" t="str">
            <v>2359</v>
          </cell>
          <cell r="C2234" t="str">
            <v>B</v>
          </cell>
          <cell r="D2234">
            <v>394</v>
          </cell>
          <cell r="E2234">
            <v>0</v>
          </cell>
          <cell r="F2234">
            <v>99</v>
          </cell>
          <cell r="G2234">
            <v>98</v>
          </cell>
          <cell r="H2234">
            <v>0</v>
          </cell>
          <cell r="I2234">
            <v>6</v>
          </cell>
          <cell r="J2234">
            <v>0</v>
          </cell>
          <cell r="K2234">
            <v>0</v>
          </cell>
          <cell r="L2234">
            <v>0</v>
          </cell>
          <cell r="M2234">
            <v>203</v>
          </cell>
          <cell r="N2234">
            <v>8</v>
          </cell>
        </row>
        <row r="2235">
          <cell r="A2235" t="str">
            <v>550</v>
          </cell>
          <cell r="B2235" t="str">
            <v>2360</v>
          </cell>
          <cell r="C2235" t="str">
            <v>B</v>
          </cell>
          <cell r="D2235">
            <v>432</v>
          </cell>
          <cell r="E2235">
            <v>0</v>
          </cell>
          <cell r="F2235">
            <v>119</v>
          </cell>
          <cell r="G2235">
            <v>80</v>
          </cell>
          <cell r="H2235">
            <v>0</v>
          </cell>
          <cell r="I2235">
            <v>0</v>
          </cell>
          <cell r="J2235">
            <v>0</v>
          </cell>
          <cell r="K2235">
            <v>0</v>
          </cell>
          <cell r="L2235">
            <v>0</v>
          </cell>
          <cell r="M2235">
            <v>199</v>
          </cell>
          <cell r="N2235">
            <v>14</v>
          </cell>
        </row>
        <row r="2236">
          <cell r="A2236" t="str">
            <v>550</v>
          </cell>
          <cell r="B2236" t="str">
            <v>2360</v>
          </cell>
          <cell r="C2236" t="str">
            <v>C1</v>
          </cell>
          <cell r="D2236">
            <v>432</v>
          </cell>
          <cell r="E2236">
            <v>0</v>
          </cell>
          <cell r="F2236">
            <v>91</v>
          </cell>
          <cell r="G2236">
            <v>81</v>
          </cell>
          <cell r="H2236">
            <v>0</v>
          </cell>
          <cell r="I2236">
            <v>0</v>
          </cell>
          <cell r="J2236">
            <v>0</v>
          </cell>
          <cell r="K2236">
            <v>0</v>
          </cell>
          <cell r="L2236">
            <v>0</v>
          </cell>
          <cell r="M2236">
            <v>172</v>
          </cell>
          <cell r="N2236">
            <v>18</v>
          </cell>
        </row>
        <row r="2237">
          <cell r="A2237" t="str">
            <v>550</v>
          </cell>
          <cell r="B2237" t="str">
            <v>2361</v>
          </cell>
          <cell r="C2237" t="str">
            <v>B</v>
          </cell>
          <cell r="D2237">
            <v>243</v>
          </cell>
          <cell r="E2237">
            <v>0</v>
          </cell>
          <cell r="F2237">
            <v>123</v>
          </cell>
          <cell r="G2237">
            <v>51</v>
          </cell>
          <cell r="H2237">
            <v>0</v>
          </cell>
          <cell r="I2237">
            <v>2</v>
          </cell>
          <cell r="J2237">
            <v>0</v>
          </cell>
          <cell r="K2237">
            <v>0</v>
          </cell>
          <cell r="L2237">
            <v>0</v>
          </cell>
          <cell r="M2237">
            <v>176</v>
          </cell>
          <cell r="N2237">
            <v>9</v>
          </cell>
        </row>
        <row r="2238">
          <cell r="A2238" t="str">
            <v>553</v>
          </cell>
          <cell r="B2238" t="str">
            <v>2367</v>
          </cell>
          <cell r="C2238" t="str">
            <v>B</v>
          </cell>
          <cell r="D2238">
            <v>703</v>
          </cell>
          <cell r="E2238">
            <v>0</v>
          </cell>
          <cell r="F2238">
            <v>105</v>
          </cell>
          <cell r="G2238">
            <v>212</v>
          </cell>
          <cell r="H2238">
            <v>0</v>
          </cell>
          <cell r="I2238">
            <v>0</v>
          </cell>
          <cell r="J2238">
            <v>0</v>
          </cell>
          <cell r="K2238">
            <v>0</v>
          </cell>
          <cell r="L2238">
            <v>0</v>
          </cell>
          <cell r="M2238">
            <v>317</v>
          </cell>
          <cell r="N2238">
            <v>10</v>
          </cell>
        </row>
        <row r="2239">
          <cell r="A2239" t="str">
            <v>553</v>
          </cell>
          <cell r="B2239" t="str">
            <v>2367</v>
          </cell>
          <cell r="C2239" t="str">
            <v>C1</v>
          </cell>
          <cell r="D2239">
            <v>703</v>
          </cell>
          <cell r="E2239">
            <v>0</v>
          </cell>
          <cell r="F2239">
            <v>141</v>
          </cell>
          <cell r="G2239">
            <v>167</v>
          </cell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308</v>
          </cell>
          <cell r="N2239">
            <v>11</v>
          </cell>
        </row>
        <row r="2240">
          <cell r="A2240" t="str">
            <v>553</v>
          </cell>
          <cell r="B2240" t="str">
            <v>2368</v>
          </cell>
          <cell r="C2240" t="str">
            <v>B</v>
          </cell>
          <cell r="D2240">
            <v>547</v>
          </cell>
          <cell r="E2240">
            <v>0</v>
          </cell>
          <cell r="F2240">
            <v>91</v>
          </cell>
          <cell r="G2240">
            <v>148</v>
          </cell>
          <cell r="H2240">
            <v>0</v>
          </cell>
          <cell r="I2240">
            <v>0</v>
          </cell>
          <cell r="J2240">
            <v>0</v>
          </cell>
          <cell r="K2240">
            <v>0</v>
          </cell>
          <cell r="L2240">
            <v>0</v>
          </cell>
          <cell r="M2240">
            <v>239</v>
          </cell>
          <cell r="N2240">
            <v>10</v>
          </cell>
        </row>
        <row r="2241">
          <cell r="A2241" t="str">
            <v>553</v>
          </cell>
          <cell r="B2241" t="str">
            <v>2368</v>
          </cell>
          <cell r="C2241" t="str">
            <v>C1</v>
          </cell>
          <cell r="D2241">
            <v>547</v>
          </cell>
          <cell r="E2241">
            <v>0</v>
          </cell>
          <cell r="F2241">
            <v>93</v>
          </cell>
          <cell r="G2241">
            <v>142</v>
          </cell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235</v>
          </cell>
          <cell r="N2241">
            <v>0</v>
          </cell>
        </row>
        <row r="2242">
          <cell r="A2242" t="str">
            <v>553</v>
          </cell>
          <cell r="B2242" t="str">
            <v>2369</v>
          </cell>
          <cell r="C2242" t="str">
            <v>B</v>
          </cell>
          <cell r="D2242">
            <v>393</v>
          </cell>
          <cell r="E2242">
            <v>0</v>
          </cell>
          <cell r="F2242">
            <v>76</v>
          </cell>
          <cell r="G2242">
            <v>120</v>
          </cell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196</v>
          </cell>
          <cell r="N2242">
            <v>0</v>
          </cell>
        </row>
        <row r="2243">
          <cell r="A2243" t="str">
            <v>553</v>
          </cell>
          <cell r="B2243" t="str">
            <v>2369</v>
          </cell>
          <cell r="C2243" t="str">
            <v>C1</v>
          </cell>
          <cell r="D2243">
            <v>393</v>
          </cell>
          <cell r="E2243">
            <v>0</v>
          </cell>
          <cell r="F2243">
            <v>52</v>
          </cell>
          <cell r="G2243">
            <v>113</v>
          </cell>
          <cell r="H2243">
            <v>0</v>
          </cell>
          <cell r="I2243">
            <v>0</v>
          </cell>
          <cell r="J2243">
            <v>0</v>
          </cell>
          <cell r="K2243">
            <v>0</v>
          </cell>
          <cell r="L2243">
            <v>0</v>
          </cell>
          <cell r="M2243">
            <v>165</v>
          </cell>
          <cell r="N2243">
            <v>11</v>
          </cell>
        </row>
        <row r="2244">
          <cell r="A2244" t="str">
            <v>553</v>
          </cell>
          <cell r="B2244" t="str">
            <v>2370</v>
          </cell>
          <cell r="C2244" t="str">
            <v>B</v>
          </cell>
          <cell r="D2244">
            <v>648</v>
          </cell>
          <cell r="E2244">
            <v>0</v>
          </cell>
          <cell r="F2244">
            <v>118</v>
          </cell>
          <cell r="G2244">
            <v>155</v>
          </cell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273</v>
          </cell>
          <cell r="N2244">
            <v>12</v>
          </cell>
        </row>
        <row r="2245">
          <cell r="A2245" t="str">
            <v>553</v>
          </cell>
          <cell r="B2245" t="str">
            <v>2371</v>
          </cell>
          <cell r="C2245" t="str">
            <v>B</v>
          </cell>
          <cell r="D2245">
            <v>511</v>
          </cell>
          <cell r="E2245">
            <v>0</v>
          </cell>
          <cell r="F2245">
            <v>105</v>
          </cell>
          <cell r="G2245">
            <v>115</v>
          </cell>
          <cell r="H2245">
            <v>0</v>
          </cell>
          <cell r="I2245">
            <v>0</v>
          </cell>
          <cell r="J2245">
            <v>0</v>
          </cell>
          <cell r="K2245">
            <v>0</v>
          </cell>
          <cell r="L2245">
            <v>0</v>
          </cell>
          <cell r="M2245">
            <v>220</v>
          </cell>
          <cell r="N2245">
            <v>7</v>
          </cell>
        </row>
        <row r="2246">
          <cell r="A2246" t="str">
            <v>553</v>
          </cell>
          <cell r="B2246" t="str">
            <v>2371</v>
          </cell>
          <cell r="C2246" t="str">
            <v>C1</v>
          </cell>
          <cell r="D2246">
            <v>511</v>
          </cell>
          <cell r="E2246">
            <v>0</v>
          </cell>
          <cell r="F2246">
            <v>84</v>
          </cell>
          <cell r="G2246">
            <v>137</v>
          </cell>
          <cell r="H2246">
            <v>0</v>
          </cell>
          <cell r="I2246">
            <v>0</v>
          </cell>
          <cell r="J2246">
            <v>0</v>
          </cell>
          <cell r="K2246">
            <v>0</v>
          </cell>
          <cell r="L2246">
            <v>0</v>
          </cell>
          <cell r="M2246">
            <v>221</v>
          </cell>
          <cell r="N2246">
            <v>9</v>
          </cell>
        </row>
        <row r="2247">
          <cell r="A2247" t="str">
            <v>553</v>
          </cell>
          <cell r="B2247" t="str">
            <v>2372</v>
          </cell>
          <cell r="C2247" t="str">
            <v>B</v>
          </cell>
          <cell r="D2247">
            <v>531</v>
          </cell>
          <cell r="E2247">
            <v>0</v>
          </cell>
          <cell r="F2247">
            <v>101</v>
          </cell>
          <cell r="G2247">
            <v>119</v>
          </cell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220</v>
          </cell>
          <cell r="N2247">
            <v>6</v>
          </cell>
        </row>
        <row r="2248">
          <cell r="A2248" t="str">
            <v>553</v>
          </cell>
          <cell r="B2248" t="str">
            <v>2372</v>
          </cell>
          <cell r="C2248" t="str">
            <v>C1</v>
          </cell>
          <cell r="D2248">
            <v>532</v>
          </cell>
          <cell r="E2248">
            <v>0</v>
          </cell>
          <cell r="F2248">
            <v>78</v>
          </cell>
          <cell r="G2248">
            <v>151</v>
          </cell>
          <cell r="H2248">
            <v>0</v>
          </cell>
          <cell r="I2248">
            <v>0</v>
          </cell>
          <cell r="J2248">
            <v>0</v>
          </cell>
          <cell r="K2248">
            <v>0</v>
          </cell>
          <cell r="L2248">
            <v>0</v>
          </cell>
          <cell r="M2248">
            <v>229</v>
          </cell>
          <cell r="N2248">
            <v>14</v>
          </cell>
        </row>
        <row r="2249">
          <cell r="A2249" t="str">
            <v>553</v>
          </cell>
          <cell r="B2249" t="str">
            <v>2373</v>
          </cell>
          <cell r="C2249" t="str">
            <v>B</v>
          </cell>
          <cell r="D2249">
            <v>744</v>
          </cell>
          <cell r="E2249">
            <v>0</v>
          </cell>
          <cell r="F2249">
            <v>114</v>
          </cell>
          <cell r="G2249">
            <v>164</v>
          </cell>
          <cell r="H2249">
            <v>0</v>
          </cell>
          <cell r="I2249">
            <v>0</v>
          </cell>
          <cell r="J2249">
            <v>0</v>
          </cell>
          <cell r="K2249">
            <v>0</v>
          </cell>
          <cell r="L2249">
            <v>0</v>
          </cell>
          <cell r="M2249">
            <v>278</v>
          </cell>
          <cell r="N2249">
            <v>6</v>
          </cell>
        </row>
        <row r="2250">
          <cell r="A2250" t="str">
            <v>553</v>
          </cell>
          <cell r="B2250" t="str">
            <v>2373</v>
          </cell>
          <cell r="C2250" t="str">
            <v>C1</v>
          </cell>
          <cell r="D2250">
            <v>745</v>
          </cell>
          <cell r="E2250">
            <v>0</v>
          </cell>
          <cell r="F2250">
            <v>117</v>
          </cell>
          <cell r="G2250">
            <v>137</v>
          </cell>
          <cell r="H2250">
            <v>0</v>
          </cell>
          <cell r="I2250">
            <v>0</v>
          </cell>
          <cell r="J2250">
            <v>0</v>
          </cell>
          <cell r="K2250">
            <v>0</v>
          </cell>
          <cell r="L2250">
            <v>0</v>
          </cell>
          <cell r="M2250">
            <v>254</v>
          </cell>
          <cell r="N2250">
            <v>11</v>
          </cell>
        </row>
        <row r="2251">
          <cell r="A2251" t="str">
            <v>553</v>
          </cell>
          <cell r="B2251" t="str">
            <v>2374</v>
          </cell>
          <cell r="C2251" t="str">
            <v>B</v>
          </cell>
          <cell r="D2251">
            <v>467</v>
          </cell>
          <cell r="E2251">
            <v>0</v>
          </cell>
          <cell r="F2251">
            <v>77</v>
          </cell>
          <cell r="G2251">
            <v>123</v>
          </cell>
          <cell r="H2251">
            <v>0</v>
          </cell>
          <cell r="I2251">
            <v>0</v>
          </cell>
          <cell r="J2251">
            <v>0</v>
          </cell>
          <cell r="K2251">
            <v>0</v>
          </cell>
          <cell r="L2251">
            <v>0</v>
          </cell>
          <cell r="M2251">
            <v>200</v>
          </cell>
          <cell r="N2251">
            <v>10</v>
          </cell>
        </row>
        <row r="2252">
          <cell r="A2252" t="str">
            <v>553</v>
          </cell>
          <cell r="B2252" t="str">
            <v>2374</v>
          </cell>
          <cell r="C2252" t="str">
            <v>C1</v>
          </cell>
          <cell r="D2252">
            <v>468</v>
          </cell>
          <cell r="E2252">
            <v>0</v>
          </cell>
          <cell r="F2252">
            <v>66</v>
          </cell>
          <cell r="G2252">
            <v>121</v>
          </cell>
          <cell r="H2252">
            <v>0</v>
          </cell>
          <cell r="I2252">
            <v>0</v>
          </cell>
          <cell r="J2252">
            <v>0</v>
          </cell>
          <cell r="K2252">
            <v>0</v>
          </cell>
          <cell r="L2252">
            <v>0</v>
          </cell>
          <cell r="M2252">
            <v>187</v>
          </cell>
          <cell r="N2252">
            <v>7</v>
          </cell>
        </row>
        <row r="2253">
          <cell r="A2253" t="str">
            <v>553</v>
          </cell>
          <cell r="B2253" t="str">
            <v>2375</v>
          </cell>
          <cell r="C2253" t="str">
            <v>B</v>
          </cell>
          <cell r="D2253">
            <v>631</v>
          </cell>
          <cell r="E2253">
            <v>0</v>
          </cell>
          <cell r="F2253">
            <v>112</v>
          </cell>
          <cell r="G2253">
            <v>129</v>
          </cell>
          <cell r="H2253">
            <v>0</v>
          </cell>
          <cell r="I2253">
            <v>0</v>
          </cell>
          <cell r="J2253">
            <v>0</v>
          </cell>
          <cell r="K2253">
            <v>0</v>
          </cell>
          <cell r="L2253">
            <v>0</v>
          </cell>
          <cell r="M2253">
            <v>241</v>
          </cell>
          <cell r="N2253">
            <v>10</v>
          </cell>
        </row>
        <row r="2254">
          <cell r="A2254" t="str">
            <v>553</v>
          </cell>
          <cell r="B2254" t="str">
            <v>2375</v>
          </cell>
          <cell r="C2254" t="str">
            <v>C1</v>
          </cell>
          <cell r="D2254">
            <v>632</v>
          </cell>
          <cell r="E2254">
            <v>0</v>
          </cell>
          <cell r="F2254">
            <v>96</v>
          </cell>
          <cell r="G2254">
            <v>121</v>
          </cell>
          <cell r="H2254">
            <v>0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217</v>
          </cell>
          <cell r="N2254">
            <v>0</v>
          </cell>
        </row>
        <row r="2255">
          <cell r="A2255" t="str">
            <v>553</v>
          </cell>
          <cell r="B2255" t="str">
            <v>2376</v>
          </cell>
          <cell r="C2255" t="str">
            <v>B</v>
          </cell>
          <cell r="D2255">
            <v>485</v>
          </cell>
          <cell r="E2255">
            <v>0</v>
          </cell>
          <cell r="F2255">
            <v>90</v>
          </cell>
          <cell r="G2255">
            <v>134</v>
          </cell>
          <cell r="H2255">
            <v>0</v>
          </cell>
          <cell r="I2255">
            <v>0</v>
          </cell>
          <cell r="J2255">
            <v>0</v>
          </cell>
          <cell r="K2255">
            <v>0</v>
          </cell>
          <cell r="L2255">
            <v>0</v>
          </cell>
          <cell r="M2255">
            <v>224</v>
          </cell>
          <cell r="N2255">
            <v>8</v>
          </cell>
        </row>
        <row r="2256">
          <cell r="A2256" t="str">
            <v>553</v>
          </cell>
          <cell r="B2256" t="str">
            <v>2376</v>
          </cell>
          <cell r="C2256" t="str">
            <v>C1</v>
          </cell>
          <cell r="D2256">
            <v>485</v>
          </cell>
          <cell r="E2256">
            <v>0</v>
          </cell>
          <cell r="F2256">
            <v>101</v>
          </cell>
          <cell r="G2256">
            <v>90</v>
          </cell>
          <cell r="H2256">
            <v>0</v>
          </cell>
          <cell r="I2256">
            <v>0</v>
          </cell>
          <cell r="J2256">
            <v>0</v>
          </cell>
          <cell r="K2256">
            <v>0</v>
          </cell>
          <cell r="L2256">
            <v>0</v>
          </cell>
          <cell r="M2256">
            <v>191</v>
          </cell>
          <cell r="N2256">
            <v>10</v>
          </cell>
        </row>
        <row r="2257">
          <cell r="A2257" t="str">
            <v>553</v>
          </cell>
          <cell r="B2257" t="str">
            <v>2377</v>
          </cell>
          <cell r="C2257" t="str">
            <v>B</v>
          </cell>
          <cell r="D2257">
            <v>279</v>
          </cell>
          <cell r="E2257">
            <v>0</v>
          </cell>
          <cell r="F2257">
            <v>75</v>
          </cell>
          <cell r="G2257">
            <v>63</v>
          </cell>
          <cell r="H2257">
            <v>0</v>
          </cell>
          <cell r="I2257">
            <v>0</v>
          </cell>
          <cell r="J2257">
            <v>0</v>
          </cell>
          <cell r="K2257">
            <v>0</v>
          </cell>
          <cell r="L2257">
            <v>0</v>
          </cell>
          <cell r="M2257">
            <v>138</v>
          </cell>
          <cell r="N2257">
            <v>7</v>
          </cell>
        </row>
        <row r="2258">
          <cell r="A2258" t="str">
            <v>553</v>
          </cell>
          <cell r="B2258" t="str">
            <v>2378</v>
          </cell>
          <cell r="C2258" t="str">
            <v>B</v>
          </cell>
          <cell r="D2258">
            <v>126</v>
          </cell>
          <cell r="E2258">
            <v>0</v>
          </cell>
          <cell r="F2258">
            <v>33</v>
          </cell>
          <cell r="G2258">
            <v>24</v>
          </cell>
          <cell r="H2258">
            <v>0</v>
          </cell>
          <cell r="I2258">
            <v>0</v>
          </cell>
          <cell r="J2258">
            <v>0</v>
          </cell>
          <cell r="K2258">
            <v>0</v>
          </cell>
          <cell r="L2258">
            <v>0</v>
          </cell>
          <cell r="M2258">
            <v>57</v>
          </cell>
          <cell r="N2258">
            <v>11</v>
          </cell>
        </row>
        <row r="2259">
          <cell r="A2259" t="str">
            <v>553</v>
          </cell>
          <cell r="B2259" t="str">
            <v>2379</v>
          </cell>
          <cell r="C2259" t="str">
            <v>B</v>
          </cell>
          <cell r="D2259">
            <v>365</v>
          </cell>
          <cell r="E2259">
            <v>0</v>
          </cell>
          <cell r="F2259">
            <v>46</v>
          </cell>
          <cell r="G2259">
            <v>115</v>
          </cell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161</v>
          </cell>
          <cell r="N2259">
            <v>9</v>
          </cell>
        </row>
        <row r="2260">
          <cell r="A2260" t="str">
            <v>553</v>
          </cell>
          <cell r="B2260" t="str">
            <v>2380</v>
          </cell>
          <cell r="C2260" t="str">
            <v>B</v>
          </cell>
          <cell r="D2260">
            <v>467</v>
          </cell>
          <cell r="E2260">
            <v>0</v>
          </cell>
          <cell r="F2260">
            <v>128</v>
          </cell>
          <cell r="G2260">
            <v>58</v>
          </cell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186</v>
          </cell>
          <cell r="N2260">
            <v>12</v>
          </cell>
        </row>
        <row r="2261">
          <cell r="A2261" t="str">
            <v>553</v>
          </cell>
          <cell r="B2261" t="str">
            <v>2380</v>
          </cell>
          <cell r="C2261" t="str">
            <v>X1</v>
          </cell>
          <cell r="D2261">
            <v>278</v>
          </cell>
          <cell r="E2261">
            <v>0</v>
          </cell>
          <cell r="F2261">
            <v>80</v>
          </cell>
          <cell r="G2261">
            <v>103</v>
          </cell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183</v>
          </cell>
          <cell r="N2261">
            <v>3</v>
          </cell>
        </row>
        <row r="2262">
          <cell r="A2262" t="str">
            <v>553</v>
          </cell>
          <cell r="B2262" t="str">
            <v>2381</v>
          </cell>
          <cell r="C2262" t="str">
            <v>B</v>
          </cell>
          <cell r="D2262">
            <v>681</v>
          </cell>
          <cell r="E2262">
            <v>0</v>
          </cell>
          <cell r="F2262">
            <v>148</v>
          </cell>
          <cell r="G2262">
            <v>139</v>
          </cell>
          <cell r="H2262">
            <v>0</v>
          </cell>
          <cell r="I2262">
            <v>0</v>
          </cell>
          <cell r="J2262">
            <v>0</v>
          </cell>
          <cell r="K2262">
            <v>0</v>
          </cell>
          <cell r="L2262">
            <v>0</v>
          </cell>
          <cell r="M2262">
            <v>287</v>
          </cell>
          <cell r="N2262">
            <v>20</v>
          </cell>
        </row>
        <row r="2263">
          <cell r="A2263" t="str">
            <v>553</v>
          </cell>
          <cell r="B2263" t="str">
            <v>2382</v>
          </cell>
          <cell r="C2263" t="str">
            <v>B</v>
          </cell>
          <cell r="D2263">
            <v>401</v>
          </cell>
          <cell r="E2263">
            <v>0</v>
          </cell>
          <cell r="F2263">
            <v>50</v>
          </cell>
          <cell r="G2263">
            <v>67</v>
          </cell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117</v>
          </cell>
          <cell r="N2263">
            <v>14</v>
          </cell>
        </row>
        <row r="2264">
          <cell r="A2264" t="str">
            <v>553</v>
          </cell>
          <cell r="B2264" t="str">
            <v>2382</v>
          </cell>
          <cell r="C2264" t="str">
            <v>C1</v>
          </cell>
          <cell r="D2264">
            <v>401</v>
          </cell>
          <cell r="E2264">
            <v>0</v>
          </cell>
          <cell r="F2264">
            <v>58</v>
          </cell>
          <cell r="G2264">
            <v>63</v>
          </cell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121</v>
          </cell>
          <cell r="N2264">
            <v>20</v>
          </cell>
        </row>
        <row r="2265">
          <cell r="A2265" t="str">
            <v>553</v>
          </cell>
          <cell r="B2265" t="str">
            <v>2383</v>
          </cell>
          <cell r="C2265" t="str">
            <v>B</v>
          </cell>
          <cell r="D2265">
            <v>743</v>
          </cell>
          <cell r="E2265">
            <v>0</v>
          </cell>
          <cell r="F2265">
            <v>71</v>
          </cell>
          <cell r="G2265">
            <v>83</v>
          </cell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154</v>
          </cell>
          <cell r="N2265">
            <v>23</v>
          </cell>
        </row>
        <row r="2266">
          <cell r="A2266" t="str">
            <v>553</v>
          </cell>
          <cell r="B2266" t="str">
            <v>2384</v>
          </cell>
          <cell r="C2266" t="str">
            <v>B</v>
          </cell>
          <cell r="D2266">
            <v>121</v>
          </cell>
          <cell r="E2266">
            <v>0</v>
          </cell>
          <cell r="F2266">
            <v>16</v>
          </cell>
          <cell r="G2266">
            <v>42</v>
          </cell>
          <cell r="H2266">
            <v>0</v>
          </cell>
          <cell r="I2266">
            <v>0</v>
          </cell>
          <cell r="J2266">
            <v>0</v>
          </cell>
          <cell r="K2266">
            <v>0</v>
          </cell>
          <cell r="L2266">
            <v>0</v>
          </cell>
          <cell r="M2266">
            <v>58</v>
          </cell>
          <cell r="N2266">
            <v>2</v>
          </cell>
        </row>
        <row r="2267">
          <cell r="A2267" t="str">
            <v>553</v>
          </cell>
          <cell r="B2267" t="str">
            <v>2385</v>
          </cell>
          <cell r="C2267" t="str">
            <v>B</v>
          </cell>
          <cell r="D2267">
            <v>213</v>
          </cell>
          <cell r="E2267">
            <v>0</v>
          </cell>
          <cell r="F2267">
            <v>24</v>
          </cell>
          <cell r="G2267">
            <v>108</v>
          </cell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132</v>
          </cell>
          <cell r="N2267">
            <v>8</v>
          </cell>
        </row>
        <row r="2268">
          <cell r="A2268" t="str">
            <v>555</v>
          </cell>
          <cell r="B2268" t="str">
            <v>2391</v>
          </cell>
          <cell r="C2268" t="str">
            <v>B</v>
          </cell>
          <cell r="D2268">
            <v>441</v>
          </cell>
          <cell r="E2268">
            <v>0</v>
          </cell>
          <cell r="F2268">
            <v>83</v>
          </cell>
          <cell r="G2268">
            <v>59</v>
          </cell>
          <cell r="H2268">
            <v>0</v>
          </cell>
          <cell r="I2268">
            <v>0</v>
          </cell>
          <cell r="J2268">
            <v>0</v>
          </cell>
          <cell r="K2268">
            <v>0</v>
          </cell>
          <cell r="L2268">
            <v>36</v>
          </cell>
          <cell r="M2268">
            <v>178</v>
          </cell>
          <cell r="N2268">
            <v>13</v>
          </cell>
        </row>
        <row r="2269">
          <cell r="A2269" t="str">
            <v>555</v>
          </cell>
          <cell r="B2269" t="str">
            <v>2391</v>
          </cell>
          <cell r="C2269" t="str">
            <v>C1</v>
          </cell>
          <cell r="D2269">
            <v>441</v>
          </cell>
          <cell r="E2269">
            <v>0</v>
          </cell>
          <cell r="F2269">
            <v>75</v>
          </cell>
          <cell r="G2269">
            <v>69</v>
          </cell>
          <cell r="H2269">
            <v>0</v>
          </cell>
          <cell r="I2269">
            <v>0</v>
          </cell>
          <cell r="J2269">
            <v>0</v>
          </cell>
          <cell r="K2269">
            <v>0</v>
          </cell>
          <cell r="L2269">
            <v>29</v>
          </cell>
          <cell r="M2269">
            <v>173</v>
          </cell>
          <cell r="N2269">
            <v>30</v>
          </cell>
        </row>
        <row r="2270">
          <cell r="A2270" t="str">
            <v>555</v>
          </cell>
          <cell r="B2270" t="str">
            <v>2392</v>
          </cell>
          <cell r="C2270" t="str">
            <v>B</v>
          </cell>
          <cell r="D2270">
            <v>399</v>
          </cell>
          <cell r="E2270">
            <v>0</v>
          </cell>
          <cell r="F2270">
            <v>62</v>
          </cell>
          <cell r="G2270">
            <v>40</v>
          </cell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3</v>
          </cell>
          <cell r="M2270">
            <v>105</v>
          </cell>
          <cell r="N2270">
            <v>13</v>
          </cell>
        </row>
        <row r="2271">
          <cell r="A2271" t="str">
            <v>555</v>
          </cell>
          <cell r="B2271" t="str">
            <v>2392</v>
          </cell>
          <cell r="C2271" t="str">
            <v>C1</v>
          </cell>
          <cell r="D2271">
            <v>399</v>
          </cell>
          <cell r="E2271">
            <v>0</v>
          </cell>
          <cell r="F2271">
            <v>70</v>
          </cell>
          <cell r="G2271">
            <v>37</v>
          </cell>
          <cell r="H2271">
            <v>0</v>
          </cell>
          <cell r="I2271">
            <v>0</v>
          </cell>
          <cell r="J2271">
            <v>0</v>
          </cell>
          <cell r="K2271">
            <v>0</v>
          </cell>
          <cell r="L2271">
            <v>1</v>
          </cell>
          <cell r="M2271">
            <v>108</v>
          </cell>
          <cell r="N2271">
            <v>10</v>
          </cell>
        </row>
        <row r="2272">
          <cell r="A2272" t="str">
            <v>557</v>
          </cell>
          <cell r="B2272" t="str">
            <v>2394</v>
          </cell>
          <cell r="C2272" t="str">
            <v>B</v>
          </cell>
          <cell r="D2272">
            <v>610</v>
          </cell>
          <cell r="E2272">
            <v>68</v>
          </cell>
          <cell r="F2272">
            <v>209</v>
          </cell>
          <cell r="G2272">
            <v>95</v>
          </cell>
          <cell r="H2272">
            <v>0</v>
          </cell>
          <cell r="I2272">
            <v>0</v>
          </cell>
          <cell r="J2272">
            <v>0</v>
          </cell>
          <cell r="K2272">
            <v>0</v>
          </cell>
          <cell r="L2272">
            <v>0</v>
          </cell>
          <cell r="M2272">
            <v>372</v>
          </cell>
          <cell r="N2272">
            <v>6</v>
          </cell>
        </row>
        <row r="2273">
          <cell r="A2273" t="str">
            <v>557</v>
          </cell>
          <cell r="B2273" t="str">
            <v>2395</v>
          </cell>
          <cell r="C2273" t="str">
            <v>B</v>
          </cell>
          <cell r="D2273">
            <v>694</v>
          </cell>
          <cell r="E2273">
            <v>132</v>
          </cell>
          <cell r="F2273">
            <v>223</v>
          </cell>
          <cell r="G2273">
            <v>104</v>
          </cell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459</v>
          </cell>
          <cell r="N2273">
            <v>4</v>
          </cell>
        </row>
        <row r="2274">
          <cell r="A2274" t="str">
            <v>557</v>
          </cell>
          <cell r="B2274" t="str">
            <v>2396</v>
          </cell>
          <cell r="C2274" t="str">
            <v>B</v>
          </cell>
          <cell r="D2274">
            <v>666</v>
          </cell>
          <cell r="E2274">
            <v>175</v>
          </cell>
          <cell r="F2274">
            <v>158</v>
          </cell>
          <cell r="G2274">
            <v>116</v>
          </cell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449</v>
          </cell>
          <cell r="N2274">
            <v>1</v>
          </cell>
        </row>
        <row r="2275">
          <cell r="A2275" t="str">
            <v>557</v>
          </cell>
          <cell r="B2275" t="str">
            <v>2397</v>
          </cell>
          <cell r="C2275" t="str">
            <v>B</v>
          </cell>
          <cell r="D2275">
            <v>659</v>
          </cell>
          <cell r="E2275">
            <v>155</v>
          </cell>
          <cell r="F2275">
            <v>239</v>
          </cell>
          <cell r="G2275">
            <v>96</v>
          </cell>
          <cell r="H2275">
            <v>0</v>
          </cell>
          <cell r="I2275">
            <v>0</v>
          </cell>
          <cell r="J2275">
            <v>0</v>
          </cell>
          <cell r="K2275">
            <v>0</v>
          </cell>
          <cell r="L2275">
            <v>0</v>
          </cell>
          <cell r="M2275">
            <v>490</v>
          </cell>
          <cell r="N2275">
            <v>2</v>
          </cell>
        </row>
        <row r="2276">
          <cell r="A2276" t="str">
            <v>557</v>
          </cell>
          <cell r="B2276" t="str">
            <v>2398</v>
          </cell>
          <cell r="C2276" t="str">
            <v>B</v>
          </cell>
          <cell r="D2276">
            <v>649</v>
          </cell>
          <cell r="E2276">
            <v>138</v>
          </cell>
          <cell r="F2276">
            <v>174</v>
          </cell>
          <cell r="G2276">
            <v>171</v>
          </cell>
          <cell r="H2276">
            <v>0</v>
          </cell>
          <cell r="I2276">
            <v>0</v>
          </cell>
          <cell r="J2276">
            <v>0</v>
          </cell>
          <cell r="K2276">
            <v>0</v>
          </cell>
          <cell r="L2276">
            <v>0</v>
          </cell>
          <cell r="M2276">
            <v>483</v>
          </cell>
          <cell r="N2276">
            <v>1</v>
          </cell>
        </row>
        <row r="2277">
          <cell r="A2277" t="str">
            <v>557</v>
          </cell>
          <cell r="B2277" t="str">
            <v>2399</v>
          </cell>
          <cell r="C2277" t="str">
            <v>B</v>
          </cell>
          <cell r="D2277">
            <v>648</v>
          </cell>
          <cell r="E2277">
            <v>153</v>
          </cell>
          <cell r="F2277">
            <v>117</v>
          </cell>
          <cell r="G2277">
            <v>149</v>
          </cell>
          <cell r="H2277">
            <v>0</v>
          </cell>
          <cell r="I2277">
            <v>0</v>
          </cell>
          <cell r="J2277">
            <v>0</v>
          </cell>
          <cell r="K2277">
            <v>0</v>
          </cell>
          <cell r="L2277">
            <v>0</v>
          </cell>
          <cell r="M2277">
            <v>419</v>
          </cell>
          <cell r="N2277">
            <v>3</v>
          </cell>
        </row>
        <row r="2278">
          <cell r="A2278" t="str">
            <v>557</v>
          </cell>
          <cell r="B2278" t="str">
            <v>2400</v>
          </cell>
          <cell r="C2278" t="str">
            <v>B</v>
          </cell>
          <cell r="D2278">
            <v>703</v>
          </cell>
          <cell r="E2278">
            <v>100</v>
          </cell>
          <cell r="F2278">
            <v>192</v>
          </cell>
          <cell r="G2278">
            <v>181</v>
          </cell>
          <cell r="H2278">
            <v>0</v>
          </cell>
          <cell r="I2278">
            <v>0</v>
          </cell>
          <cell r="J2278">
            <v>0</v>
          </cell>
          <cell r="K2278">
            <v>0</v>
          </cell>
          <cell r="L2278">
            <v>0</v>
          </cell>
          <cell r="M2278">
            <v>473</v>
          </cell>
          <cell r="N2278">
            <v>0</v>
          </cell>
        </row>
        <row r="2279">
          <cell r="A2279" t="str">
            <v>557</v>
          </cell>
          <cell r="B2279" t="str">
            <v>2401</v>
          </cell>
          <cell r="C2279" t="str">
            <v>B</v>
          </cell>
          <cell r="D2279">
            <v>443</v>
          </cell>
          <cell r="E2279">
            <v>25</v>
          </cell>
          <cell r="F2279">
            <v>158</v>
          </cell>
          <cell r="G2279">
            <v>115</v>
          </cell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298</v>
          </cell>
          <cell r="N2279">
            <v>0</v>
          </cell>
        </row>
        <row r="2280">
          <cell r="A2280" t="str">
            <v>557</v>
          </cell>
          <cell r="B2280" t="str">
            <v>2401</v>
          </cell>
          <cell r="C2280" t="str">
            <v>C1</v>
          </cell>
          <cell r="D2280">
            <v>444</v>
          </cell>
          <cell r="E2280">
            <v>17</v>
          </cell>
          <cell r="F2280">
            <v>141</v>
          </cell>
          <cell r="G2280">
            <v>141</v>
          </cell>
          <cell r="H2280">
            <v>0</v>
          </cell>
          <cell r="I2280">
            <v>0</v>
          </cell>
          <cell r="J2280">
            <v>0</v>
          </cell>
          <cell r="K2280">
            <v>0</v>
          </cell>
          <cell r="L2280">
            <v>0</v>
          </cell>
          <cell r="M2280">
            <v>299</v>
          </cell>
          <cell r="N2280">
            <v>2</v>
          </cell>
        </row>
        <row r="2281">
          <cell r="A2281" t="str">
            <v>557</v>
          </cell>
          <cell r="B2281" t="str">
            <v>2402</v>
          </cell>
          <cell r="C2281" t="str">
            <v>B</v>
          </cell>
          <cell r="D2281">
            <v>435</v>
          </cell>
          <cell r="E2281">
            <v>24</v>
          </cell>
          <cell r="F2281">
            <v>129</v>
          </cell>
          <cell r="G2281">
            <v>144</v>
          </cell>
          <cell r="H2281">
            <v>0</v>
          </cell>
          <cell r="I2281">
            <v>0</v>
          </cell>
          <cell r="J2281">
            <v>0</v>
          </cell>
          <cell r="K2281">
            <v>0</v>
          </cell>
          <cell r="L2281">
            <v>0</v>
          </cell>
          <cell r="M2281">
            <v>297</v>
          </cell>
          <cell r="N2281">
            <v>1</v>
          </cell>
        </row>
        <row r="2282">
          <cell r="A2282" t="str">
            <v>557</v>
          </cell>
          <cell r="B2282" t="str">
            <v>2402</v>
          </cell>
          <cell r="C2282" t="str">
            <v>C1</v>
          </cell>
          <cell r="D2282">
            <v>435</v>
          </cell>
          <cell r="E2282">
            <v>23</v>
          </cell>
          <cell r="F2282">
            <v>127</v>
          </cell>
          <cell r="G2282">
            <v>150</v>
          </cell>
          <cell r="H2282">
            <v>0</v>
          </cell>
          <cell r="I2282">
            <v>0</v>
          </cell>
          <cell r="J2282">
            <v>0</v>
          </cell>
          <cell r="K2282">
            <v>0</v>
          </cell>
          <cell r="L2282">
            <v>0</v>
          </cell>
          <cell r="M2282">
            <v>300</v>
          </cell>
          <cell r="N2282">
            <v>1</v>
          </cell>
        </row>
        <row r="2283">
          <cell r="A2283" t="str">
            <v>557</v>
          </cell>
          <cell r="B2283" t="str">
            <v>2403</v>
          </cell>
          <cell r="C2283" t="str">
            <v>B</v>
          </cell>
          <cell r="D2283">
            <v>422</v>
          </cell>
          <cell r="E2283">
            <v>27</v>
          </cell>
          <cell r="F2283">
            <v>124</v>
          </cell>
          <cell r="G2283">
            <v>127</v>
          </cell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278</v>
          </cell>
          <cell r="N2283">
            <v>1</v>
          </cell>
        </row>
        <row r="2284">
          <cell r="A2284" t="str">
            <v>557</v>
          </cell>
          <cell r="B2284" t="str">
            <v>2403</v>
          </cell>
          <cell r="C2284" t="str">
            <v>C1</v>
          </cell>
          <cell r="D2284">
            <v>423</v>
          </cell>
          <cell r="E2284">
            <v>39</v>
          </cell>
          <cell r="F2284">
            <v>144</v>
          </cell>
          <cell r="G2284">
            <v>105</v>
          </cell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288</v>
          </cell>
          <cell r="N2284">
            <v>3</v>
          </cell>
        </row>
        <row r="2285">
          <cell r="A2285" t="str">
            <v>557</v>
          </cell>
          <cell r="B2285" t="str">
            <v>2404</v>
          </cell>
          <cell r="C2285" t="str">
            <v>B</v>
          </cell>
          <cell r="D2285">
            <v>653</v>
          </cell>
          <cell r="E2285">
            <v>57</v>
          </cell>
          <cell r="F2285">
            <v>268</v>
          </cell>
          <cell r="G2285">
            <v>119</v>
          </cell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444</v>
          </cell>
          <cell r="N2285">
            <v>4</v>
          </cell>
        </row>
        <row r="2286">
          <cell r="A2286" t="str">
            <v>558</v>
          </cell>
          <cell r="B2286" t="str">
            <v>2405</v>
          </cell>
          <cell r="C2286" t="str">
            <v>B</v>
          </cell>
          <cell r="D2286">
            <v>564</v>
          </cell>
          <cell r="E2286">
            <v>80</v>
          </cell>
          <cell r="F2286">
            <v>158</v>
          </cell>
          <cell r="G2286">
            <v>191</v>
          </cell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429</v>
          </cell>
          <cell r="N2286">
            <v>0</v>
          </cell>
        </row>
        <row r="2287">
          <cell r="A2287" t="str">
            <v>558</v>
          </cell>
          <cell r="B2287" t="str">
            <v>2406</v>
          </cell>
          <cell r="C2287" t="str">
            <v>B</v>
          </cell>
          <cell r="D2287">
            <v>378</v>
          </cell>
          <cell r="E2287">
            <v>31</v>
          </cell>
          <cell r="F2287">
            <v>101</v>
          </cell>
          <cell r="G2287">
            <v>119</v>
          </cell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251</v>
          </cell>
          <cell r="N2287">
            <v>0</v>
          </cell>
        </row>
        <row r="2288">
          <cell r="A2288" t="str">
            <v>560</v>
          </cell>
          <cell r="B2288" t="str">
            <v>2408</v>
          </cell>
          <cell r="C2288" t="str">
            <v>B</v>
          </cell>
          <cell r="D2288">
            <v>405</v>
          </cell>
          <cell r="E2288">
            <v>0</v>
          </cell>
          <cell r="F2288">
            <v>144</v>
          </cell>
          <cell r="G2288">
            <v>89</v>
          </cell>
          <cell r="H2288">
            <v>7</v>
          </cell>
          <cell r="I2288">
            <v>0</v>
          </cell>
          <cell r="J2288">
            <v>0</v>
          </cell>
          <cell r="K2288">
            <v>0</v>
          </cell>
          <cell r="L2288">
            <v>0</v>
          </cell>
          <cell r="M2288">
            <v>240</v>
          </cell>
          <cell r="N2288">
            <v>7</v>
          </cell>
        </row>
        <row r="2289">
          <cell r="A2289" t="str">
            <v>560</v>
          </cell>
          <cell r="B2289" t="str">
            <v>2408</v>
          </cell>
          <cell r="C2289" t="str">
            <v>C1</v>
          </cell>
          <cell r="D2289">
            <v>405</v>
          </cell>
          <cell r="E2289">
            <v>0</v>
          </cell>
          <cell r="F2289">
            <v>147</v>
          </cell>
          <cell r="G2289">
            <v>73</v>
          </cell>
          <cell r="H2289">
            <v>12</v>
          </cell>
          <cell r="I2289">
            <v>0</v>
          </cell>
          <cell r="J2289">
            <v>0</v>
          </cell>
          <cell r="K2289">
            <v>0</v>
          </cell>
          <cell r="L2289">
            <v>0</v>
          </cell>
          <cell r="M2289">
            <v>232</v>
          </cell>
          <cell r="N2289">
            <v>11</v>
          </cell>
        </row>
        <row r="2290">
          <cell r="A2290" t="str">
            <v>560</v>
          </cell>
          <cell r="B2290" t="str">
            <v>2409</v>
          </cell>
          <cell r="C2290" t="str">
            <v>B</v>
          </cell>
          <cell r="D2290">
            <v>534</v>
          </cell>
          <cell r="E2290">
            <v>0</v>
          </cell>
          <cell r="F2290">
            <v>175</v>
          </cell>
          <cell r="G2290">
            <v>128</v>
          </cell>
          <cell r="H2290">
            <v>9</v>
          </cell>
          <cell r="I2290">
            <v>0</v>
          </cell>
          <cell r="J2290">
            <v>0</v>
          </cell>
          <cell r="K2290">
            <v>0</v>
          </cell>
          <cell r="L2290">
            <v>0</v>
          </cell>
          <cell r="M2290">
            <v>312</v>
          </cell>
          <cell r="N2290">
            <v>7</v>
          </cell>
        </row>
        <row r="2291">
          <cell r="A2291" t="str">
            <v>560</v>
          </cell>
          <cell r="B2291" t="str">
            <v>2409</v>
          </cell>
          <cell r="C2291" t="str">
            <v>C1</v>
          </cell>
          <cell r="D2291">
            <v>534</v>
          </cell>
          <cell r="E2291">
            <v>0</v>
          </cell>
          <cell r="F2291">
            <v>163</v>
          </cell>
          <cell r="G2291">
            <v>119</v>
          </cell>
          <cell r="H2291">
            <v>8</v>
          </cell>
          <cell r="I2291">
            <v>0</v>
          </cell>
          <cell r="J2291">
            <v>0</v>
          </cell>
          <cell r="K2291">
            <v>0</v>
          </cell>
          <cell r="L2291">
            <v>0</v>
          </cell>
          <cell r="M2291">
            <v>290</v>
          </cell>
          <cell r="N2291">
            <v>0</v>
          </cell>
        </row>
        <row r="2292">
          <cell r="A2292" t="str">
            <v>560</v>
          </cell>
          <cell r="B2292" t="str">
            <v>2410</v>
          </cell>
          <cell r="C2292" t="str">
            <v>B</v>
          </cell>
          <cell r="D2292">
            <v>573</v>
          </cell>
          <cell r="E2292">
            <v>0</v>
          </cell>
          <cell r="F2292">
            <v>211</v>
          </cell>
          <cell r="G2292">
            <v>121</v>
          </cell>
          <cell r="H2292">
            <v>8</v>
          </cell>
          <cell r="I2292">
            <v>0</v>
          </cell>
          <cell r="J2292">
            <v>0</v>
          </cell>
          <cell r="K2292">
            <v>0</v>
          </cell>
          <cell r="L2292">
            <v>0</v>
          </cell>
          <cell r="M2292">
            <v>340</v>
          </cell>
          <cell r="N2292">
            <v>4</v>
          </cell>
        </row>
        <row r="2293">
          <cell r="A2293" t="str">
            <v>560</v>
          </cell>
          <cell r="B2293" t="str">
            <v>2410</v>
          </cell>
          <cell r="C2293" t="str">
            <v>C1</v>
          </cell>
          <cell r="D2293">
            <v>574</v>
          </cell>
          <cell r="E2293">
            <v>0</v>
          </cell>
          <cell r="F2293">
            <v>200</v>
          </cell>
          <cell r="G2293">
            <v>110</v>
          </cell>
          <cell r="H2293">
            <v>10</v>
          </cell>
          <cell r="I2293">
            <v>0</v>
          </cell>
          <cell r="J2293">
            <v>0</v>
          </cell>
          <cell r="K2293">
            <v>0</v>
          </cell>
          <cell r="L2293">
            <v>0</v>
          </cell>
          <cell r="M2293">
            <v>320</v>
          </cell>
          <cell r="N2293">
            <v>12</v>
          </cell>
        </row>
        <row r="2294">
          <cell r="A2294" t="str">
            <v>560</v>
          </cell>
          <cell r="B2294" t="str">
            <v>2411</v>
          </cell>
          <cell r="C2294" t="str">
            <v>B</v>
          </cell>
          <cell r="D2294">
            <v>496</v>
          </cell>
          <cell r="E2294">
            <v>0</v>
          </cell>
          <cell r="F2294">
            <v>152</v>
          </cell>
          <cell r="G2294">
            <v>151</v>
          </cell>
          <cell r="H2294">
            <v>11</v>
          </cell>
          <cell r="I2294">
            <v>0</v>
          </cell>
          <cell r="J2294">
            <v>0</v>
          </cell>
          <cell r="K2294">
            <v>0</v>
          </cell>
          <cell r="L2294">
            <v>0</v>
          </cell>
          <cell r="M2294">
            <v>314</v>
          </cell>
          <cell r="N2294">
            <v>2</v>
          </cell>
        </row>
        <row r="2295">
          <cell r="A2295" t="str">
            <v>560</v>
          </cell>
          <cell r="B2295" t="str">
            <v>2411</v>
          </cell>
          <cell r="C2295" t="str">
            <v>C1</v>
          </cell>
          <cell r="D2295">
            <v>497</v>
          </cell>
          <cell r="E2295">
            <v>0</v>
          </cell>
          <cell r="F2295">
            <v>168</v>
          </cell>
          <cell r="G2295">
            <v>131</v>
          </cell>
          <cell r="H2295">
            <v>5</v>
          </cell>
          <cell r="I2295">
            <v>0</v>
          </cell>
          <cell r="J2295">
            <v>0</v>
          </cell>
          <cell r="K2295">
            <v>0</v>
          </cell>
          <cell r="L2295">
            <v>0</v>
          </cell>
          <cell r="M2295">
            <v>304</v>
          </cell>
          <cell r="N2295">
            <v>5</v>
          </cell>
        </row>
        <row r="2296">
          <cell r="A2296" t="str">
            <v>566</v>
          </cell>
          <cell r="B2296" t="str">
            <v>2423</v>
          </cell>
          <cell r="C2296" t="str">
            <v>B</v>
          </cell>
          <cell r="D2296">
            <v>720</v>
          </cell>
          <cell r="E2296">
            <v>0</v>
          </cell>
          <cell r="F2296">
            <v>163</v>
          </cell>
          <cell r="G2296">
            <v>181</v>
          </cell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344</v>
          </cell>
          <cell r="N2296">
            <v>29</v>
          </cell>
        </row>
        <row r="2297">
          <cell r="A2297" t="str">
            <v>566</v>
          </cell>
          <cell r="B2297" t="str">
            <v>2423</v>
          </cell>
          <cell r="C2297" t="str">
            <v>C1</v>
          </cell>
          <cell r="D2297">
            <v>721</v>
          </cell>
          <cell r="E2297">
            <v>0</v>
          </cell>
          <cell r="F2297">
            <v>163</v>
          </cell>
          <cell r="G2297">
            <v>158</v>
          </cell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321</v>
          </cell>
          <cell r="N2297">
            <v>14</v>
          </cell>
        </row>
        <row r="2298">
          <cell r="A2298" t="str">
            <v>566</v>
          </cell>
          <cell r="B2298" t="str">
            <v>2424</v>
          </cell>
          <cell r="C2298" t="str">
            <v>B</v>
          </cell>
          <cell r="D2298">
            <v>699</v>
          </cell>
          <cell r="E2298">
            <v>0</v>
          </cell>
          <cell r="F2298">
            <v>174</v>
          </cell>
          <cell r="G2298">
            <v>134</v>
          </cell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308</v>
          </cell>
          <cell r="N2298">
            <v>9</v>
          </cell>
        </row>
        <row r="2299">
          <cell r="A2299" t="str">
            <v>566</v>
          </cell>
          <cell r="B2299" t="str">
            <v>2424</v>
          </cell>
          <cell r="C2299" t="str">
            <v>C1</v>
          </cell>
          <cell r="D2299">
            <v>700</v>
          </cell>
          <cell r="E2299">
            <v>0</v>
          </cell>
          <cell r="F2299">
            <v>186</v>
          </cell>
          <cell r="G2299">
            <v>90</v>
          </cell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276</v>
          </cell>
          <cell r="N2299">
            <v>20</v>
          </cell>
        </row>
        <row r="2300">
          <cell r="A2300" t="str">
            <v>566</v>
          </cell>
          <cell r="B2300" t="str">
            <v>2425</v>
          </cell>
          <cell r="C2300" t="str">
            <v>B</v>
          </cell>
          <cell r="D2300">
            <v>609</v>
          </cell>
          <cell r="E2300">
            <v>0</v>
          </cell>
          <cell r="F2300">
            <v>153</v>
          </cell>
          <cell r="G2300">
            <v>121</v>
          </cell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274</v>
          </cell>
          <cell r="N2300">
            <v>15</v>
          </cell>
        </row>
        <row r="2301">
          <cell r="A2301" t="str">
            <v>566</v>
          </cell>
          <cell r="B2301" t="str">
            <v>2425</v>
          </cell>
          <cell r="C2301" t="str">
            <v>C1</v>
          </cell>
          <cell r="D2301">
            <v>610</v>
          </cell>
          <cell r="E2301">
            <v>0</v>
          </cell>
          <cell r="F2301">
            <v>185</v>
          </cell>
          <cell r="G2301">
            <v>131</v>
          </cell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316</v>
          </cell>
          <cell r="N2301">
            <v>0</v>
          </cell>
        </row>
        <row r="2302">
          <cell r="A2302" t="str">
            <v>566</v>
          </cell>
          <cell r="B2302" t="str">
            <v>2426</v>
          </cell>
          <cell r="C2302" t="str">
            <v>B</v>
          </cell>
          <cell r="D2302">
            <v>686</v>
          </cell>
          <cell r="E2302">
            <v>0</v>
          </cell>
          <cell r="F2302">
            <v>132</v>
          </cell>
          <cell r="G2302">
            <v>170</v>
          </cell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302</v>
          </cell>
          <cell r="N2302">
            <v>15</v>
          </cell>
        </row>
        <row r="2303">
          <cell r="A2303" t="str">
            <v>566</v>
          </cell>
          <cell r="B2303" t="str">
            <v>2426</v>
          </cell>
          <cell r="C2303" t="str">
            <v>C1</v>
          </cell>
          <cell r="D2303">
            <v>687</v>
          </cell>
          <cell r="E2303">
            <v>0</v>
          </cell>
          <cell r="F2303">
            <v>181</v>
          </cell>
          <cell r="G2303">
            <v>138</v>
          </cell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319</v>
          </cell>
          <cell r="N2303">
            <v>0</v>
          </cell>
        </row>
        <row r="2304">
          <cell r="A2304" t="str">
            <v>566</v>
          </cell>
          <cell r="B2304" t="str">
            <v>2427</v>
          </cell>
          <cell r="C2304" t="str">
            <v>B</v>
          </cell>
          <cell r="D2304">
            <v>539</v>
          </cell>
          <cell r="E2304">
            <v>0</v>
          </cell>
          <cell r="F2304">
            <v>152</v>
          </cell>
          <cell r="G2304">
            <v>94</v>
          </cell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246</v>
          </cell>
          <cell r="N2304">
            <v>11</v>
          </cell>
        </row>
        <row r="2305">
          <cell r="A2305" t="str">
            <v>566</v>
          </cell>
          <cell r="B2305" t="str">
            <v>2427</v>
          </cell>
          <cell r="C2305" t="str">
            <v>C1</v>
          </cell>
          <cell r="D2305">
            <v>539</v>
          </cell>
          <cell r="E2305">
            <v>0</v>
          </cell>
          <cell r="F2305">
            <v>161</v>
          </cell>
          <cell r="G2305">
            <v>75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236</v>
          </cell>
          <cell r="N2305">
            <v>18</v>
          </cell>
        </row>
        <row r="2306">
          <cell r="A2306" t="str">
            <v>566</v>
          </cell>
          <cell r="B2306" t="str">
            <v>2428</v>
          </cell>
          <cell r="C2306" t="str">
            <v>B</v>
          </cell>
          <cell r="D2306">
            <v>574</v>
          </cell>
          <cell r="E2306">
            <v>0</v>
          </cell>
          <cell r="F2306">
            <v>101</v>
          </cell>
          <cell r="G2306">
            <v>70</v>
          </cell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171</v>
          </cell>
          <cell r="N2306">
            <v>9</v>
          </cell>
        </row>
        <row r="2307">
          <cell r="A2307" t="str">
            <v>566</v>
          </cell>
          <cell r="B2307" t="str">
            <v>2428</v>
          </cell>
          <cell r="C2307" t="str">
            <v>C1</v>
          </cell>
          <cell r="D2307">
            <v>575</v>
          </cell>
          <cell r="E2307">
            <v>0</v>
          </cell>
          <cell r="F2307">
            <v>109</v>
          </cell>
          <cell r="G2307">
            <v>108</v>
          </cell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217</v>
          </cell>
          <cell r="N2307">
            <v>8</v>
          </cell>
        </row>
        <row r="2308">
          <cell r="A2308" t="str">
            <v>566</v>
          </cell>
          <cell r="B2308" t="str">
            <v>2428</v>
          </cell>
          <cell r="C2308" t="str">
            <v>C2</v>
          </cell>
          <cell r="D2308">
            <v>575</v>
          </cell>
          <cell r="E2308">
            <v>0</v>
          </cell>
          <cell r="F2308">
            <v>120</v>
          </cell>
          <cell r="G2308">
            <v>66</v>
          </cell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186</v>
          </cell>
          <cell r="N2308">
            <v>10</v>
          </cell>
        </row>
        <row r="2309">
          <cell r="A2309" t="str">
            <v>566</v>
          </cell>
          <cell r="B2309" t="str">
            <v>2429</v>
          </cell>
          <cell r="C2309" t="str">
            <v>B</v>
          </cell>
          <cell r="D2309">
            <v>207</v>
          </cell>
          <cell r="E2309">
            <v>0</v>
          </cell>
          <cell r="F2309">
            <v>32</v>
          </cell>
          <cell r="G2309">
            <v>41</v>
          </cell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73</v>
          </cell>
          <cell r="N2309">
            <v>5</v>
          </cell>
        </row>
        <row r="2310">
          <cell r="A2310" t="str">
            <v>568</v>
          </cell>
          <cell r="B2310" t="str">
            <v>2432</v>
          </cell>
          <cell r="C2310" t="str">
            <v>B</v>
          </cell>
          <cell r="D2310">
            <v>721</v>
          </cell>
          <cell r="E2310">
            <v>51</v>
          </cell>
          <cell r="F2310">
            <v>137</v>
          </cell>
          <cell r="G2310">
            <v>0</v>
          </cell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188</v>
          </cell>
          <cell r="N2310">
            <v>19</v>
          </cell>
        </row>
        <row r="2311">
          <cell r="A2311" t="str">
            <v>568</v>
          </cell>
          <cell r="B2311" t="str">
            <v>2433</v>
          </cell>
          <cell r="C2311" t="str">
            <v>B</v>
          </cell>
          <cell r="D2311">
            <v>612</v>
          </cell>
          <cell r="E2311">
            <v>45</v>
          </cell>
          <cell r="F2311">
            <v>185</v>
          </cell>
          <cell r="G2311">
            <v>0</v>
          </cell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230</v>
          </cell>
          <cell r="N2311">
            <v>9</v>
          </cell>
        </row>
        <row r="2312">
          <cell r="A2312" t="str">
            <v>568</v>
          </cell>
          <cell r="B2312" t="str">
            <v>2434</v>
          </cell>
          <cell r="C2312" t="str">
            <v>B</v>
          </cell>
          <cell r="D2312">
            <v>399</v>
          </cell>
          <cell r="E2312">
            <v>8</v>
          </cell>
          <cell r="F2312">
            <v>119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127</v>
          </cell>
          <cell r="N2312">
            <v>5</v>
          </cell>
        </row>
        <row r="2313">
          <cell r="A2313" t="str">
            <v>570</v>
          </cell>
          <cell r="B2313" t="str">
            <v>2436</v>
          </cell>
          <cell r="C2313" t="str">
            <v>B</v>
          </cell>
          <cell r="D2313">
            <v>626</v>
          </cell>
          <cell r="E2313">
            <v>0</v>
          </cell>
          <cell r="F2313">
            <v>170</v>
          </cell>
          <cell r="G2313">
            <v>124</v>
          </cell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294</v>
          </cell>
          <cell r="N2313">
            <v>7</v>
          </cell>
        </row>
        <row r="2314">
          <cell r="A2314" t="str">
            <v>570</v>
          </cell>
          <cell r="B2314" t="str">
            <v>2437</v>
          </cell>
          <cell r="C2314" t="str">
            <v>B</v>
          </cell>
          <cell r="D2314">
            <v>591</v>
          </cell>
          <cell r="E2314">
            <v>0</v>
          </cell>
          <cell r="F2314">
            <v>179</v>
          </cell>
          <cell r="G2314">
            <v>157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336</v>
          </cell>
          <cell r="N2314">
            <v>14</v>
          </cell>
        </row>
        <row r="2315">
          <cell r="A2315" t="str">
            <v>570</v>
          </cell>
          <cell r="B2315" t="str">
            <v>2437</v>
          </cell>
          <cell r="C2315" t="str">
            <v>C1</v>
          </cell>
          <cell r="D2315">
            <v>592</v>
          </cell>
          <cell r="E2315">
            <v>0</v>
          </cell>
          <cell r="F2315">
            <v>135</v>
          </cell>
          <cell r="G2315">
            <v>166</v>
          </cell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301</v>
          </cell>
          <cell r="N2315">
            <v>9</v>
          </cell>
        </row>
        <row r="2316">
          <cell r="A2316" t="str">
            <v>570</v>
          </cell>
          <cell r="B2316" t="str">
            <v>2438</v>
          </cell>
          <cell r="C2316" t="str">
            <v>B</v>
          </cell>
          <cell r="D2316">
            <v>664</v>
          </cell>
          <cell r="E2316">
            <v>0</v>
          </cell>
          <cell r="F2316">
            <v>139</v>
          </cell>
          <cell r="G2316">
            <v>138</v>
          </cell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277</v>
          </cell>
          <cell r="N2316">
            <v>10</v>
          </cell>
        </row>
        <row r="2317">
          <cell r="A2317" t="str">
            <v>570</v>
          </cell>
          <cell r="B2317" t="str">
            <v>2439</v>
          </cell>
          <cell r="C2317" t="str">
            <v>B</v>
          </cell>
          <cell r="D2317">
            <v>457</v>
          </cell>
          <cell r="E2317">
            <v>0</v>
          </cell>
          <cell r="F2317">
            <v>174</v>
          </cell>
          <cell r="G2317">
            <v>87</v>
          </cell>
          <cell r="H2317">
            <v>0</v>
          </cell>
          <cell r="I2317">
            <v>0</v>
          </cell>
          <cell r="J2317">
            <v>0</v>
          </cell>
          <cell r="K2317">
            <v>0</v>
          </cell>
          <cell r="L2317">
            <v>0</v>
          </cell>
          <cell r="M2317">
            <v>261</v>
          </cell>
          <cell r="N2317">
            <v>15</v>
          </cell>
        </row>
        <row r="2318">
          <cell r="A2318" t="str">
            <v>570</v>
          </cell>
          <cell r="B2318" t="str">
            <v>2439</v>
          </cell>
          <cell r="C2318" t="str">
            <v>C1</v>
          </cell>
          <cell r="D2318">
            <v>457</v>
          </cell>
          <cell r="E2318">
            <v>0</v>
          </cell>
          <cell r="F2318">
            <v>160</v>
          </cell>
          <cell r="G2318">
            <v>77</v>
          </cell>
          <cell r="H2318">
            <v>0</v>
          </cell>
          <cell r="I2318">
            <v>0</v>
          </cell>
          <cell r="J2318">
            <v>0</v>
          </cell>
          <cell r="K2318">
            <v>0</v>
          </cell>
          <cell r="L2318">
            <v>0</v>
          </cell>
          <cell r="M2318">
            <v>237</v>
          </cell>
          <cell r="N2318">
            <v>16</v>
          </cell>
        </row>
        <row r="2319">
          <cell r="A2319" t="str">
            <v>570</v>
          </cell>
          <cell r="B2319" t="str">
            <v>2440</v>
          </cell>
          <cell r="C2319" t="str">
            <v>B</v>
          </cell>
          <cell r="D2319">
            <v>504</v>
          </cell>
          <cell r="E2319">
            <v>0</v>
          </cell>
          <cell r="F2319">
            <v>163</v>
          </cell>
          <cell r="G2319">
            <v>131</v>
          </cell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294</v>
          </cell>
          <cell r="N2319">
            <v>6</v>
          </cell>
        </row>
        <row r="2320">
          <cell r="A2320" t="str">
            <v>570</v>
          </cell>
          <cell r="B2320" t="str">
            <v>2440</v>
          </cell>
          <cell r="C2320" t="str">
            <v>C1</v>
          </cell>
          <cell r="D2320">
            <v>505</v>
          </cell>
          <cell r="E2320">
            <v>0</v>
          </cell>
          <cell r="F2320">
            <v>190</v>
          </cell>
          <cell r="G2320">
            <v>125</v>
          </cell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315</v>
          </cell>
          <cell r="N2320">
            <v>5</v>
          </cell>
        </row>
        <row r="2321">
          <cell r="A2321" t="str">
            <v>570</v>
          </cell>
          <cell r="B2321" t="str">
            <v>2441</v>
          </cell>
          <cell r="C2321" t="str">
            <v>B</v>
          </cell>
          <cell r="D2321">
            <v>613</v>
          </cell>
          <cell r="E2321">
            <v>0</v>
          </cell>
          <cell r="F2321">
            <v>221</v>
          </cell>
          <cell r="G2321">
            <v>106</v>
          </cell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327</v>
          </cell>
          <cell r="N2321">
            <v>11</v>
          </cell>
        </row>
        <row r="2322">
          <cell r="A2322" t="str">
            <v>570</v>
          </cell>
          <cell r="B2322" t="str">
            <v>2441</v>
          </cell>
          <cell r="C2322" t="str">
            <v>X1</v>
          </cell>
          <cell r="D2322">
            <v>584</v>
          </cell>
          <cell r="E2322">
            <v>0</v>
          </cell>
          <cell r="F2322">
            <v>139</v>
          </cell>
          <cell r="G2322">
            <v>137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276</v>
          </cell>
          <cell r="N2322">
            <v>13</v>
          </cell>
        </row>
        <row r="2323">
          <cell r="A2323" t="str">
            <v>570</v>
          </cell>
          <cell r="B2323" t="str">
            <v>2442</v>
          </cell>
          <cell r="C2323" t="str">
            <v>B</v>
          </cell>
          <cell r="D2323">
            <v>532</v>
          </cell>
          <cell r="E2323">
            <v>0</v>
          </cell>
          <cell r="F2323">
            <v>153</v>
          </cell>
          <cell r="G2323">
            <v>146</v>
          </cell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299</v>
          </cell>
          <cell r="N2323">
            <v>9</v>
          </cell>
        </row>
        <row r="2324">
          <cell r="A2324" t="str">
            <v>570</v>
          </cell>
          <cell r="B2324" t="str">
            <v>2442</v>
          </cell>
          <cell r="C2324" t="str">
            <v>C1</v>
          </cell>
          <cell r="D2324">
            <v>532</v>
          </cell>
          <cell r="E2324">
            <v>0</v>
          </cell>
          <cell r="F2324">
            <v>162</v>
          </cell>
          <cell r="G2324">
            <v>105</v>
          </cell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267</v>
          </cell>
          <cell r="N2324">
            <v>0</v>
          </cell>
        </row>
        <row r="2325">
          <cell r="A2325" t="str">
            <v>570</v>
          </cell>
          <cell r="B2325" t="str">
            <v>2443</v>
          </cell>
          <cell r="C2325" t="str">
            <v>B</v>
          </cell>
          <cell r="D2325">
            <v>345</v>
          </cell>
          <cell r="E2325">
            <v>0</v>
          </cell>
          <cell r="F2325">
            <v>55</v>
          </cell>
          <cell r="G2325">
            <v>108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163</v>
          </cell>
          <cell r="N2325">
            <v>13</v>
          </cell>
        </row>
        <row r="2326">
          <cell r="A2326" t="str">
            <v>570</v>
          </cell>
          <cell r="B2326" t="str">
            <v>2444</v>
          </cell>
          <cell r="C2326" t="str">
            <v>B</v>
          </cell>
          <cell r="D2326">
            <v>258</v>
          </cell>
          <cell r="E2326">
            <v>0</v>
          </cell>
          <cell r="F2326">
            <v>15</v>
          </cell>
          <cell r="G2326">
            <v>82</v>
          </cell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97</v>
          </cell>
          <cell r="N2326">
            <v>9</v>
          </cell>
        </row>
        <row r="2327">
          <cell r="A2327" t="str">
            <v>570</v>
          </cell>
          <cell r="B2327" t="str">
            <v>2445</v>
          </cell>
          <cell r="C2327" t="str">
            <v>B</v>
          </cell>
          <cell r="D2327">
            <v>376</v>
          </cell>
          <cell r="E2327">
            <v>0</v>
          </cell>
          <cell r="F2327">
            <v>24</v>
          </cell>
          <cell r="G2327">
            <v>102</v>
          </cell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126</v>
          </cell>
          <cell r="N2327">
            <v>8</v>
          </cell>
        </row>
        <row r="2328">
          <cell r="A2328" t="str">
            <v>570</v>
          </cell>
          <cell r="B2328" t="str">
            <v>2446</v>
          </cell>
          <cell r="C2328" t="str">
            <v>B</v>
          </cell>
          <cell r="D2328">
            <v>359</v>
          </cell>
          <cell r="E2328">
            <v>0</v>
          </cell>
          <cell r="F2328">
            <v>55</v>
          </cell>
          <cell r="G2328">
            <v>44</v>
          </cell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99</v>
          </cell>
          <cell r="N2328">
            <v>5</v>
          </cell>
        </row>
        <row r="2329">
          <cell r="A2329" t="str">
            <v>570</v>
          </cell>
          <cell r="B2329" t="str">
            <v>2447</v>
          </cell>
          <cell r="C2329" t="str">
            <v>B</v>
          </cell>
          <cell r="D2329">
            <v>389</v>
          </cell>
          <cell r="E2329">
            <v>0</v>
          </cell>
          <cell r="F2329">
            <v>99</v>
          </cell>
          <cell r="G2329">
            <v>60</v>
          </cell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159</v>
          </cell>
          <cell r="N2329">
            <v>0</v>
          </cell>
        </row>
        <row r="2330">
          <cell r="A2330" t="str">
            <v>570</v>
          </cell>
          <cell r="B2330" t="str">
            <v>2447</v>
          </cell>
          <cell r="C2330" t="str">
            <v>C1</v>
          </cell>
          <cell r="D2330">
            <v>390</v>
          </cell>
          <cell r="E2330">
            <v>0</v>
          </cell>
          <cell r="F2330">
            <v>94</v>
          </cell>
          <cell r="G2330">
            <v>60</v>
          </cell>
          <cell r="H2330">
            <v>0</v>
          </cell>
          <cell r="I2330">
            <v>0</v>
          </cell>
          <cell r="J2330">
            <v>0</v>
          </cell>
          <cell r="K2330">
            <v>0</v>
          </cell>
          <cell r="L2330">
            <v>0</v>
          </cell>
          <cell r="M2330">
            <v>154</v>
          </cell>
          <cell r="N2330">
            <v>9</v>
          </cell>
        </row>
        <row r="2331">
          <cell r="A2331" t="str">
            <v>570</v>
          </cell>
          <cell r="B2331" t="str">
            <v>2448</v>
          </cell>
          <cell r="C2331" t="str">
            <v>B</v>
          </cell>
          <cell r="D2331">
            <v>355</v>
          </cell>
          <cell r="E2331">
            <v>0</v>
          </cell>
          <cell r="F2331">
            <v>71</v>
          </cell>
          <cell r="G2331">
            <v>40</v>
          </cell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111</v>
          </cell>
          <cell r="N2331">
            <v>0</v>
          </cell>
        </row>
        <row r="2332">
          <cell r="A2332" t="str">
            <v>I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N Oax 20042018"/>
      <sheetName val="LN OAX 20042018 (2)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827A5-7A68-4A1B-B60C-69760B2D814C}">
  <dimension ref="A1:R606"/>
  <sheetViews>
    <sheetView showGridLines="0" workbookViewId="0">
      <pane ySplit="4395" topLeftCell="A26" activePane="bottomLeft"/>
      <selection activeCell="D8" sqref="D8"/>
      <selection pane="bottomLeft" activeCell="O14" sqref="O14"/>
    </sheetView>
  </sheetViews>
  <sheetFormatPr baseColWidth="10" defaultRowHeight="15" x14ac:dyDescent="0.25"/>
  <cols>
    <col min="1" max="1" width="3.28515625" style="1" bestFit="1" customWidth="1"/>
    <col min="2" max="2" width="19.85546875" style="1" bestFit="1" customWidth="1"/>
    <col min="3" max="3" width="8.140625" style="91" bestFit="1" customWidth="1"/>
    <col min="4" max="4" width="42.5703125" style="1" customWidth="1"/>
    <col min="5" max="5" width="4.85546875" style="102" customWidth="1"/>
    <col min="6" max="6" width="38.5703125" style="103" hidden="1" customWidth="1"/>
    <col min="7" max="7" width="9.140625" style="102" bestFit="1" customWidth="1"/>
    <col min="8" max="8" width="7.140625" style="104" bestFit="1" customWidth="1"/>
    <col min="9" max="9" width="3.140625" style="103" hidden="1" customWidth="1"/>
    <col min="10" max="10" width="22.28515625" style="102" hidden="1" customWidth="1"/>
    <col min="11" max="11" width="6.5703125" style="38" bestFit="1" customWidth="1"/>
    <col min="12" max="13" width="4" style="1" bestFit="1" customWidth="1"/>
    <col min="14" max="14" width="3.28515625" style="1" bestFit="1" customWidth="1"/>
    <col min="15" max="16384" width="11.42578125" style="1"/>
  </cols>
  <sheetData>
    <row r="1" spans="1:13" x14ac:dyDescent="0.25">
      <c r="A1" s="72" t="s">
        <v>49</v>
      </c>
      <c r="B1" s="73" t="s">
        <v>221</v>
      </c>
      <c r="C1" s="72" t="s">
        <v>222</v>
      </c>
      <c r="D1" s="73" t="s">
        <v>223</v>
      </c>
      <c r="E1" s="73" t="s">
        <v>190</v>
      </c>
      <c r="F1" s="74" t="s">
        <v>224</v>
      </c>
      <c r="G1" s="75" t="s">
        <v>200</v>
      </c>
      <c r="H1" s="75" t="s">
        <v>199</v>
      </c>
      <c r="I1" s="76"/>
      <c r="J1" s="76"/>
      <c r="K1" s="77" t="s">
        <v>198</v>
      </c>
      <c r="L1" s="78" t="s">
        <v>196</v>
      </c>
      <c r="M1" s="79"/>
    </row>
    <row r="2" spans="1:13" x14ac:dyDescent="0.25">
      <c r="A2" s="80">
        <v>1</v>
      </c>
      <c r="B2" s="80" t="s">
        <v>189</v>
      </c>
      <c r="C2" s="81">
        <v>11</v>
      </c>
      <c r="D2" s="80" t="s">
        <v>225</v>
      </c>
      <c r="E2" s="80">
        <v>3</v>
      </c>
      <c r="F2" s="82" t="s">
        <v>226</v>
      </c>
      <c r="G2" s="83">
        <v>4971</v>
      </c>
      <c r="H2" s="84">
        <f t="shared" ref="H2:H12" si="0">G2/272633</f>
        <v>1.8233302644947602E-2</v>
      </c>
      <c r="I2" s="79"/>
      <c r="J2" s="79"/>
      <c r="K2" s="85">
        <f t="shared" ref="K2:K65" si="1">H2*59</f>
        <v>1.0757648560519084</v>
      </c>
      <c r="L2" s="79">
        <v>1</v>
      </c>
      <c r="M2" s="79"/>
    </row>
    <row r="3" spans="1:13" x14ac:dyDescent="0.25">
      <c r="A3" s="80">
        <v>1</v>
      </c>
      <c r="B3" s="80" t="s">
        <v>189</v>
      </c>
      <c r="C3" s="81">
        <v>418</v>
      </c>
      <c r="D3" s="80" t="s">
        <v>227</v>
      </c>
      <c r="E3" s="80">
        <v>3</v>
      </c>
      <c r="F3" s="82" t="s">
        <v>226</v>
      </c>
      <c r="G3" s="83">
        <v>7088</v>
      </c>
      <c r="H3" s="84">
        <f t="shared" si="0"/>
        <v>2.5998320085976384E-2</v>
      </c>
      <c r="I3" s="79"/>
      <c r="J3" s="79"/>
      <c r="K3" s="85">
        <f t="shared" si="1"/>
        <v>1.5339008850726066</v>
      </c>
      <c r="L3" s="79">
        <v>2</v>
      </c>
      <c r="M3" s="79"/>
    </row>
    <row r="4" spans="1:13" x14ac:dyDescent="0.25">
      <c r="A4" s="80">
        <v>1</v>
      </c>
      <c r="B4" s="80" t="s">
        <v>189</v>
      </c>
      <c r="C4" s="81">
        <v>164</v>
      </c>
      <c r="D4" s="80" t="s">
        <v>114</v>
      </c>
      <c r="E4" s="80">
        <v>3</v>
      </c>
      <c r="F4" s="82" t="s">
        <v>226</v>
      </c>
      <c r="G4" s="83">
        <v>8449</v>
      </c>
      <c r="H4" s="84">
        <f t="shared" si="0"/>
        <v>3.0990379007676986E-2</v>
      </c>
      <c r="I4" s="79"/>
      <c r="J4" s="79"/>
      <c r="K4" s="85">
        <f t="shared" si="1"/>
        <v>1.8284323614529421</v>
      </c>
      <c r="L4" s="79">
        <v>2</v>
      </c>
      <c r="M4" s="79"/>
    </row>
    <row r="5" spans="1:13" x14ac:dyDescent="0.25">
      <c r="A5" s="80">
        <v>1</v>
      </c>
      <c r="B5" s="80" t="s">
        <v>189</v>
      </c>
      <c r="C5" s="81">
        <v>469</v>
      </c>
      <c r="D5" s="80" t="s">
        <v>132</v>
      </c>
      <c r="E5" s="80">
        <v>3</v>
      </c>
      <c r="F5" s="82" t="s">
        <v>226</v>
      </c>
      <c r="G5" s="83">
        <v>8851</v>
      </c>
      <c r="H5" s="84">
        <f t="shared" si="0"/>
        <v>3.2464888696526098E-2</v>
      </c>
      <c r="I5" s="79"/>
      <c r="J5" s="79"/>
      <c r="K5" s="85">
        <f t="shared" si="1"/>
        <v>1.9154284330950397</v>
      </c>
      <c r="L5" s="79">
        <v>2</v>
      </c>
      <c r="M5" s="79"/>
    </row>
    <row r="6" spans="1:13" x14ac:dyDescent="0.25">
      <c r="A6" s="80">
        <v>1</v>
      </c>
      <c r="B6" s="80" t="s">
        <v>189</v>
      </c>
      <c r="C6" s="81">
        <v>24</v>
      </c>
      <c r="D6" s="80" t="s">
        <v>116</v>
      </c>
      <c r="E6" s="80">
        <v>1</v>
      </c>
      <c r="F6" s="82" t="s">
        <v>228</v>
      </c>
      <c r="G6" s="83">
        <v>9879</v>
      </c>
      <c r="H6" s="84">
        <f t="shared" si="0"/>
        <v>3.6235525413284522E-2</v>
      </c>
      <c r="I6" s="79"/>
      <c r="J6" s="79"/>
      <c r="K6" s="85">
        <f t="shared" si="1"/>
        <v>2.1378959993837867</v>
      </c>
      <c r="L6" s="79">
        <v>2</v>
      </c>
      <c r="M6" s="79"/>
    </row>
    <row r="7" spans="1:13" x14ac:dyDescent="0.25">
      <c r="A7" s="80">
        <v>1</v>
      </c>
      <c r="B7" s="80" t="s">
        <v>189</v>
      </c>
      <c r="C7" s="81">
        <v>232</v>
      </c>
      <c r="D7" s="80" t="s">
        <v>115</v>
      </c>
      <c r="E7" s="80">
        <v>2</v>
      </c>
      <c r="F7" s="82" t="s">
        <v>189</v>
      </c>
      <c r="G7" s="83">
        <v>15259</v>
      </c>
      <c r="H7" s="84">
        <f t="shared" si="0"/>
        <v>5.5969013288926873E-2</v>
      </c>
      <c r="I7" s="79"/>
      <c r="J7" s="79"/>
      <c r="K7" s="85">
        <f t="shared" si="1"/>
        <v>3.3021717840466853</v>
      </c>
      <c r="L7" s="79">
        <v>3</v>
      </c>
      <c r="M7" s="79"/>
    </row>
    <row r="8" spans="1:13" x14ac:dyDescent="0.25">
      <c r="A8" s="80">
        <v>1</v>
      </c>
      <c r="B8" s="80" t="s">
        <v>189</v>
      </c>
      <c r="C8" s="81">
        <v>183</v>
      </c>
      <c r="D8" s="80" t="s">
        <v>229</v>
      </c>
      <c r="E8" s="80">
        <v>9</v>
      </c>
      <c r="F8" s="82" t="s">
        <v>230</v>
      </c>
      <c r="G8" s="83">
        <v>17197</v>
      </c>
      <c r="H8" s="84">
        <f t="shared" si="0"/>
        <v>6.3077470445617373E-2</v>
      </c>
      <c r="I8" s="79"/>
      <c r="J8" s="79"/>
      <c r="K8" s="85">
        <f t="shared" si="1"/>
        <v>3.7215707562914249</v>
      </c>
      <c r="L8" s="79">
        <v>4</v>
      </c>
      <c r="M8" s="79"/>
    </row>
    <row r="9" spans="1:13" x14ac:dyDescent="0.25">
      <c r="A9" s="80">
        <v>1</v>
      </c>
      <c r="B9" s="80" t="s">
        <v>189</v>
      </c>
      <c r="C9" s="81">
        <v>276</v>
      </c>
      <c r="D9" s="80" t="s">
        <v>131</v>
      </c>
      <c r="E9" s="80">
        <v>1</v>
      </c>
      <c r="F9" s="82" t="s">
        <v>228</v>
      </c>
      <c r="G9" s="83">
        <v>26775</v>
      </c>
      <c r="H9" s="84">
        <f t="shared" si="0"/>
        <v>9.8208947559539753E-2</v>
      </c>
      <c r="I9" s="79"/>
      <c r="J9" s="79"/>
      <c r="K9" s="85">
        <f t="shared" si="1"/>
        <v>5.7943279060128452</v>
      </c>
      <c r="L9" s="79">
        <v>6</v>
      </c>
      <c r="M9" s="79"/>
    </row>
    <row r="10" spans="1:13" x14ac:dyDescent="0.25">
      <c r="A10" s="80">
        <v>1</v>
      </c>
      <c r="B10" s="80" t="s">
        <v>189</v>
      </c>
      <c r="C10" s="81">
        <v>44</v>
      </c>
      <c r="D10" s="80" t="s">
        <v>77</v>
      </c>
      <c r="E10" s="80">
        <v>3</v>
      </c>
      <c r="F10" s="82" t="s">
        <v>226</v>
      </c>
      <c r="G10" s="83">
        <v>28957</v>
      </c>
      <c r="H10" s="84">
        <f t="shared" si="0"/>
        <v>0.10621238074627797</v>
      </c>
      <c r="I10" s="79"/>
      <c r="J10" s="79"/>
      <c r="K10" s="85">
        <f t="shared" si="1"/>
        <v>6.2665304640304003</v>
      </c>
      <c r="L10" s="79">
        <v>6</v>
      </c>
      <c r="M10" s="79"/>
    </row>
    <row r="11" spans="1:13" x14ac:dyDescent="0.25">
      <c r="A11" s="80">
        <v>1</v>
      </c>
      <c r="B11" s="80" t="s">
        <v>189</v>
      </c>
      <c r="C11" s="81">
        <v>2</v>
      </c>
      <c r="D11" s="80" t="s">
        <v>231</v>
      </c>
      <c r="E11" s="80">
        <v>1</v>
      </c>
      <c r="F11" s="82" t="s">
        <v>228</v>
      </c>
      <c r="G11" s="83">
        <v>31406</v>
      </c>
      <c r="H11" s="84">
        <f t="shared" si="0"/>
        <v>0.11519515245769954</v>
      </c>
      <c r="I11" s="79"/>
      <c r="J11" s="79"/>
      <c r="K11" s="85">
        <f t="shared" si="1"/>
        <v>6.7965139950042728</v>
      </c>
      <c r="L11" s="79">
        <v>7</v>
      </c>
      <c r="M11" s="79"/>
    </row>
    <row r="12" spans="1:13" x14ac:dyDescent="0.25">
      <c r="A12" s="80">
        <v>1</v>
      </c>
      <c r="B12" s="80" t="s">
        <v>189</v>
      </c>
      <c r="C12" s="81">
        <v>182</v>
      </c>
      <c r="D12" s="80" t="s">
        <v>175</v>
      </c>
      <c r="E12" s="80">
        <v>1</v>
      </c>
      <c r="F12" s="82" t="s">
        <v>228</v>
      </c>
      <c r="G12" s="83">
        <v>113801</v>
      </c>
      <c r="H12" s="84">
        <f t="shared" si="0"/>
        <v>0.41741461965352689</v>
      </c>
      <c r="I12" s="79"/>
      <c r="J12" s="79"/>
      <c r="K12" s="85">
        <f t="shared" si="1"/>
        <v>24.627462559558086</v>
      </c>
      <c r="L12" s="79">
        <v>24</v>
      </c>
      <c r="M12" s="79">
        <f>SUM(L2:L12)</f>
        <v>59</v>
      </c>
    </row>
    <row r="13" spans="1:13" s="87" customFormat="1" x14ac:dyDescent="0.25">
      <c r="A13" s="80">
        <v>2</v>
      </c>
      <c r="B13" s="80" t="s">
        <v>232</v>
      </c>
      <c r="C13" s="81">
        <v>354</v>
      </c>
      <c r="D13" s="80" t="s">
        <v>233</v>
      </c>
      <c r="E13" s="80">
        <v>4</v>
      </c>
      <c r="F13" s="82" t="s">
        <v>232</v>
      </c>
      <c r="G13" s="83">
        <v>323</v>
      </c>
      <c r="H13" s="84">
        <f t="shared" ref="H13:H76" si="2">G13/271433</f>
        <v>1.189980584527305E-3</v>
      </c>
      <c r="I13" s="79"/>
      <c r="J13" s="79"/>
      <c r="K13" s="85">
        <f t="shared" si="1"/>
        <v>7.0208854487110992E-2</v>
      </c>
      <c r="L13" s="79">
        <v>0</v>
      </c>
      <c r="M13" s="86"/>
    </row>
    <row r="14" spans="1:13" x14ac:dyDescent="0.25">
      <c r="A14" s="80">
        <v>2</v>
      </c>
      <c r="B14" s="80" t="s">
        <v>232</v>
      </c>
      <c r="C14" s="81">
        <v>309</v>
      </c>
      <c r="D14" s="80" t="s">
        <v>234</v>
      </c>
      <c r="E14" s="80">
        <v>4</v>
      </c>
      <c r="F14" s="82" t="s">
        <v>232</v>
      </c>
      <c r="G14" s="83">
        <v>372</v>
      </c>
      <c r="H14" s="84">
        <f t="shared" si="2"/>
        <v>1.3705039549354722E-3</v>
      </c>
      <c r="I14" s="79"/>
      <c r="J14" s="79"/>
      <c r="K14" s="85">
        <f t="shared" si="1"/>
        <v>8.0859733341192855E-2</v>
      </c>
      <c r="L14" s="79">
        <v>0</v>
      </c>
      <c r="M14" s="79"/>
    </row>
    <row r="15" spans="1:13" x14ac:dyDescent="0.25">
      <c r="A15" s="80">
        <v>2</v>
      </c>
      <c r="B15" s="80" t="s">
        <v>232</v>
      </c>
      <c r="C15" s="81">
        <v>417</v>
      </c>
      <c r="D15" s="80" t="s">
        <v>235</v>
      </c>
      <c r="E15" s="80">
        <v>4</v>
      </c>
      <c r="F15" s="82" t="s">
        <v>232</v>
      </c>
      <c r="G15" s="83">
        <v>383</v>
      </c>
      <c r="H15" s="84">
        <f t="shared" si="2"/>
        <v>1.4110296095168973E-3</v>
      </c>
      <c r="I15" s="79"/>
      <c r="J15" s="79"/>
      <c r="K15" s="85">
        <f t="shared" si="1"/>
        <v>8.3250746961496938E-2</v>
      </c>
      <c r="L15" s="79">
        <v>0</v>
      </c>
      <c r="M15" s="79"/>
    </row>
    <row r="16" spans="1:13" x14ac:dyDescent="0.25">
      <c r="A16" s="80">
        <v>2</v>
      </c>
      <c r="B16" s="80" t="s">
        <v>232</v>
      </c>
      <c r="C16" s="81">
        <v>464</v>
      </c>
      <c r="D16" s="80" t="s">
        <v>236</v>
      </c>
      <c r="E16" s="80">
        <v>5</v>
      </c>
      <c r="F16" s="82" t="s">
        <v>237</v>
      </c>
      <c r="G16" s="83">
        <v>444</v>
      </c>
      <c r="H16" s="84">
        <f t="shared" si="2"/>
        <v>1.6357627849229828E-3</v>
      </c>
      <c r="I16" s="79"/>
      <c r="J16" s="79"/>
      <c r="K16" s="85">
        <f t="shared" si="1"/>
        <v>9.6510004310455977E-2</v>
      </c>
      <c r="L16" s="79">
        <v>0</v>
      </c>
      <c r="M16" s="79"/>
    </row>
    <row r="17" spans="1:13" x14ac:dyDescent="0.25">
      <c r="A17" s="80">
        <v>2</v>
      </c>
      <c r="B17" s="80" t="s">
        <v>232</v>
      </c>
      <c r="C17" s="81">
        <v>228</v>
      </c>
      <c r="D17" s="80" t="s">
        <v>238</v>
      </c>
      <c r="E17" s="80">
        <v>4</v>
      </c>
      <c r="F17" s="82" t="s">
        <v>232</v>
      </c>
      <c r="G17" s="83">
        <v>463</v>
      </c>
      <c r="H17" s="84">
        <f t="shared" si="2"/>
        <v>1.7057616428363537E-3</v>
      </c>
      <c r="I17" s="79"/>
      <c r="J17" s="79"/>
      <c r="K17" s="85">
        <f t="shared" si="1"/>
        <v>0.10063993692734487</v>
      </c>
      <c r="L17" s="79">
        <v>0</v>
      </c>
      <c r="M17" s="79"/>
    </row>
    <row r="18" spans="1:13" x14ac:dyDescent="0.25">
      <c r="A18" s="80">
        <v>2</v>
      </c>
      <c r="B18" s="80" t="s">
        <v>232</v>
      </c>
      <c r="C18" s="81">
        <v>355</v>
      </c>
      <c r="D18" s="80" t="s">
        <v>239</v>
      </c>
      <c r="E18" s="80">
        <v>4</v>
      </c>
      <c r="F18" s="82" t="s">
        <v>232</v>
      </c>
      <c r="G18" s="83">
        <v>497</v>
      </c>
      <c r="H18" s="84">
        <f t="shared" si="2"/>
        <v>1.8310227569971226E-3</v>
      </c>
      <c r="I18" s="79"/>
      <c r="J18" s="79"/>
      <c r="K18" s="85">
        <f t="shared" si="1"/>
        <v>0.10803034266283024</v>
      </c>
      <c r="L18" s="79">
        <v>0</v>
      </c>
      <c r="M18" s="79"/>
    </row>
    <row r="19" spans="1:13" x14ac:dyDescent="0.25">
      <c r="A19" s="80">
        <v>2</v>
      </c>
      <c r="B19" s="80" t="s">
        <v>232</v>
      </c>
      <c r="C19" s="81">
        <v>275</v>
      </c>
      <c r="D19" s="80" t="s">
        <v>240</v>
      </c>
      <c r="E19" s="80">
        <v>4</v>
      </c>
      <c r="F19" s="82" t="s">
        <v>232</v>
      </c>
      <c r="G19" s="83">
        <v>565</v>
      </c>
      <c r="H19" s="84">
        <f t="shared" si="2"/>
        <v>2.0815449853186607E-3</v>
      </c>
      <c r="I19" s="79"/>
      <c r="J19" s="79"/>
      <c r="K19" s="85">
        <f t="shared" si="1"/>
        <v>0.12281115413380098</v>
      </c>
      <c r="L19" s="79">
        <v>0</v>
      </c>
      <c r="M19" s="79"/>
    </row>
    <row r="20" spans="1:13" x14ac:dyDescent="0.25">
      <c r="A20" s="80">
        <v>2</v>
      </c>
      <c r="B20" s="80" t="s">
        <v>232</v>
      </c>
      <c r="C20" s="81">
        <v>320</v>
      </c>
      <c r="D20" s="80" t="s">
        <v>241</v>
      </c>
      <c r="E20" s="80">
        <v>4</v>
      </c>
      <c r="F20" s="82" t="s">
        <v>232</v>
      </c>
      <c r="G20" s="83">
        <v>567</v>
      </c>
      <c r="H20" s="84">
        <f t="shared" si="2"/>
        <v>2.0889132861516471E-3</v>
      </c>
      <c r="I20" s="79"/>
      <c r="J20" s="79"/>
      <c r="K20" s="85">
        <f t="shared" si="1"/>
        <v>0.12324588388294717</v>
      </c>
      <c r="L20" s="79">
        <v>0</v>
      </c>
      <c r="M20" s="79"/>
    </row>
    <row r="21" spans="1:13" x14ac:dyDescent="0.25">
      <c r="A21" s="80">
        <v>2</v>
      </c>
      <c r="B21" s="80" t="s">
        <v>232</v>
      </c>
      <c r="C21" s="81">
        <v>302</v>
      </c>
      <c r="D21" s="80" t="s">
        <v>242</v>
      </c>
      <c r="E21" s="80">
        <v>5</v>
      </c>
      <c r="F21" s="82" t="s">
        <v>237</v>
      </c>
      <c r="G21" s="83">
        <v>592</v>
      </c>
      <c r="H21" s="84">
        <f t="shared" si="2"/>
        <v>2.181017046563977E-3</v>
      </c>
      <c r="I21" s="79"/>
      <c r="J21" s="79"/>
      <c r="K21" s="85">
        <f t="shared" si="1"/>
        <v>0.12868000574727465</v>
      </c>
      <c r="L21" s="79">
        <v>0</v>
      </c>
      <c r="M21" s="79"/>
    </row>
    <row r="22" spans="1:13" x14ac:dyDescent="0.25">
      <c r="A22" s="80">
        <v>2</v>
      </c>
      <c r="B22" s="80" t="s">
        <v>232</v>
      </c>
      <c r="C22" s="81">
        <v>311</v>
      </c>
      <c r="D22" s="80" t="s">
        <v>243</v>
      </c>
      <c r="E22" s="80">
        <v>4</v>
      </c>
      <c r="F22" s="82" t="s">
        <v>232</v>
      </c>
      <c r="G22" s="83">
        <v>641</v>
      </c>
      <c r="H22" s="84">
        <f t="shared" si="2"/>
        <v>2.361540416972144E-3</v>
      </c>
      <c r="I22" s="79"/>
      <c r="J22" s="79"/>
      <c r="K22" s="85">
        <f t="shared" si="1"/>
        <v>0.13933088460135648</v>
      </c>
      <c r="L22" s="79">
        <v>0</v>
      </c>
      <c r="M22" s="79"/>
    </row>
    <row r="23" spans="1:13" x14ac:dyDescent="0.25">
      <c r="A23" s="80">
        <v>2</v>
      </c>
      <c r="B23" s="80" t="s">
        <v>232</v>
      </c>
      <c r="C23" s="81">
        <v>139</v>
      </c>
      <c r="D23" s="80" t="s">
        <v>244</v>
      </c>
      <c r="E23" s="80">
        <v>4</v>
      </c>
      <c r="F23" s="82" t="s">
        <v>232</v>
      </c>
      <c r="G23" s="83">
        <v>657</v>
      </c>
      <c r="H23" s="84">
        <f t="shared" si="2"/>
        <v>2.4204868236360356E-3</v>
      </c>
      <c r="I23" s="79"/>
      <c r="J23" s="79"/>
      <c r="K23" s="85">
        <f t="shared" si="1"/>
        <v>0.14280872259452609</v>
      </c>
      <c r="L23" s="79">
        <v>0</v>
      </c>
      <c r="M23" s="79"/>
    </row>
    <row r="24" spans="1:13" x14ac:dyDescent="0.25">
      <c r="A24" s="80">
        <v>2</v>
      </c>
      <c r="B24" s="80" t="s">
        <v>232</v>
      </c>
      <c r="C24" s="81">
        <v>437</v>
      </c>
      <c r="D24" s="80" t="s">
        <v>245</v>
      </c>
      <c r="E24" s="80">
        <v>4</v>
      </c>
      <c r="F24" s="82" t="s">
        <v>232</v>
      </c>
      <c r="G24" s="83">
        <v>758</v>
      </c>
      <c r="H24" s="84">
        <f t="shared" si="2"/>
        <v>2.7925860157018492E-3</v>
      </c>
      <c r="I24" s="79"/>
      <c r="J24" s="79"/>
      <c r="K24" s="85">
        <f t="shared" si="1"/>
        <v>0.16476257492640911</v>
      </c>
      <c r="L24" s="79">
        <v>0</v>
      </c>
      <c r="M24" s="79"/>
    </row>
    <row r="25" spans="1:13" x14ac:dyDescent="0.25">
      <c r="A25" s="80">
        <v>2</v>
      </c>
      <c r="B25" s="80" t="s">
        <v>232</v>
      </c>
      <c r="C25" s="81">
        <v>452</v>
      </c>
      <c r="D25" s="80" t="s">
        <v>246</v>
      </c>
      <c r="E25" s="80">
        <v>5</v>
      </c>
      <c r="F25" s="82" t="s">
        <v>237</v>
      </c>
      <c r="G25" s="83">
        <v>804</v>
      </c>
      <c r="H25" s="84">
        <f t="shared" si="2"/>
        <v>2.9620569348605364E-3</v>
      </c>
      <c r="I25" s="79"/>
      <c r="J25" s="79"/>
      <c r="K25" s="85">
        <f t="shared" si="1"/>
        <v>0.17476135915677166</v>
      </c>
      <c r="L25" s="79">
        <v>0</v>
      </c>
      <c r="M25" s="79"/>
    </row>
    <row r="26" spans="1:13" x14ac:dyDescent="0.25">
      <c r="A26" s="80">
        <v>2</v>
      </c>
      <c r="B26" s="80" t="s">
        <v>232</v>
      </c>
      <c r="C26" s="81">
        <v>269</v>
      </c>
      <c r="D26" s="80" t="s">
        <v>247</v>
      </c>
      <c r="E26" s="80">
        <v>5</v>
      </c>
      <c r="F26" s="82" t="s">
        <v>237</v>
      </c>
      <c r="G26" s="83">
        <v>907</v>
      </c>
      <c r="H26" s="84">
        <f t="shared" si="2"/>
        <v>3.3415244277593364E-3</v>
      </c>
      <c r="I26" s="79"/>
      <c r="J26" s="79"/>
      <c r="K26" s="85">
        <f t="shared" si="1"/>
        <v>0.19714994123780086</v>
      </c>
      <c r="L26" s="79">
        <v>0</v>
      </c>
      <c r="M26" s="79"/>
    </row>
    <row r="27" spans="1:13" x14ac:dyDescent="0.25">
      <c r="A27" s="80">
        <v>2</v>
      </c>
      <c r="B27" s="80" t="s">
        <v>232</v>
      </c>
      <c r="C27" s="81">
        <v>375</v>
      </c>
      <c r="D27" s="80" t="s">
        <v>248</v>
      </c>
      <c r="E27" s="80">
        <v>4</v>
      </c>
      <c r="F27" s="82" t="s">
        <v>232</v>
      </c>
      <c r="G27" s="83">
        <v>992</v>
      </c>
      <c r="H27" s="84">
        <f t="shared" si="2"/>
        <v>3.6546772131612589E-3</v>
      </c>
      <c r="I27" s="79"/>
      <c r="J27" s="79"/>
      <c r="K27" s="85">
        <f t="shared" si="1"/>
        <v>0.21562595557651426</v>
      </c>
      <c r="L27" s="79">
        <v>0</v>
      </c>
      <c r="M27" s="79"/>
    </row>
    <row r="28" spans="1:13" x14ac:dyDescent="0.25">
      <c r="A28" s="80">
        <v>2</v>
      </c>
      <c r="B28" s="80" t="s">
        <v>232</v>
      </c>
      <c r="C28" s="81">
        <v>106</v>
      </c>
      <c r="D28" s="80" t="s">
        <v>249</v>
      </c>
      <c r="E28" s="80">
        <v>4</v>
      </c>
      <c r="F28" s="82" t="s">
        <v>232</v>
      </c>
      <c r="G28" s="83">
        <v>1006</v>
      </c>
      <c r="H28" s="84">
        <f t="shared" si="2"/>
        <v>3.7062553189921637E-3</v>
      </c>
      <c r="I28" s="79"/>
      <c r="J28" s="79"/>
      <c r="K28" s="85">
        <f t="shared" si="1"/>
        <v>0.21866906382053766</v>
      </c>
      <c r="L28" s="79">
        <v>0</v>
      </c>
      <c r="M28" s="79"/>
    </row>
    <row r="29" spans="1:13" x14ac:dyDescent="0.25">
      <c r="A29" s="80">
        <v>2</v>
      </c>
      <c r="B29" s="80" t="s">
        <v>232</v>
      </c>
      <c r="C29" s="81">
        <v>177</v>
      </c>
      <c r="D29" s="80" t="s">
        <v>250</v>
      </c>
      <c r="E29" s="80">
        <v>5</v>
      </c>
      <c r="F29" s="82" t="s">
        <v>237</v>
      </c>
      <c r="G29" s="83">
        <v>1015</v>
      </c>
      <c r="H29" s="84">
        <f t="shared" si="2"/>
        <v>3.7394126727406025E-3</v>
      </c>
      <c r="I29" s="79"/>
      <c r="J29" s="79"/>
      <c r="K29" s="85">
        <f t="shared" si="1"/>
        <v>0.22062534769169553</v>
      </c>
      <c r="L29" s="79">
        <v>0</v>
      </c>
      <c r="M29" s="79"/>
    </row>
    <row r="30" spans="1:13" x14ac:dyDescent="0.25">
      <c r="A30" s="80">
        <v>2</v>
      </c>
      <c r="B30" s="80" t="s">
        <v>232</v>
      </c>
      <c r="C30" s="81">
        <v>160</v>
      </c>
      <c r="D30" s="80" t="s">
        <v>251</v>
      </c>
      <c r="E30" s="80">
        <v>4</v>
      </c>
      <c r="F30" s="82" t="s">
        <v>232</v>
      </c>
      <c r="G30" s="83">
        <v>1081</v>
      </c>
      <c r="H30" s="84">
        <f t="shared" si="2"/>
        <v>3.9825666002291545E-3</v>
      </c>
      <c r="I30" s="79"/>
      <c r="J30" s="79"/>
      <c r="K30" s="85">
        <f t="shared" si="1"/>
        <v>0.23497142941352012</v>
      </c>
      <c r="L30" s="79">
        <v>0</v>
      </c>
      <c r="M30" s="79"/>
    </row>
    <row r="31" spans="1:13" x14ac:dyDescent="0.25">
      <c r="A31" s="80">
        <v>2</v>
      </c>
      <c r="B31" s="80" t="s">
        <v>232</v>
      </c>
      <c r="C31" s="81">
        <v>439</v>
      </c>
      <c r="D31" s="80" t="s">
        <v>252</v>
      </c>
      <c r="E31" s="80">
        <v>4</v>
      </c>
      <c r="F31" s="82" t="s">
        <v>232</v>
      </c>
      <c r="G31" s="83">
        <v>1148</v>
      </c>
      <c r="H31" s="84">
        <f t="shared" si="2"/>
        <v>4.2294046781341989E-3</v>
      </c>
      <c r="I31" s="79"/>
      <c r="J31" s="79"/>
      <c r="K31" s="85">
        <f t="shared" si="1"/>
        <v>0.24953487600991775</v>
      </c>
      <c r="L31" s="79">
        <v>0</v>
      </c>
      <c r="M31" s="79"/>
    </row>
    <row r="32" spans="1:13" x14ac:dyDescent="0.25">
      <c r="A32" s="80">
        <v>2</v>
      </c>
      <c r="B32" s="80" t="s">
        <v>232</v>
      </c>
      <c r="C32" s="81">
        <v>398</v>
      </c>
      <c r="D32" s="80" t="s">
        <v>253</v>
      </c>
      <c r="E32" s="80">
        <v>5</v>
      </c>
      <c r="F32" s="82" t="s">
        <v>237</v>
      </c>
      <c r="G32" s="83">
        <v>1223</v>
      </c>
      <c r="H32" s="84">
        <f t="shared" si="2"/>
        <v>4.5057159593711888E-3</v>
      </c>
      <c r="I32" s="79"/>
      <c r="J32" s="79"/>
      <c r="K32" s="85">
        <f t="shared" si="1"/>
        <v>0.26583724160290012</v>
      </c>
      <c r="L32" s="79">
        <v>0</v>
      </c>
      <c r="M32" s="79"/>
    </row>
    <row r="33" spans="1:13" x14ac:dyDescent="0.25">
      <c r="A33" s="80">
        <v>2</v>
      </c>
      <c r="B33" s="80" t="s">
        <v>232</v>
      </c>
      <c r="C33" s="88">
        <v>173</v>
      </c>
      <c r="D33" s="80" t="s">
        <v>254</v>
      </c>
      <c r="E33" s="80">
        <v>9</v>
      </c>
      <c r="F33" s="82" t="s">
        <v>230</v>
      </c>
      <c r="G33" s="83">
        <v>1238</v>
      </c>
      <c r="H33" s="84">
        <f t="shared" si="2"/>
        <v>4.5609782156185875E-3</v>
      </c>
      <c r="I33" s="79"/>
      <c r="J33" s="79"/>
      <c r="K33" s="85">
        <f t="shared" si="1"/>
        <v>0.26909771472149668</v>
      </c>
      <c r="L33" s="79">
        <v>0</v>
      </c>
      <c r="M33" s="79"/>
    </row>
    <row r="34" spans="1:13" x14ac:dyDescent="0.25">
      <c r="A34" s="80">
        <v>2</v>
      </c>
      <c r="B34" s="80" t="s">
        <v>232</v>
      </c>
      <c r="C34" s="81">
        <v>558</v>
      </c>
      <c r="D34" s="80" t="s">
        <v>255</v>
      </c>
      <c r="E34" s="80">
        <v>4</v>
      </c>
      <c r="F34" s="82" t="s">
        <v>232</v>
      </c>
      <c r="G34" s="83">
        <v>1250</v>
      </c>
      <c r="H34" s="84">
        <f t="shared" si="2"/>
        <v>4.6051880206165055E-3</v>
      </c>
      <c r="I34" s="79"/>
      <c r="J34" s="79"/>
      <c r="K34" s="85">
        <f t="shared" si="1"/>
        <v>0.27170609321637385</v>
      </c>
      <c r="L34" s="79">
        <v>0</v>
      </c>
      <c r="M34" s="79"/>
    </row>
    <row r="35" spans="1:13" x14ac:dyDescent="0.25">
      <c r="A35" s="80">
        <v>2</v>
      </c>
      <c r="B35" s="80" t="s">
        <v>232</v>
      </c>
      <c r="C35" s="81">
        <v>136</v>
      </c>
      <c r="D35" s="80" t="s">
        <v>256</v>
      </c>
      <c r="E35" s="80">
        <v>4</v>
      </c>
      <c r="F35" s="82" t="s">
        <v>232</v>
      </c>
      <c r="G35" s="83">
        <v>1313</v>
      </c>
      <c r="H35" s="84">
        <f t="shared" si="2"/>
        <v>4.8372894968555773E-3</v>
      </c>
      <c r="I35" s="79"/>
      <c r="J35" s="79"/>
      <c r="K35" s="85">
        <f t="shared" si="1"/>
        <v>0.28540008031447905</v>
      </c>
      <c r="L35" s="79">
        <v>0</v>
      </c>
      <c r="M35" s="79"/>
    </row>
    <row r="36" spans="1:13" x14ac:dyDescent="0.25">
      <c r="A36" s="80">
        <v>2</v>
      </c>
      <c r="B36" s="80" t="s">
        <v>232</v>
      </c>
      <c r="C36" s="81">
        <v>479</v>
      </c>
      <c r="D36" s="80" t="s">
        <v>257</v>
      </c>
      <c r="E36" s="80">
        <v>5</v>
      </c>
      <c r="F36" s="82" t="s">
        <v>237</v>
      </c>
      <c r="G36" s="83">
        <v>1380</v>
      </c>
      <c r="H36" s="84">
        <f t="shared" si="2"/>
        <v>5.0841275747606227E-3</v>
      </c>
      <c r="I36" s="79"/>
      <c r="J36" s="79"/>
      <c r="K36" s="85">
        <f t="shared" si="1"/>
        <v>0.29996352691087674</v>
      </c>
      <c r="L36" s="79">
        <v>0</v>
      </c>
      <c r="M36" s="79"/>
    </row>
    <row r="37" spans="1:13" x14ac:dyDescent="0.25">
      <c r="A37" s="80">
        <v>2</v>
      </c>
      <c r="B37" s="80" t="s">
        <v>232</v>
      </c>
      <c r="C37" s="88">
        <v>488</v>
      </c>
      <c r="D37" s="80" t="s">
        <v>258</v>
      </c>
      <c r="E37" s="80">
        <v>5</v>
      </c>
      <c r="F37" s="82" t="s">
        <v>237</v>
      </c>
      <c r="G37" s="83">
        <v>1425</v>
      </c>
      <c r="H37" s="84">
        <f t="shared" si="2"/>
        <v>5.249914343502817E-3</v>
      </c>
      <c r="I37" s="79"/>
      <c r="J37" s="79"/>
      <c r="K37" s="85">
        <f t="shared" si="1"/>
        <v>0.30974494626666621</v>
      </c>
      <c r="L37" s="79">
        <v>0</v>
      </c>
      <c r="M37" s="79"/>
    </row>
    <row r="38" spans="1:13" x14ac:dyDescent="0.25">
      <c r="A38" s="80">
        <v>2</v>
      </c>
      <c r="B38" s="80" t="s">
        <v>232</v>
      </c>
      <c r="C38" s="81">
        <v>432</v>
      </c>
      <c r="D38" s="80" t="s">
        <v>259</v>
      </c>
      <c r="E38" s="80">
        <v>4</v>
      </c>
      <c r="F38" s="82" t="s">
        <v>232</v>
      </c>
      <c r="G38" s="83">
        <v>1427</v>
      </c>
      <c r="H38" s="84">
        <f t="shared" si="2"/>
        <v>5.2572826443358029E-3</v>
      </c>
      <c r="I38" s="79"/>
      <c r="J38" s="79"/>
      <c r="K38" s="85">
        <f t="shared" si="1"/>
        <v>0.31017967601581237</v>
      </c>
      <c r="L38" s="79">
        <v>0</v>
      </c>
      <c r="M38" s="79"/>
    </row>
    <row r="39" spans="1:13" x14ac:dyDescent="0.25">
      <c r="A39" s="80">
        <v>2</v>
      </c>
      <c r="B39" s="80" t="s">
        <v>232</v>
      </c>
      <c r="C39" s="81">
        <v>426</v>
      </c>
      <c r="D39" s="80" t="s">
        <v>260</v>
      </c>
      <c r="E39" s="80">
        <v>4</v>
      </c>
      <c r="F39" s="82" t="s">
        <v>232</v>
      </c>
      <c r="G39" s="83">
        <v>1475</v>
      </c>
      <c r="H39" s="84">
        <f t="shared" si="2"/>
        <v>5.4341218643274769E-3</v>
      </c>
      <c r="I39" s="79"/>
      <c r="J39" s="79"/>
      <c r="K39" s="85">
        <f t="shared" si="1"/>
        <v>0.32061318999532112</v>
      </c>
      <c r="L39" s="79">
        <v>0</v>
      </c>
      <c r="M39" s="79"/>
    </row>
    <row r="40" spans="1:13" x14ac:dyDescent="0.25">
      <c r="A40" s="80">
        <v>2</v>
      </c>
      <c r="B40" s="80" t="s">
        <v>232</v>
      </c>
      <c r="C40" s="81">
        <v>189</v>
      </c>
      <c r="D40" s="80" t="s">
        <v>261</v>
      </c>
      <c r="E40" s="80">
        <v>4</v>
      </c>
      <c r="F40" s="82" t="s">
        <v>232</v>
      </c>
      <c r="G40" s="83">
        <v>1508</v>
      </c>
      <c r="H40" s="84">
        <f t="shared" si="2"/>
        <v>5.5556988280717522E-3</v>
      </c>
      <c r="I40" s="79"/>
      <c r="J40" s="79"/>
      <c r="K40" s="85">
        <f t="shared" si="1"/>
        <v>0.32778623085623337</v>
      </c>
      <c r="L40" s="79">
        <v>0</v>
      </c>
      <c r="M40" s="79"/>
    </row>
    <row r="41" spans="1:13" x14ac:dyDescent="0.25">
      <c r="A41" s="80">
        <v>2</v>
      </c>
      <c r="B41" s="80" t="s">
        <v>232</v>
      </c>
      <c r="C41" s="81">
        <v>262</v>
      </c>
      <c r="D41" s="80" t="s">
        <v>262</v>
      </c>
      <c r="E41" s="80">
        <v>5</v>
      </c>
      <c r="F41" s="82" t="s">
        <v>237</v>
      </c>
      <c r="G41" s="83">
        <v>1589</v>
      </c>
      <c r="H41" s="84">
        <f t="shared" si="2"/>
        <v>5.8541150118077024E-3</v>
      </c>
      <c r="I41" s="79"/>
      <c r="J41" s="79"/>
      <c r="K41" s="85">
        <f t="shared" si="1"/>
        <v>0.34539278569665444</v>
      </c>
      <c r="L41" s="79">
        <v>0</v>
      </c>
      <c r="M41" s="79"/>
    </row>
    <row r="42" spans="1:13" x14ac:dyDescent="0.25">
      <c r="A42" s="80">
        <v>2</v>
      </c>
      <c r="B42" s="80" t="s">
        <v>232</v>
      </c>
      <c r="C42" s="81">
        <v>187</v>
      </c>
      <c r="D42" s="80" t="s">
        <v>263</v>
      </c>
      <c r="E42" s="80">
        <v>4</v>
      </c>
      <c r="F42" s="82" t="s">
        <v>232</v>
      </c>
      <c r="G42" s="83">
        <v>1596</v>
      </c>
      <c r="H42" s="84">
        <f t="shared" si="2"/>
        <v>5.8799040647231548E-3</v>
      </c>
      <c r="I42" s="79"/>
      <c r="J42" s="79"/>
      <c r="K42" s="85">
        <f t="shared" si="1"/>
        <v>0.34691433981866615</v>
      </c>
      <c r="L42" s="79">
        <v>0</v>
      </c>
      <c r="M42" s="79"/>
    </row>
    <row r="43" spans="1:13" x14ac:dyDescent="0.25">
      <c r="A43" s="80">
        <v>2</v>
      </c>
      <c r="B43" s="80" t="s">
        <v>232</v>
      </c>
      <c r="C43" s="88">
        <v>214</v>
      </c>
      <c r="D43" s="80" t="s">
        <v>264</v>
      </c>
      <c r="E43" s="80">
        <v>9</v>
      </c>
      <c r="F43" s="82" t="s">
        <v>230</v>
      </c>
      <c r="G43" s="83">
        <v>1607</v>
      </c>
      <c r="H43" s="84">
        <f t="shared" si="2"/>
        <v>5.9204297193045799E-3</v>
      </c>
      <c r="I43" s="79"/>
      <c r="J43" s="79"/>
      <c r="K43" s="85">
        <f t="shared" si="1"/>
        <v>0.34930535343897023</v>
      </c>
      <c r="L43" s="79">
        <v>0</v>
      </c>
      <c r="M43" s="79"/>
    </row>
    <row r="44" spans="1:13" x14ac:dyDescent="0.25">
      <c r="A44" s="80">
        <v>2</v>
      </c>
      <c r="B44" s="80" t="s">
        <v>232</v>
      </c>
      <c r="C44" s="81">
        <v>181</v>
      </c>
      <c r="D44" s="80" t="s">
        <v>265</v>
      </c>
      <c r="E44" s="80">
        <v>3</v>
      </c>
      <c r="F44" s="82" t="s">
        <v>226</v>
      </c>
      <c r="G44" s="83">
        <v>1661</v>
      </c>
      <c r="H44" s="84">
        <f t="shared" si="2"/>
        <v>6.1193738417952125E-3</v>
      </c>
      <c r="I44" s="79"/>
      <c r="J44" s="79"/>
      <c r="K44" s="85">
        <f t="shared" si="1"/>
        <v>0.36104305666591752</v>
      </c>
      <c r="L44" s="79">
        <v>0</v>
      </c>
      <c r="M44" s="79"/>
    </row>
    <row r="45" spans="1:13" x14ac:dyDescent="0.25">
      <c r="A45" s="80">
        <v>2</v>
      </c>
      <c r="B45" s="80" t="s">
        <v>232</v>
      </c>
      <c r="C45" s="81">
        <v>531</v>
      </c>
      <c r="D45" s="80" t="s">
        <v>266</v>
      </c>
      <c r="E45" s="80">
        <v>4</v>
      </c>
      <c r="F45" s="82" t="s">
        <v>232</v>
      </c>
      <c r="G45" s="83">
        <v>1719</v>
      </c>
      <c r="H45" s="84">
        <f t="shared" si="2"/>
        <v>6.3330545659518187E-3</v>
      </c>
      <c r="I45" s="79"/>
      <c r="J45" s="79"/>
      <c r="K45" s="85">
        <f t="shared" si="1"/>
        <v>0.37365021939115728</v>
      </c>
      <c r="L45" s="79">
        <v>0</v>
      </c>
      <c r="M45" s="79"/>
    </row>
    <row r="46" spans="1:13" x14ac:dyDescent="0.25">
      <c r="A46" s="80">
        <v>2</v>
      </c>
      <c r="B46" s="80" t="s">
        <v>232</v>
      </c>
      <c r="C46" s="88">
        <v>259</v>
      </c>
      <c r="D46" s="80" t="s">
        <v>267</v>
      </c>
      <c r="E46" s="80">
        <v>9</v>
      </c>
      <c r="F46" s="82" t="s">
        <v>230</v>
      </c>
      <c r="G46" s="83">
        <v>1746</v>
      </c>
      <c r="H46" s="84">
        <f t="shared" si="2"/>
        <v>6.4325266271971354E-3</v>
      </c>
      <c r="I46" s="79"/>
      <c r="J46" s="79"/>
      <c r="K46" s="85">
        <f t="shared" si="1"/>
        <v>0.379519071004631</v>
      </c>
      <c r="L46" s="79">
        <v>0</v>
      </c>
      <c r="M46" s="79"/>
    </row>
    <row r="47" spans="1:13" x14ac:dyDescent="0.25">
      <c r="A47" s="80">
        <v>2</v>
      </c>
      <c r="B47" s="80" t="s">
        <v>232</v>
      </c>
      <c r="C47" s="81">
        <v>491</v>
      </c>
      <c r="D47" s="80" t="s">
        <v>268</v>
      </c>
      <c r="E47" s="80">
        <v>4</v>
      </c>
      <c r="F47" s="82" t="s">
        <v>232</v>
      </c>
      <c r="G47" s="83">
        <v>1773</v>
      </c>
      <c r="H47" s="84">
        <f t="shared" si="2"/>
        <v>6.5319986884424521E-3</v>
      </c>
      <c r="I47" s="79"/>
      <c r="J47" s="79"/>
      <c r="K47" s="85">
        <f t="shared" si="1"/>
        <v>0.38538792261810467</v>
      </c>
      <c r="L47" s="79">
        <v>0</v>
      </c>
      <c r="M47" s="79"/>
    </row>
    <row r="48" spans="1:13" x14ac:dyDescent="0.25">
      <c r="A48" s="80">
        <v>2</v>
      </c>
      <c r="B48" s="80" t="s">
        <v>232</v>
      </c>
      <c r="C48" s="81">
        <v>220</v>
      </c>
      <c r="D48" s="80" t="s">
        <v>269</v>
      </c>
      <c r="E48" s="80">
        <v>4</v>
      </c>
      <c r="F48" s="82" t="s">
        <v>232</v>
      </c>
      <c r="G48" s="83">
        <v>1802</v>
      </c>
      <c r="H48" s="84">
        <f t="shared" si="2"/>
        <v>6.6388390505207548E-3</v>
      </c>
      <c r="I48" s="79"/>
      <c r="J48" s="79"/>
      <c r="K48" s="85">
        <f t="shared" si="1"/>
        <v>0.39169150398072455</v>
      </c>
      <c r="L48" s="79">
        <v>0</v>
      </c>
      <c r="M48" s="79"/>
    </row>
    <row r="49" spans="1:13" x14ac:dyDescent="0.25">
      <c r="A49" s="80">
        <v>2</v>
      </c>
      <c r="B49" s="80" t="s">
        <v>232</v>
      </c>
      <c r="C49" s="81">
        <v>193</v>
      </c>
      <c r="D49" s="80" t="s">
        <v>270</v>
      </c>
      <c r="E49" s="80">
        <v>4</v>
      </c>
      <c r="F49" s="82" t="s">
        <v>232</v>
      </c>
      <c r="G49" s="83">
        <v>1812</v>
      </c>
      <c r="H49" s="84">
        <f t="shared" si="2"/>
        <v>6.6756805546856869E-3</v>
      </c>
      <c r="I49" s="79"/>
      <c r="J49" s="79"/>
      <c r="K49" s="85">
        <f t="shared" si="1"/>
        <v>0.3938651527264555</v>
      </c>
      <c r="L49" s="79">
        <v>0</v>
      </c>
      <c r="M49" s="79"/>
    </row>
    <row r="50" spans="1:13" x14ac:dyDescent="0.25">
      <c r="A50" s="80">
        <v>2</v>
      </c>
      <c r="B50" s="80" t="s">
        <v>232</v>
      </c>
      <c r="C50" s="81">
        <v>158</v>
      </c>
      <c r="D50" s="80" t="s">
        <v>271</v>
      </c>
      <c r="E50" s="80">
        <v>5</v>
      </c>
      <c r="F50" s="82" t="s">
        <v>237</v>
      </c>
      <c r="G50" s="83">
        <v>1902</v>
      </c>
      <c r="H50" s="84">
        <f t="shared" si="2"/>
        <v>7.0072540921700755E-3</v>
      </c>
      <c r="I50" s="79"/>
      <c r="J50" s="79"/>
      <c r="K50" s="85">
        <f t="shared" si="1"/>
        <v>0.41342799143803444</v>
      </c>
      <c r="L50" s="79">
        <v>0</v>
      </c>
      <c r="M50" s="79"/>
    </row>
    <row r="51" spans="1:13" x14ac:dyDescent="0.25">
      <c r="A51" s="80">
        <v>2</v>
      </c>
      <c r="B51" s="80" t="s">
        <v>232</v>
      </c>
      <c r="C51" s="88">
        <v>194</v>
      </c>
      <c r="D51" s="80" t="s">
        <v>272</v>
      </c>
      <c r="E51" s="80">
        <v>9</v>
      </c>
      <c r="F51" s="82" t="s">
        <v>230</v>
      </c>
      <c r="G51" s="83">
        <v>1924</v>
      </c>
      <c r="H51" s="84">
        <f t="shared" si="2"/>
        <v>7.0883054013329257E-3</v>
      </c>
      <c r="I51" s="79"/>
      <c r="J51" s="79"/>
      <c r="K51" s="85">
        <f t="shared" si="1"/>
        <v>0.4182100186786426</v>
      </c>
      <c r="L51" s="79">
        <v>0</v>
      </c>
      <c r="M51" s="79"/>
    </row>
    <row r="52" spans="1:13" x14ac:dyDescent="0.25">
      <c r="A52" s="80">
        <v>2</v>
      </c>
      <c r="B52" s="80" t="s">
        <v>232</v>
      </c>
      <c r="C52" s="88">
        <v>33</v>
      </c>
      <c r="D52" s="80" t="s">
        <v>273</v>
      </c>
      <c r="E52" s="80">
        <v>12</v>
      </c>
      <c r="F52" s="82" t="s">
        <v>274</v>
      </c>
      <c r="G52" s="83">
        <v>2012</v>
      </c>
      <c r="H52" s="84">
        <f t="shared" si="2"/>
        <v>7.4125106379843275E-3</v>
      </c>
      <c r="I52" s="79"/>
      <c r="J52" s="79"/>
      <c r="K52" s="85">
        <f t="shared" si="1"/>
        <v>0.43733812764107532</v>
      </c>
      <c r="L52" s="79">
        <v>1</v>
      </c>
      <c r="M52" s="79"/>
    </row>
    <row r="53" spans="1:13" x14ac:dyDescent="0.25">
      <c r="A53" s="80">
        <v>2</v>
      </c>
      <c r="B53" s="80" t="s">
        <v>232</v>
      </c>
      <c r="C53" s="81">
        <v>399</v>
      </c>
      <c r="D53" s="80" t="s">
        <v>275</v>
      </c>
      <c r="E53" s="80">
        <v>4</v>
      </c>
      <c r="F53" s="82" t="s">
        <v>232</v>
      </c>
      <c r="G53" s="83">
        <v>2106</v>
      </c>
      <c r="H53" s="84">
        <f t="shared" si="2"/>
        <v>7.7588207771346887E-3</v>
      </c>
      <c r="I53" s="79"/>
      <c r="J53" s="79"/>
      <c r="K53" s="85">
        <f t="shared" si="1"/>
        <v>0.45777042585094663</v>
      </c>
      <c r="L53" s="79">
        <v>1</v>
      </c>
      <c r="M53" s="79"/>
    </row>
    <row r="54" spans="1:13" x14ac:dyDescent="0.25">
      <c r="A54" s="80">
        <v>2</v>
      </c>
      <c r="B54" s="80" t="s">
        <v>232</v>
      </c>
      <c r="C54" s="81">
        <v>22</v>
      </c>
      <c r="D54" s="80" t="s">
        <v>276</v>
      </c>
      <c r="E54" s="80">
        <v>4</v>
      </c>
      <c r="F54" s="82" t="s">
        <v>232</v>
      </c>
      <c r="G54" s="83">
        <v>2114</v>
      </c>
      <c r="H54" s="84">
        <f t="shared" si="2"/>
        <v>7.7882939804666349E-3</v>
      </c>
      <c r="I54" s="79"/>
      <c r="J54" s="79"/>
      <c r="K54" s="85">
        <f t="shared" si="1"/>
        <v>0.45950934484753148</v>
      </c>
      <c r="L54" s="79">
        <v>1</v>
      </c>
      <c r="M54" s="79"/>
    </row>
    <row r="55" spans="1:13" x14ac:dyDescent="0.25">
      <c r="A55" s="80">
        <v>2</v>
      </c>
      <c r="B55" s="80" t="s">
        <v>232</v>
      </c>
      <c r="C55" s="81">
        <v>255</v>
      </c>
      <c r="D55" s="80" t="s">
        <v>93</v>
      </c>
      <c r="E55" s="80">
        <v>4</v>
      </c>
      <c r="F55" s="82" t="s">
        <v>232</v>
      </c>
      <c r="G55" s="83">
        <v>2394</v>
      </c>
      <c r="H55" s="84">
        <f t="shared" si="2"/>
        <v>8.8198560970847318E-3</v>
      </c>
      <c r="I55" s="79"/>
      <c r="J55" s="79"/>
      <c r="K55" s="85">
        <f t="shared" si="1"/>
        <v>0.52037150972799917</v>
      </c>
      <c r="L55" s="79">
        <v>1</v>
      </c>
      <c r="M55" s="79"/>
    </row>
    <row r="56" spans="1:13" x14ac:dyDescent="0.25">
      <c r="A56" s="80">
        <v>2</v>
      </c>
      <c r="B56" s="80" t="s">
        <v>232</v>
      </c>
      <c r="C56" s="81">
        <v>27</v>
      </c>
      <c r="D56" s="80" t="s">
        <v>94</v>
      </c>
      <c r="E56" s="80">
        <v>4</v>
      </c>
      <c r="F56" s="82" t="s">
        <v>232</v>
      </c>
      <c r="G56" s="83">
        <v>2513</v>
      </c>
      <c r="H56" s="84">
        <f t="shared" si="2"/>
        <v>9.2582699966474238E-3</v>
      </c>
      <c r="I56" s="79"/>
      <c r="J56" s="79"/>
      <c r="K56" s="85">
        <f t="shared" si="1"/>
        <v>0.54623792980219799</v>
      </c>
      <c r="L56" s="79">
        <v>1</v>
      </c>
      <c r="M56" s="79"/>
    </row>
    <row r="57" spans="1:13" x14ac:dyDescent="0.25">
      <c r="A57" s="80">
        <v>2</v>
      </c>
      <c r="B57" s="80" t="s">
        <v>232</v>
      </c>
      <c r="C57" s="81">
        <v>244</v>
      </c>
      <c r="D57" s="80" t="s">
        <v>95</v>
      </c>
      <c r="E57" s="80">
        <v>4</v>
      </c>
      <c r="F57" s="82" t="s">
        <v>232</v>
      </c>
      <c r="G57" s="83">
        <v>2590</v>
      </c>
      <c r="H57" s="84">
        <f t="shared" si="2"/>
        <v>9.5419495787173996E-3</v>
      </c>
      <c r="I57" s="79"/>
      <c r="J57" s="79"/>
      <c r="K57" s="85">
        <f t="shared" si="1"/>
        <v>0.56297502514432662</v>
      </c>
      <c r="L57" s="79">
        <v>1</v>
      </c>
      <c r="M57" s="79"/>
    </row>
    <row r="58" spans="1:13" x14ac:dyDescent="0.25">
      <c r="A58" s="80">
        <v>2</v>
      </c>
      <c r="B58" s="80" t="s">
        <v>232</v>
      </c>
      <c r="C58" s="81">
        <v>29</v>
      </c>
      <c r="D58" s="80" t="s">
        <v>96</v>
      </c>
      <c r="E58" s="80">
        <v>4</v>
      </c>
      <c r="F58" s="82" t="s">
        <v>232</v>
      </c>
      <c r="G58" s="83">
        <v>2640</v>
      </c>
      <c r="H58" s="84">
        <f t="shared" si="2"/>
        <v>9.7261570995420595E-3</v>
      </c>
      <c r="I58" s="79"/>
      <c r="J58" s="79"/>
      <c r="K58" s="85">
        <f t="shared" si="1"/>
        <v>0.57384326887298154</v>
      </c>
      <c r="L58" s="79">
        <v>1</v>
      </c>
      <c r="M58" s="79"/>
    </row>
    <row r="59" spans="1:13" x14ac:dyDescent="0.25">
      <c r="A59" s="80">
        <v>2</v>
      </c>
      <c r="B59" s="80" t="s">
        <v>232</v>
      </c>
      <c r="C59" s="81">
        <v>115</v>
      </c>
      <c r="D59" s="80" t="s">
        <v>277</v>
      </c>
      <c r="E59" s="80">
        <v>4</v>
      </c>
      <c r="F59" s="82" t="s">
        <v>232</v>
      </c>
      <c r="G59" s="83">
        <v>2766</v>
      </c>
      <c r="H59" s="84">
        <f t="shared" si="2"/>
        <v>1.0190360052020203E-2</v>
      </c>
      <c r="I59" s="79"/>
      <c r="J59" s="79"/>
      <c r="K59" s="85">
        <f t="shared" si="1"/>
        <v>0.60123124306919196</v>
      </c>
      <c r="L59" s="79">
        <v>1</v>
      </c>
      <c r="M59" s="79"/>
    </row>
    <row r="60" spans="1:13" x14ac:dyDescent="0.25">
      <c r="A60" s="80">
        <v>2</v>
      </c>
      <c r="B60" s="80" t="s">
        <v>232</v>
      </c>
      <c r="C60" s="81">
        <v>95</v>
      </c>
      <c r="D60" s="80" t="s">
        <v>97</v>
      </c>
      <c r="E60" s="80">
        <v>4</v>
      </c>
      <c r="F60" s="82" t="s">
        <v>232</v>
      </c>
      <c r="G60" s="83">
        <v>2769</v>
      </c>
      <c r="H60" s="84">
        <f t="shared" si="2"/>
        <v>1.0201412503269683E-2</v>
      </c>
      <c r="I60" s="79"/>
      <c r="J60" s="79"/>
      <c r="K60" s="85">
        <f t="shared" si="1"/>
        <v>0.60188333769291125</v>
      </c>
      <c r="L60" s="79">
        <v>1</v>
      </c>
      <c r="M60" s="79"/>
    </row>
    <row r="61" spans="1:13" x14ac:dyDescent="0.25">
      <c r="A61" s="80">
        <v>2</v>
      </c>
      <c r="B61" s="80" t="s">
        <v>232</v>
      </c>
      <c r="C61" s="88">
        <v>74</v>
      </c>
      <c r="D61" s="80" t="s">
        <v>72</v>
      </c>
      <c r="E61" s="80">
        <v>9</v>
      </c>
      <c r="F61" s="82" t="s">
        <v>230</v>
      </c>
      <c r="G61" s="83">
        <v>2814</v>
      </c>
      <c r="H61" s="84">
        <f t="shared" si="2"/>
        <v>1.0367199272011877E-2</v>
      </c>
      <c r="I61" s="79"/>
      <c r="J61" s="79"/>
      <c r="K61" s="85">
        <f t="shared" si="1"/>
        <v>0.61166475704870071</v>
      </c>
      <c r="L61" s="79">
        <v>1</v>
      </c>
      <c r="M61" s="79"/>
    </row>
    <row r="62" spans="1:13" x14ac:dyDescent="0.25">
      <c r="A62" s="80">
        <v>2</v>
      </c>
      <c r="B62" s="80" t="s">
        <v>232</v>
      </c>
      <c r="C62" s="81">
        <v>435</v>
      </c>
      <c r="D62" s="80" t="s">
        <v>278</v>
      </c>
      <c r="E62" s="80">
        <v>4</v>
      </c>
      <c r="F62" s="82" t="s">
        <v>232</v>
      </c>
      <c r="G62" s="83">
        <v>2986</v>
      </c>
      <c r="H62" s="84">
        <f t="shared" si="2"/>
        <v>1.1000873143648709E-2</v>
      </c>
      <c r="I62" s="79"/>
      <c r="J62" s="79"/>
      <c r="K62" s="85">
        <f t="shared" si="1"/>
        <v>0.64905151547527384</v>
      </c>
      <c r="L62" s="79">
        <v>1</v>
      </c>
      <c r="M62" s="79"/>
    </row>
    <row r="63" spans="1:13" x14ac:dyDescent="0.25">
      <c r="A63" s="80">
        <v>2</v>
      </c>
      <c r="B63" s="80" t="s">
        <v>232</v>
      </c>
      <c r="C63" s="81">
        <v>99</v>
      </c>
      <c r="D63" s="80" t="s">
        <v>65</v>
      </c>
      <c r="E63" s="80">
        <v>5</v>
      </c>
      <c r="F63" s="82" t="s">
        <v>237</v>
      </c>
      <c r="G63" s="83">
        <v>2989</v>
      </c>
      <c r="H63" s="84">
        <f t="shared" si="2"/>
        <v>1.1011925594898189E-2</v>
      </c>
      <c r="I63" s="79"/>
      <c r="J63" s="79"/>
      <c r="K63" s="85">
        <f t="shared" si="1"/>
        <v>0.64970361009899313</v>
      </c>
      <c r="L63" s="79">
        <v>1</v>
      </c>
      <c r="M63" s="79"/>
    </row>
    <row r="64" spans="1:13" x14ac:dyDescent="0.25">
      <c r="A64" s="80">
        <v>2</v>
      </c>
      <c r="B64" s="80" t="s">
        <v>232</v>
      </c>
      <c r="C64" s="81">
        <v>328</v>
      </c>
      <c r="D64" s="80" t="s">
        <v>98</v>
      </c>
      <c r="E64" s="80">
        <v>4</v>
      </c>
      <c r="F64" s="82" t="s">
        <v>232</v>
      </c>
      <c r="G64" s="83">
        <v>2998</v>
      </c>
      <c r="H64" s="84">
        <f t="shared" si="2"/>
        <v>1.1045082948646628E-2</v>
      </c>
      <c r="I64" s="79"/>
      <c r="J64" s="79"/>
      <c r="K64" s="85">
        <f t="shared" si="1"/>
        <v>0.65165989397015101</v>
      </c>
      <c r="L64" s="79">
        <v>1</v>
      </c>
      <c r="M64" s="79"/>
    </row>
    <row r="65" spans="1:13" x14ac:dyDescent="0.25">
      <c r="A65" s="80">
        <v>2</v>
      </c>
      <c r="B65" s="80" t="s">
        <v>232</v>
      </c>
      <c r="C65" s="81">
        <v>324</v>
      </c>
      <c r="D65" s="80" t="s">
        <v>99</v>
      </c>
      <c r="E65" s="80">
        <v>4</v>
      </c>
      <c r="F65" s="82" t="s">
        <v>232</v>
      </c>
      <c r="G65" s="83">
        <v>3044</v>
      </c>
      <c r="H65" s="84">
        <f t="shared" si="2"/>
        <v>1.1214553867805314E-2</v>
      </c>
      <c r="I65" s="79"/>
      <c r="J65" s="79"/>
      <c r="K65" s="85">
        <f t="shared" si="1"/>
        <v>0.66165867820051349</v>
      </c>
      <c r="L65" s="79">
        <v>1</v>
      </c>
      <c r="M65" s="79"/>
    </row>
    <row r="66" spans="1:13" x14ac:dyDescent="0.25">
      <c r="A66" s="80">
        <v>2</v>
      </c>
      <c r="B66" s="80" t="s">
        <v>232</v>
      </c>
      <c r="C66" s="88">
        <v>81</v>
      </c>
      <c r="D66" s="80" t="s">
        <v>279</v>
      </c>
      <c r="E66" s="80">
        <v>12</v>
      </c>
      <c r="F66" s="82" t="s">
        <v>274</v>
      </c>
      <c r="G66" s="83">
        <v>3157</v>
      </c>
      <c r="H66" s="84">
        <f t="shared" si="2"/>
        <v>1.1630862864869047E-2</v>
      </c>
      <c r="I66" s="79"/>
      <c r="J66" s="79"/>
      <c r="K66" s="85">
        <f t="shared" ref="K66:K88" si="3">H66*59</f>
        <v>0.68622090902727373</v>
      </c>
      <c r="L66" s="79">
        <v>1</v>
      </c>
      <c r="M66" s="79"/>
    </row>
    <row r="67" spans="1:13" x14ac:dyDescent="0.25">
      <c r="A67" s="80">
        <v>2</v>
      </c>
      <c r="B67" s="80" t="s">
        <v>232</v>
      </c>
      <c r="C67" s="81">
        <v>167</v>
      </c>
      <c r="D67" s="80" t="s">
        <v>280</v>
      </c>
      <c r="E67" s="80">
        <v>1</v>
      </c>
      <c r="F67" s="82" t="s">
        <v>228</v>
      </c>
      <c r="G67" s="83">
        <v>3242</v>
      </c>
      <c r="H67" s="84">
        <f t="shared" si="2"/>
        <v>1.194401565027097E-2</v>
      </c>
      <c r="I67" s="79"/>
      <c r="J67" s="79"/>
      <c r="K67" s="85">
        <f t="shared" si="3"/>
        <v>0.70469692336598722</v>
      </c>
      <c r="L67" s="79">
        <v>1</v>
      </c>
      <c r="M67" s="79"/>
    </row>
    <row r="68" spans="1:13" x14ac:dyDescent="0.25">
      <c r="A68" s="80">
        <v>2</v>
      </c>
      <c r="B68" s="80" t="s">
        <v>232</v>
      </c>
      <c r="C68" s="88">
        <v>63</v>
      </c>
      <c r="D68" s="80" t="s">
        <v>281</v>
      </c>
      <c r="E68" s="80">
        <v>12</v>
      </c>
      <c r="F68" s="82" t="s">
        <v>274</v>
      </c>
      <c r="G68" s="83">
        <v>3262</v>
      </c>
      <c r="H68" s="84">
        <f t="shared" si="2"/>
        <v>1.2017698658600834E-2</v>
      </c>
      <c r="I68" s="79"/>
      <c r="J68" s="79"/>
      <c r="K68" s="85">
        <f t="shared" si="3"/>
        <v>0.70904422085744923</v>
      </c>
      <c r="L68" s="79">
        <v>1</v>
      </c>
      <c r="M68" s="79"/>
    </row>
    <row r="69" spans="1:13" x14ac:dyDescent="0.25">
      <c r="A69" s="80">
        <v>2</v>
      </c>
      <c r="B69" s="80" t="s">
        <v>232</v>
      </c>
      <c r="C69" s="81">
        <v>38</v>
      </c>
      <c r="D69" s="80" t="s">
        <v>100</v>
      </c>
      <c r="E69" s="80">
        <v>4</v>
      </c>
      <c r="F69" s="82" t="s">
        <v>232</v>
      </c>
      <c r="G69" s="83">
        <v>3994</v>
      </c>
      <c r="H69" s="84">
        <f t="shared" si="2"/>
        <v>1.4714496763473859E-2</v>
      </c>
      <c r="I69" s="79"/>
      <c r="J69" s="79"/>
      <c r="K69" s="85">
        <f t="shared" si="3"/>
        <v>0.86815530904495775</v>
      </c>
      <c r="L69" s="79">
        <v>1</v>
      </c>
      <c r="M69" s="79"/>
    </row>
    <row r="70" spans="1:13" x14ac:dyDescent="0.25">
      <c r="A70" s="80">
        <v>2</v>
      </c>
      <c r="B70" s="80" t="s">
        <v>232</v>
      </c>
      <c r="C70" s="88">
        <v>176</v>
      </c>
      <c r="D70" s="80" t="s">
        <v>162</v>
      </c>
      <c r="E70" s="80">
        <v>9</v>
      </c>
      <c r="F70" s="82" t="s">
        <v>230</v>
      </c>
      <c r="G70" s="83">
        <v>4266</v>
      </c>
      <c r="H70" s="84">
        <f t="shared" si="2"/>
        <v>1.5716585676760011E-2</v>
      </c>
      <c r="I70" s="79"/>
      <c r="J70" s="79"/>
      <c r="K70" s="85">
        <f t="shared" si="3"/>
        <v>0.92727855492884059</v>
      </c>
      <c r="L70" s="79">
        <v>1</v>
      </c>
      <c r="M70" s="79"/>
    </row>
    <row r="71" spans="1:13" x14ac:dyDescent="0.25">
      <c r="A71" s="80">
        <v>2</v>
      </c>
      <c r="B71" s="80" t="s">
        <v>232</v>
      </c>
      <c r="C71" s="88">
        <v>537</v>
      </c>
      <c r="D71" s="80" t="s">
        <v>176</v>
      </c>
      <c r="E71" s="80">
        <v>12</v>
      </c>
      <c r="F71" s="82" t="s">
        <v>274</v>
      </c>
      <c r="G71" s="83">
        <v>4267</v>
      </c>
      <c r="H71" s="84">
        <f t="shared" si="2"/>
        <v>1.5720269827176503E-2</v>
      </c>
      <c r="I71" s="79"/>
      <c r="J71" s="79"/>
      <c r="K71" s="85">
        <f t="shared" si="3"/>
        <v>0.92749591980341362</v>
      </c>
      <c r="L71" s="79">
        <v>1</v>
      </c>
      <c r="M71" s="79"/>
    </row>
    <row r="72" spans="1:13" x14ac:dyDescent="0.25">
      <c r="A72" s="80">
        <v>2</v>
      </c>
      <c r="B72" s="80" t="s">
        <v>232</v>
      </c>
      <c r="C72" s="81">
        <v>234</v>
      </c>
      <c r="D72" s="80" t="s">
        <v>163</v>
      </c>
      <c r="E72" s="80">
        <v>4</v>
      </c>
      <c r="F72" s="82" t="s">
        <v>232</v>
      </c>
      <c r="G72" s="83">
        <v>4410</v>
      </c>
      <c r="H72" s="84">
        <f t="shared" si="2"/>
        <v>1.6247103336735031E-2</v>
      </c>
      <c r="I72" s="79"/>
      <c r="J72" s="79"/>
      <c r="K72" s="85">
        <f t="shared" si="3"/>
        <v>0.95857909686736686</v>
      </c>
      <c r="L72" s="79">
        <v>1</v>
      </c>
      <c r="M72" s="79"/>
    </row>
    <row r="73" spans="1:13" x14ac:dyDescent="0.25">
      <c r="A73" s="80">
        <v>2</v>
      </c>
      <c r="B73" s="80" t="s">
        <v>232</v>
      </c>
      <c r="C73" s="81">
        <v>292</v>
      </c>
      <c r="D73" s="80" t="s">
        <v>282</v>
      </c>
      <c r="E73" s="80">
        <v>5</v>
      </c>
      <c r="F73" s="82" t="s">
        <v>237</v>
      </c>
      <c r="G73" s="83">
        <v>5226</v>
      </c>
      <c r="H73" s="84">
        <f t="shared" si="2"/>
        <v>1.9253370076593487E-2</v>
      </c>
      <c r="I73" s="79"/>
      <c r="J73" s="79"/>
      <c r="K73" s="85">
        <f t="shared" si="3"/>
        <v>1.1359488345190158</v>
      </c>
      <c r="L73" s="79">
        <v>1</v>
      </c>
      <c r="M73" s="79"/>
    </row>
    <row r="74" spans="1:13" x14ac:dyDescent="0.25">
      <c r="A74" s="80">
        <v>2</v>
      </c>
      <c r="B74" s="80" t="s">
        <v>232</v>
      </c>
      <c r="C74" s="88">
        <v>45</v>
      </c>
      <c r="D74" s="80" t="s">
        <v>283</v>
      </c>
      <c r="E74" s="80">
        <v>9</v>
      </c>
      <c r="F74" s="82" t="s">
        <v>230</v>
      </c>
      <c r="G74" s="83">
        <v>5313</v>
      </c>
      <c r="H74" s="84">
        <f t="shared" si="2"/>
        <v>1.9573891162828396E-2</v>
      </c>
      <c r="I74" s="79"/>
      <c r="J74" s="79"/>
      <c r="K74" s="85">
        <f t="shared" si="3"/>
        <v>1.1548595786068754</v>
      </c>
      <c r="L74" s="79">
        <v>1</v>
      </c>
      <c r="M74" s="79"/>
    </row>
    <row r="75" spans="1:13" x14ac:dyDescent="0.25">
      <c r="A75" s="80">
        <v>2</v>
      </c>
      <c r="B75" s="80" t="s">
        <v>232</v>
      </c>
      <c r="C75" s="81">
        <v>545</v>
      </c>
      <c r="D75" s="80" t="s">
        <v>284</v>
      </c>
      <c r="E75" s="80">
        <v>4</v>
      </c>
      <c r="F75" s="82" t="s">
        <v>232</v>
      </c>
      <c r="G75" s="83">
        <v>7075</v>
      </c>
      <c r="H75" s="84">
        <f t="shared" si="2"/>
        <v>2.6065364196689422E-2</v>
      </c>
      <c r="I75" s="79"/>
      <c r="J75" s="79"/>
      <c r="K75" s="85">
        <f t="shared" si="3"/>
        <v>1.5378564876046759</v>
      </c>
      <c r="L75" s="79">
        <v>2</v>
      </c>
      <c r="M75" s="79"/>
    </row>
    <row r="76" spans="1:13" x14ac:dyDescent="0.25">
      <c r="A76" s="80">
        <v>2</v>
      </c>
      <c r="B76" s="80" t="s">
        <v>232</v>
      </c>
      <c r="C76" s="81">
        <v>175</v>
      </c>
      <c r="D76" s="80" t="s">
        <v>285</v>
      </c>
      <c r="E76" s="80">
        <v>4</v>
      </c>
      <c r="F76" s="82" t="s">
        <v>232</v>
      </c>
      <c r="G76" s="83">
        <v>7281</v>
      </c>
      <c r="H76" s="84">
        <f t="shared" si="2"/>
        <v>2.6824299182487021E-2</v>
      </c>
      <c r="I76" s="79"/>
      <c r="J76" s="79"/>
      <c r="K76" s="85">
        <f t="shared" si="3"/>
        <v>1.5826336517667343</v>
      </c>
      <c r="L76" s="79">
        <v>2</v>
      </c>
      <c r="M76" s="79"/>
    </row>
    <row r="77" spans="1:13" x14ac:dyDescent="0.25">
      <c r="A77" s="80">
        <v>2</v>
      </c>
      <c r="B77" s="80" t="s">
        <v>232</v>
      </c>
      <c r="C77" s="88">
        <v>485</v>
      </c>
      <c r="D77" s="80" t="s">
        <v>68</v>
      </c>
      <c r="E77" s="80">
        <v>5</v>
      </c>
      <c r="F77" s="82" t="s">
        <v>237</v>
      </c>
      <c r="G77" s="83">
        <v>7321</v>
      </c>
      <c r="H77" s="84">
        <f t="shared" ref="H77:H88" si="4">G77/271433</f>
        <v>2.697166519914675E-2</v>
      </c>
      <c r="I77" s="79"/>
      <c r="J77" s="79"/>
      <c r="K77" s="85">
        <f t="shared" si="3"/>
        <v>1.5913282467496583</v>
      </c>
      <c r="L77" s="79">
        <v>2</v>
      </c>
      <c r="M77" s="79"/>
    </row>
    <row r="78" spans="1:13" x14ac:dyDescent="0.25">
      <c r="A78" s="80">
        <v>2</v>
      </c>
      <c r="B78" s="80" t="s">
        <v>232</v>
      </c>
      <c r="C78" s="81">
        <v>307</v>
      </c>
      <c r="D78" s="80" t="s">
        <v>164</v>
      </c>
      <c r="E78" s="80">
        <v>1</v>
      </c>
      <c r="F78" s="82" t="s">
        <v>228</v>
      </c>
      <c r="G78" s="83">
        <v>7556</v>
      </c>
      <c r="H78" s="84">
        <f t="shared" si="4"/>
        <v>2.7837440547022654E-2</v>
      </c>
      <c r="I78" s="79"/>
      <c r="J78" s="79"/>
      <c r="K78" s="85">
        <f t="shared" si="3"/>
        <v>1.6424089922743366</v>
      </c>
      <c r="L78" s="79">
        <v>2</v>
      </c>
      <c r="M78" s="79"/>
    </row>
    <row r="79" spans="1:13" x14ac:dyDescent="0.25">
      <c r="A79" s="80">
        <v>2</v>
      </c>
      <c r="B79" s="80" t="s">
        <v>232</v>
      </c>
      <c r="C79" s="88">
        <v>560</v>
      </c>
      <c r="D79" s="80" t="s">
        <v>286</v>
      </c>
      <c r="E79" s="80">
        <v>9</v>
      </c>
      <c r="F79" s="82" t="s">
        <v>230</v>
      </c>
      <c r="G79" s="83">
        <v>7928</v>
      </c>
      <c r="H79" s="84">
        <f t="shared" si="4"/>
        <v>2.9207944501958127E-2</v>
      </c>
      <c r="I79" s="79"/>
      <c r="J79" s="79"/>
      <c r="K79" s="85">
        <f t="shared" si="3"/>
        <v>1.7232687256155295</v>
      </c>
      <c r="L79" s="79">
        <v>2</v>
      </c>
      <c r="M79" s="79"/>
    </row>
    <row r="80" spans="1:13" x14ac:dyDescent="0.25">
      <c r="A80" s="80">
        <v>2</v>
      </c>
      <c r="B80" s="80" t="s">
        <v>232</v>
      </c>
      <c r="C80" s="81">
        <v>58</v>
      </c>
      <c r="D80" s="80" t="s">
        <v>287</v>
      </c>
      <c r="E80" s="80">
        <v>4</v>
      </c>
      <c r="F80" s="82" t="s">
        <v>232</v>
      </c>
      <c r="G80" s="83">
        <v>8171</v>
      </c>
      <c r="H80" s="84">
        <f t="shared" si="4"/>
        <v>3.0103193053165975E-2</v>
      </c>
      <c r="I80" s="79"/>
      <c r="J80" s="79"/>
      <c r="K80" s="85">
        <f t="shared" si="3"/>
        <v>1.7760883901367925</v>
      </c>
      <c r="L80" s="79">
        <v>2</v>
      </c>
      <c r="M80" s="79"/>
    </row>
    <row r="81" spans="1:13" x14ac:dyDescent="0.25">
      <c r="A81" s="80">
        <v>2</v>
      </c>
      <c r="B81" s="80" t="s">
        <v>232</v>
      </c>
      <c r="C81" s="81">
        <v>133</v>
      </c>
      <c r="D81" s="80" t="s">
        <v>165</v>
      </c>
      <c r="E81" s="80">
        <v>3</v>
      </c>
      <c r="F81" s="82" t="s">
        <v>226</v>
      </c>
      <c r="G81" s="83">
        <v>8549</v>
      </c>
      <c r="H81" s="84">
        <f t="shared" si="4"/>
        <v>3.1495801910600404E-2</v>
      </c>
      <c r="I81" s="79"/>
      <c r="J81" s="79"/>
      <c r="K81" s="85">
        <f t="shared" si="3"/>
        <v>1.8582523127254238</v>
      </c>
      <c r="L81" s="79">
        <v>2</v>
      </c>
      <c r="M81" s="79"/>
    </row>
    <row r="82" spans="1:13" x14ac:dyDescent="0.25">
      <c r="A82" s="80">
        <v>2</v>
      </c>
      <c r="B82" s="80" t="s">
        <v>232</v>
      </c>
      <c r="C82" s="81">
        <v>147</v>
      </c>
      <c r="D82" s="80" t="s">
        <v>288</v>
      </c>
      <c r="E82" s="80">
        <v>5</v>
      </c>
      <c r="F82" s="82" t="s">
        <v>237</v>
      </c>
      <c r="G82" s="83">
        <v>9181</v>
      </c>
      <c r="H82" s="84">
        <f t="shared" si="4"/>
        <v>3.3824184973824112E-2</v>
      </c>
      <c r="I82" s="79"/>
      <c r="J82" s="79"/>
      <c r="K82" s="85">
        <f t="shared" si="3"/>
        <v>1.9956269134556226</v>
      </c>
      <c r="L82" s="79">
        <v>2</v>
      </c>
      <c r="M82" s="79"/>
    </row>
    <row r="83" spans="1:13" x14ac:dyDescent="0.25">
      <c r="A83" s="80">
        <v>2</v>
      </c>
      <c r="B83" s="80" t="s">
        <v>232</v>
      </c>
      <c r="C83" s="88">
        <v>227</v>
      </c>
      <c r="D83" s="80" t="s">
        <v>70</v>
      </c>
      <c r="E83" s="80">
        <v>12</v>
      </c>
      <c r="F83" s="82" t="s">
        <v>274</v>
      </c>
      <c r="G83" s="83">
        <v>10806</v>
      </c>
      <c r="H83" s="84">
        <f t="shared" si="4"/>
        <v>3.9810929400625569E-2</v>
      </c>
      <c r="I83" s="79"/>
      <c r="J83" s="79"/>
      <c r="K83" s="85">
        <f t="shared" si="3"/>
        <v>2.3488448346369086</v>
      </c>
      <c r="L83" s="79">
        <v>2</v>
      </c>
      <c r="M83" s="79"/>
    </row>
    <row r="84" spans="1:13" x14ac:dyDescent="0.25">
      <c r="A84" s="80">
        <v>2</v>
      </c>
      <c r="B84" s="80" t="s">
        <v>232</v>
      </c>
      <c r="C84" s="81">
        <v>170</v>
      </c>
      <c r="D84" s="80" t="s">
        <v>289</v>
      </c>
      <c r="E84" s="80">
        <v>1</v>
      </c>
      <c r="F84" s="82" t="s">
        <v>228</v>
      </c>
      <c r="G84" s="83">
        <v>11610</v>
      </c>
      <c r="H84" s="84">
        <f t="shared" si="4"/>
        <v>4.2772986335486103E-2</v>
      </c>
      <c r="I84" s="79"/>
      <c r="J84" s="79"/>
      <c r="K84" s="85">
        <f t="shared" si="3"/>
        <v>2.5236061937936802</v>
      </c>
      <c r="L84" s="79">
        <v>3</v>
      </c>
      <c r="M84" s="79"/>
    </row>
    <row r="85" spans="1:13" x14ac:dyDescent="0.25">
      <c r="A85" s="80">
        <v>2</v>
      </c>
      <c r="B85" s="80" t="s">
        <v>232</v>
      </c>
      <c r="C85" s="81">
        <v>7</v>
      </c>
      <c r="D85" s="80" t="s">
        <v>81</v>
      </c>
      <c r="E85" s="80"/>
      <c r="F85" s="82"/>
      <c r="G85" s="89">
        <v>12705</v>
      </c>
      <c r="H85" s="90">
        <f t="shared" si="4"/>
        <v>4.6807131041546164E-2</v>
      </c>
      <c r="I85" s="86"/>
      <c r="J85" s="86"/>
      <c r="K85" s="85">
        <f t="shared" si="3"/>
        <v>2.7616207314512238</v>
      </c>
      <c r="L85" s="79">
        <v>3</v>
      </c>
      <c r="M85" s="79"/>
    </row>
    <row r="86" spans="1:13" x14ac:dyDescent="0.25">
      <c r="A86" s="80">
        <v>2</v>
      </c>
      <c r="B86" s="80" t="s">
        <v>232</v>
      </c>
      <c r="C86" s="81">
        <v>404</v>
      </c>
      <c r="D86" s="80" t="s">
        <v>290</v>
      </c>
      <c r="E86" s="80">
        <v>1</v>
      </c>
      <c r="F86" s="82" t="s">
        <v>228</v>
      </c>
      <c r="G86" s="83">
        <v>14151</v>
      </c>
      <c r="H86" s="84">
        <f t="shared" si="4"/>
        <v>5.213441254379534E-2</v>
      </c>
      <c r="I86" s="79"/>
      <c r="J86" s="79"/>
      <c r="K86" s="85">
        <f t="shared" si="3"/>
        <v>3.0759303400839251</v>
      </c>
      <c r="L86" s="79">
        <v>3</v>
      </c>
      <c r="M86" s="79"/>
    </row>
    <row r="87" spans="1:13" x14ac:dyDescent="0.25">
      <c r="A87" s="80">
        <v>2</v>
      </c>
      <c r="B87" s="80" t="s">
        <v>232</v>
      </c>
      <c r="C87" s="81">
        <v>131</v>
      </c>
      <c r="D87" s="80" t="s">
        <v>291</v>
      </c>
      <c r="E87" s="80">
        <v>3</v>
      </c>
      <c r="F87" s="82" t="s">
        <v>226</v>
      </c>
      <c r="G87" s="83">
        <v>19017</v>
      </c>
      <c r="H87" s="84">
        <f t="shared" si="4"/>
        <v>7.0061488470451266E-2</v>
      </c>
      <c r="I87" s="79"/>
      <c r="J87" s="79"/>
      <c r="K87" s="85">
        <f t="shared" si="3"/>
        <v>4.133627819756625</v>
      </c>
      <c r="L87" s="79">
        <v>4</v>
      </c>
      <c r="M87" s="79"/>
    </row>
    <row r="88" spans="1:13" x14ac:dyDescent="0.25">
      <c r="A88" s="80">
        <v>2</v>
      </c>
      <c r="B88" s="80" t="s">
        <v>232</v>
      </c>
      <c r="C88" s="81">
        <v>39</v>
      </c>
      <c r="D88" s="80" t="s">
        <v>292</v>
      </c>
      <c r="E88" s="80">
        <v>4</v>
      </c>
      <c r="F88" s="82" t="s">
        <v>232</v>
      </c>
      <c r="G88" s="83">
        <v>21625</v>
      </c>
      <c r="H88" s="84">
        <f t="shared" si="4"/>
        <v>7.9669752756665546E-2</v>
      </c>
      <c r="I88" s="79"/>
      <c r="J88" s="79"/>
      <c r="K88" s="85">
        <f t="shared" si="3"/>
        <v>4.7005154126432673</v>
      </c>
      <c r="L88" s="79">
        <v>5</v>
      </c>
      <c r="M88" s="79">
        <f>SUM(L13:L88)</f>
        <v>59</v>
      </c>
    </row>
    <row r="89" spans="1:13" x14ac:dyDescent="0.25">
      <c r="A89" s="80">
        <v>3</v>
      </c>
      <c r="B89" s="80" t="s">
        <v>185</v>
      </c>
      <c r="C89" s="88">
        <v>396</v>
      </c>
      <c r="D89" s="80" t="s">
        <v>293</v>
      </c>
      <c r="E89" s="80">
        <v>5</v>
      </c>
      <c r="F89" s="82" t="s">
        <v>237</v>
      </c>
      <c r="G89" s="83">
        <v>73</v>
      </c>
      <c r="H89" s="84">
        <f t="shared" ref="H89:H152" si="5">G89/287470</f>
        <v>2.5393954151737571E-4</v>
      </c>
      <c r="I89" s="79"/>
      <c r="J89" s="79"/>
      <c r="K89" s="85">
        <f t="shared" ref="K89:K152" si="6">H89*63</f>
        <v>1.5998191115594671E-2</v>
      </c>
      <c r="L89" s="79">
        <v>0</v>
      </c>
      <c r="M89" s="79"/>
    </row>
    <row r="90" spans="1:13" x14ac:dyDescent="0.25">
      <c r="A90" s="80">
        <v>3</v>
      </c>
      <c r="B90" s="80" t="s">
        <v>185</v>
      </c>
      <c r="C90" s="88">
        <v>489</v>
      </c>
      <c r="D90" s="80" t="s">
        <v>294</v>
      </c>
      <c r="E90" s="80">
        <v>5</v>
      </c>
      <c r="F90" s="82" t="s">
        <v>237</v>
      </c>
      <c r="G90" s="83">
        <v>88</v>
      </c>
      <c r="H90" s="84">
        <f t="shared" si="5"/>
        <v>3.0611889936341184E-4</v>
      </c>
      <c r="I90" s="79"/>
      <c r="J90" s="79"/>
      <c r="K90" s="85">
        <f t="shared" si="6"/>
        <v>1.9285490659894947E-2</v>
      </c>
      <c r="L90" s="79">
        <v>0</v>
      </c>
      <c r="M90" s="79"/>
    </row>
    <row r="91" spans="1:13" x14ac:dyDescent="0.25">
      <c r="A91" s="80">
        <v>3</v>
      </c>
      <c r="B91" s="80" t="s">
        <v>185</v>
      </c>
      <c r="C91" s="88">
        <v>518</v>
      </c>
      <c r="D91" s="80" t="s">
        <v>295</v>
      </c>
      <c r="E91" s="80">
        <v>5</v>
      </c>
      <c r="F91" s="82" t="s">
        <v>237</v>
      </c>
      <c r="G91" s="83">
        <v>103</v>
      </c>
      <c r="H91" s="84">
        <f t="shared" si="5"/>
        <v>3.5829825720944792E-4</v>
      </c>
      <c r="I91" s="79"/>
      <c r="J91" s="79"/>
      <c r="K91" s="85">
        <f t="shared" si="6"/>
        <v>2.2572790204195219E-2</v>
      </c>
      <c r="L91" s="79">
        <v>0</v>
      </c>
      <c r="M91" s="79"/>
    </row>
    <row r="92" spans="1:13" x14ac:dyDescent="0.25">
      <c r="A92" s="80">
        <v>3</v>
      </c>
      <c r="B92" s="80" t="s">
        <v>185</v>
      </c>
      <c r="C92" s="88">
        <v>480</v>
      </c>
      <c r="D92" s="80" t="s">
        <v>296</v>
      </c>
      <c r="E92" s="80">
        <v>5</v>
      </c>
      <c r="F92" s="82" t="s">
        <v>237</v>
      </c>
      <c r="G92" s="83">
        <v>151</v>
      </c>
      <c r="H92" s="84">
        <f t="shared" si="5"/>
        <v>5.2527220231676352E-4</v>
      </c>
      <c r="I92" s="79"/>
      <c r="J92" s="79"/>
      <c r="K92" s="85">
        <f t="shared" si="6"/>
        <v>3.3092148745956104E-2</v>
      </c>
      <c r="L92" s="79">
        <v>0</v>
      </c>
      <c r="M92" s="79"/>
    </row>
    <row r="93" spans="1:13" x14ac:dyDescent="0.25">
      <c r="A93" s="80">
        <v>3</v>
      </c>
      <c r="B93" s="80" t="s">
        <v>185</v>
      </c>
      <c r="C93" s="88">
        <v>254</v>
      </c>
      <c r="D93" s="80" t="s">
        <v>297</v>
      </c>
      <c r="E93" s="80">
        <v>5</v>
      </c>
      <c r="F93" s="82" t="s">
        <v>237</v>
      </c>
      <c r="G93" s="83">
        <v>152</v>
      </c>
      <c r="H93" s="84">
        <f t="shared" si="5"/>
        <v>5.2875082617316594E-4</v>
      </c>
      <c r="I93" s="79"/>
      <c r="J93" s="79"/>
      <c r="K93" s="85">
        <f t="shared" si="6"/>
        <v>3.3311302048909454E-2</v>
      </c>
      <c r="L93" s="79">
        <v>0</v>
      </c>
      <c r="M93" s="79"/>
    </row>
    <row r="94" spans="1:13" x14ac:dyDescent="0.25">
      <c r="A94" s="80">
        <v>3</v>
      </c>
      <c r="B94" s="80" t="s">
        <v>185</v>
      </c>
      <c r="C94" s="88">
        <v>338</v>
      </c>
      <c r="D94" s="80" t="s">
        <v>298</v>
      </c>
      <c r="E94" s="80">
        <v>5</v>
      </c>
      <c r="F94" s="82" t="s">
        <v>237</v>
      </c>
      <c r="G94" s="83">
        <v>173</v>
      </c>
      <c r="H94" s="84">
        <f t="shared" si="5"/>
        <v>6.0180192715761642E-4</v>
      </c>
      <c r="I94" s="79"/>
      <c r="J94" s="79"/>
      <c r="K94" s="85">
        <f t="shared" si="6"/>
        <v>3.7913521410929837E-2</v>
      </c>
      <c r="L94" s="79">
        <v>0</v>
      </c>
      <c r="M94" s="79"/>
    </row>
    <row r="95" spans="1:13" x14ac:dyDescent="0.25">
      <c r="A95" s="80">
        <v>3</v>
      </c>
      <c r="B95" s="80" t="s">
        <v>185</v>
      </c>
      <c r="C95" s="88">
        <v>431</v>
      </c>
      <c r="D95" s="80" t="s">
        <v>299</v>
      </c>
      <c r="E95" s="80">
        <v>8</v>
      </c>
      <c r="F95" s="82" t="s">
        <v>300</v>
      </c>
      <c r="G95" s="83">
        <v>185</v>
      </c>
      <c r="H95" s="84">
        <f t="shared" si="5"/>
        <v>6.4354541343444535E-4</v>
      </c>
      <c r="I95" s="79"/>
      <c r="J95" s="79"/>
      <c r="K95" s="85">
        <f t="shared" si="6"/>
        <v>4.0543361046370054E-2</v>
      </c>
      <c r="L95" s="79">
        <v>0</v>
      </c>
      <c r="M95" s="79"/>
    </row>
    <row r="96" spans="1:13" x14ac:dyDescent="0.25">
      <c r="A96" s="80">
        <v>3</v>
      </c>
      <c r="B96" s="80" t="s">
        <v>185</v>
      </c>
      <c r="C96" s="88">
        <v>521</v>
      </c>
      <c r="D96" s="80" t="s">
        <v>301</v>
      </c>
      <c r="E96" s="80">
        <v>5</v>
      </c>
      <c r="F96" s="82" t="s">
        <v>237</v>
      </c>
      <c r="G96" s="83">
        <v>192</v>
      </c>
      <c r="H96" s="84">
        <f t="shared" si="5"/>
        <v>6.6789578042926218E-4</v>
      </c>
      <c r="I96" s="79"/>
      <c r="J96" s="79"/>
      <c r="K96" s="85">
        <f t="shared" si="6"/>
        <v>4.2077434167043515E-2</v>
      </c>
      <c r="L96" s="79">
        <v>0</v>
      </c>
      <c r="M96" s="79"/>
    </row>
    <row r="97" spans="1:13" x14ac:dyDescent="0.25">
      <c r="A97" s="80">
        <v>3</v>
      </c>
      <c r="B97" s="80" t="s">
        <v>185</v>
      </c>
      <c r="C97" s="88">
        <v>103</v>
      </c>
      <c r="D97" s="80" t="s">
        <v>302</v>
      </c>
      <c r="E97" s="80">
        <v>5</v>
      </c>
      <c r="F97" s="82" t="s">
        <v>237</v>
      </c>
      <c r="G97" s="83">
        <v>212</v>
      </c>
      <c r="H97" s="84">
        <f t="shared" si="5"/>
        <v>7.3746825755731035E-4</v>
      </c>
      <c r="I97" s="79"/>
      <c r="J97" s="79"/>
      <c r="K97" s="85">
        <f t="shared" si="6"/>
        <v>4.6460500226110549E-2</v>
      </c>
      <c r="L97" s="79">
        <v>0</v>
      </c>
      <c r="M97" s="79"/>
    </row>
    <row r="98" spans="1:13" x14ac:dyDescent="0.25">
      <c r="A98" s="80">
        <v>3</v>
      </c>
      <c r="B98" s="80" t="s">
        <v>185</v>
      </c>
      <c r="C98" s="88">
        <v>556</v>
      </c>
      <c r="D98" s="80" t="s">
        <v>303</v>
      </c>
      <c r="E98" s="80">
        <v>5</v>
      </c>
      <c r="F98" s="82" t="s">
        <v>237</v>
      </c>
      <c r="G98" s="83">
        <v>216</v>
      </c>
      <c r="H98" s="84">
        <f t="shared" si="5"/>
        <v>7.5138275298291992E-4</v>
      </c>
      <c r="I98" s="79"/>
      <c r="J98" s="79"/>
      <c r="K98" s="85">
        <f t="shared" si="6"/>
        <v>4.7337113437923954E-2</v>
      </c>
      <c r="L98" s="79">
        <v>0</v>
      </c>
      <c r="M98" s="79"/>
    </row>
    <row r="99" spans="1:13" x14ac:dyDescent="0.25">
      <c r="A99" s="80">
        <v>3</v>
      </c>
      <c r="B99" s="80" t="s">
        <v>185</v>
      </c>
      <c r="C99" s="88">
        <v>279</v>
      </c>
      <c r="D99" s="80" t="s">
        <v>304</v>
      </c>
      <c r="E99" s="80">
        <v>5</v>
      </c>
      <c r="F99" s="82" t="s">
        <v>237</v>
      </c>
      <c r="G99" s="83">
        <v>243</v>
      </c>
      <c r="H99" s="84">
        <f t="shared" si="5"/>
        <v>8.4530559710578493E-4</v>
      </c>
      <c r="I99" s="79"/>
      <c r="J99" s="79"/>
      <c r="K99" s="85">
        <f t="shared" si="6"/>
        <v>5.3254252617664449E-2</v>
      </c>
      <c r="L99" s="79">
        <v>0</v>
      </c>
      <c r="M99" s="79"/>
    </row>
    <row r="100" spans="1:13" x14ac:dyDescent="0.25">
      <c r="A100" s="80">
        <v>3</v>
      </c>
      <c r="B100" s="80" t="s">
        <v>185</v>
      </c>
      <c r="C100" s="88">
        <v>126</v>
      </c>
      <c r="D100" s="80" t="s">
        <v>305</v>
      </c>
      <c r="E100" s="80">
        <v>5</v>
      </c>
      <c r="F100" s="82" t="s">
        <v>237</v>
      </c>
      <c r="G100" s="83">
        <v>246</v>
      </c>
      <c r="H100" s="84">
        <f t="shared" si="5"/>
        <v>8.5574146867499219E-4</v>
      </c>
      <c r="I100" s="79"/>
      <c r="J100" s="79"/>
      <c r="K100" s="85">
        <f t="shared" si="6"/>
        <v>5.3911712526524505E-2</v>
      </c>
      <c r="L100" s="79">
        <v>0</v>
      </c>
      <c r="M100" s="79"/>
    </row>
    <row r="101" spans="1:13" x14ac:dyDescent="0.25">
      <c r="A101" s="80">
        <v>3</v>
      </c>
      <c r="B101" s="80" t="s">
        <v>185</v>
      </c>
      <c r="C101" s="88">
        <v>148</v>
      </c>
      <c r="D101" s="80" t="s">
        <v>306</v>
      </c>
      <c r="E101" s="80">
        <v>5</v>
      </c>
      <c r="F101" s="82" t="s">
        <v>237</v>
      </c>
      <c r="G101" s="83">
        <v>253</v>
      </c>
      <c r="H101" s="84">
        <f t="shared" si="5"/>
        <v>8.8009183566980901E-4</v>
      </c>
      <c r="I101" s="79"/>
      <c r="J101" s="79"/>
      <c r="K101" s="85">
        <f t="shared" si="6"/>
        <v>5.5445785647197966E-2</v>
      </c>
      <c r="L101" s="79">
        <v>0</v>
      </c>
      <c r="M101" s="79"/>
    </row>
    <row r="102" spans="1:13" x14ac:dyDescent="0.25">
      <c r="A102" s="80">
        <v>3</v>
      </c>
      <c r="B102" s="80" t="s">
        <v>185</v>
      </c>
      <c r="C102" s="88">
        <v>144</v>
      </c>
      <c r="D102" s="80" t="s">
        <v>307</v>
      </c>
      <c r="E102" s="80">
        <v>5</v>
      </c>
      <c r="F102" s="82" t="s">
        <v>237</v>
      </c>
      <c r="G102" s="83">
        <v>273</v>
      </c>
      <c r="H102" s="84">
        <f t="shared" si="5"/>
        <v>9.4966431279785719E-4</v>
      </c>
      <c r="I102" s="79"/>
      <c r="J102" s="79"/>
      <c r="K102" s="85">
        <f t="shared" si="6"/>
        <v>5.9828851706265E-2</v>
      </c>
      <c r="L102" s="79">
        <v>0</v>
      </c>
      <c r="M102" s="79"/>
    </row>
    <row r="103" spans="1:13" x14ac:dyDescent="0.25">
      <c r="A103" s="80">
        <v>3</v>
      </c>
      <c r="B103" s="80" t="s">
        <v>185</v>
      </c>
      <c r="C103" s="88">
        <v>118</v>
      </c>
      <c r="D103" s="80" t="s">
        <v>308</v>
      </c>
      <c r="E103" s="80">
        <v>8</v>
      </c>
      <c r="F103" s="82" t="s">
        <v>300</v>
      </c>
      <c r="G103" s="83">
        <v>278</v>
      </c>
      <c r="H103" s="84">
        <f t="shared" si="5"/>
        <v>9.6705743207986918E-4</v>
      </c>
      <c r="I103" s="79"/>
      <c r="J103" s="79"/>
      <c r="K103" s="85">
        <f t="shared" si="6"/>
        <v>6.0924618221031755E-2</v>
      </c>
      <c r="L103" s="79">
        <v>0</v>
      </c>
      <c r="M103" s="79"/>
    </row>
    <row r="104" spans="1:13" x14ac:dyDescent="0.25">
      <c r="A104" s="80">
        <v>3</v>
      </c>
      <c r="B104" s="80" t="s">
        <v>185</v>
      </c>
      <c r="C104" s="88">
        <v>330</v>
      </c>
      <c r="D104" s="80" t="s">
        <v>309</v>
      </c>
      <c r="E104" s="80">
        <v>5</v>
      </c>
      <c r="F104" s="82" t="s">
        <v>237</v>
      </c>
      <c r="G104" s="83">
        <v>280</v>
      </c>
      <c r="H104" s="84">
        <f t="shared" si="5"/>
        <v>9.7401467979267402E-4</v>
      </c>
      <c r="I104" s="79"/>
      <c r="J104" s="79"/>
      <c r="K104" s="85">
        <f t="shared" si="6"/>
        <v>6.1362924826938461E-2</v>
      </c>
      <c r="L104" s="79">
        <v>0</v>
      </c>
      <c r="M104" s="79"/>
    </row>
    <row r="105" spans="1:13" x14ac:dyDescent="0.25">
      <c r="A105" s="80">
        <v>3</v>
      </c>
      <c r="B105" s="80" t="s">
        <v>185</v>
      </c>
      <c r="C105" s="88">
        <v>285</v>
      </c>
      <c r="D105" s="80" t="s">
        <v>310</v>
      </c>
      <c r="E105" s="80">
        <v>5</v>
      </c>
      <c r="F105" s="82" t="s">
        <v>237</v>
      </c>
      <c r="G105" s="83">
        <v>284</v>
      </c>
      <c r="H105" s="84">
        <f t="shared" si="5"/>
        <v>9.879291752182837E-4</v>
      </c>
      <c r="I105" s="79"/>
      <c r="J105" s="79"/>
      <c r="K105" s="85">
        <f t="shared" si="6"/>
        <v>6.2239538038751874E-2</v>
      </c>
      <c r="L105" s="79">
        <v>0</v>
      </c>
      <c r="M105" s="79"/>
    </row>
    <row r="106" spans="1:13" x14ac:dyDescent="0.25">
      <c r="A106" s="80">
        <v>3</v>
      </c>
      <c r="B106" s="80" t="s">
        <v>185</v>
      </c>
      <c r="C106" s="88">
        <v>551</v>
      </c>
      <c r="D106" s="80" t="s">
        <v>311</v>
      </c>
      <c r="E106" s="80">
        <v>5</v>
      </c>
      <c r="F106" s="82" t="s">
        <v>237</v>
      </c>
      <c r="G106" s="83">
        <v>303</v>
      </c>
      <c r="H106" s="84">
        <f t="shared" si="5"/>
        <v>1.0540230284899295E-3</v>
      </c>
      <c r="I106" s="79"/>
      <c r="J106" s="79"/>
      <c r="K106" s="85">
        <f t="shared" si="6"/>
        <v>6.6403450794865551E-2</v>
      </c>
      <c r="L106" s="79">
        <v>0</v>
      </c>
      <c r="M106" s="79"/>
    </row>
    <row r="107" spans="1:13" x14ac:dyDescent="0.25">
      <c r="A107" s="80">
        <v>3</v>
      </c>
      <c r="B107" s="80" t="s">
        <v>185</v>
      </c>
      <c r="C107" s="88">
        <v>54</v>
      </c>
      <c r="D107" s="80" t="s">
        <v>312</v>
      </c>
      <c r="E107" s="80">
        <v>5</v>
      </c>
      <c r="F107" s="82" t="s">
        <v>237</v>
      </c>
      <c r="G107" s="83">
        <v>304</v>
      </c>
      <c r="H107" s="84">
        <f t="shared" si="5"/>
        <v>1.0575016523463319E-3</v>
      </c>
      <c r="I107" s="79"/>
      <c r="J107" s="79"/>
      <c r="K107" s="85">
        <f t="shared" si="6"/>
        <v>6.6622604097818908E-2</v>
      </c>
      <c r="L107" s="79">
        <v>0</v>
      </c>
      <c r="M107" s="79"/>
    </row>
    <row r="108" spans="1:13" x14ac:dyDescent="0.25">
      <c r="A108" s="80">
        <v>3</v>
      </c>
      <c r="B108" s="80" t="s">
        <v>185</v>
      </c>
      <c r="C108" s="88">
        <v>477</v>
      </c>
      <c r="D108" s="80" t="s">
        <v>313</v>
      </c>
      <c r="E108" s="80">
        <v>6</v>
      </c>
      <c r="F108" s="82" t="s">
        <v>314</v>
      </c>
      <c r="G108" s="83">
        <v>307</v>
      </c>
      <c r="H108" s="84">
        <f t="shared" si="5"/>
        <v>1.0679375239155389E-3</v>
      </c>
      <c r="I108" s="79"/>
      <c r="J108" s="79"/>
      <c r="K108" s="85">
        <f t="shared" si="6"/>
        <v>6.728006400667895E-2</v>
      </c>
      <c r="L108" s="79">
        <v>0</v>
      </c>
      <c r="M108" s="79"/>
    </row>
    <row r="109" spans="1:13" x14ac:dyDescent="0.25">
      <c r="A109" s="80">
        <v>3</v>
      </c>
      <c r="B109" s="80" t="s">
        <v>185</v>
      </c>
      <c r="C109" s="88">
        <v>465</v>
      </c>
      <c r="D109" s="80" t="s">
        <v>315</v>
      </c>
      <c r="E109" s="80">
        <v>5</v>
      </c>
      <c r="F109" s="82" t="s">
        <v>237</v>
      </c>
      <c r="G109" s="83">
        <v>310</v>
      </c>
      <c r="H109" s="84">
        <f t="shared" si="5"/>
        <v>1.0783733954847462E-3</v>
      </c>
      <c r="I109" s="79"/>
      <c r="J109" s="79"/>
      <c r="K109" s="85">
        <f t="shared" si="6"/>
        <v>6.7937523915539005E-2</v>
      </c>
      <c r="L109" s="79">
        <v>0</v>
      </c>
      <c r="M109" s="79"/>
    </row>
    <row r="110" spans="1:13" x14ac:dyDescent="0.25">
      <c r="A110" s="80">
        <v>3</v>
      </c>
      <c r="B110" s="80" t="s">
        <v>185</v>
      </c>
      <c r="C110" s="88">
        <v>524</v>
      </c>
      <c r="D110" s="80" t="s">
        <v>316</v>
      </c>
      <c r="E110" s="80">
        <v>5</v>
      </c>
      <c r="F110" s="82" t="s">
        <v>237</v>
      </c>
      <c r="G110" s="83">
        <v>319</v>
      </c>
      <c r="H110" s="84">
        <f t="shared" si="5"/>
        <v>1.1096810101923679E-3</v>
      </c>
      <c r="I110" s="79"/>
      <c r="J110" s="79"/>
      <c r="K110" s="85">
        <f t="shared" si="6"/>
        <v>6.9909903642119187E-2</v>
      </c>
      <c r="L110" s="79">
        <v>0</v>
      </c>
      <c r="M110" s="79"/>
    </row>
    <row r="111" spans="1:13" x14ac:dyDescent="0.25">
      <c r="A111" s="80">
        <v>3</v>
      </c>
      <c r="B111" s="80" t="s">
        <v>185</v>
      </c>
      <c r="C111" s="88">
        <v>374</v>
      </c>
      <c r="D111" s="80" t="s">
        <v>317</v>
      </c>
      <c r="E111" s="80">
        <v>6</v>
      </c>
      <c r="F111" s="82" t="s">
        <v>314</v>
      </c>
      <c r="G111" s="83">
        <v>349</v>
      </c>
      <c r="H111" s="84">
        <f t="shared" si="5"/>
        <v>1.2140397258844401E-3</v>
      </c>
      <c r="I111" s="79"/>
      <c r="J111" s="79"/>
      <c r="K111" s="85">
        <f t="shared" si="6"/>
        <v>7.6484502730719731E-2</v>
      </c>
      <c r="L111" s="79">
        <v>0</v>
      </c>
      <c r="M111" s="79"/>
    </row>
    <row r="112" spans="1:13" x14ac:dyDescent="0.25">
      <c r="A112" s="80">
        <v>3</v>
      </c>
      <c r="B112" s="80" t="s">
        <v>185</v>
      </c>
      <c r="C112" s="88">
        <v>171</v>
      </c>
      <c r="D112" s="80" t="s">
        <v>318</v>
      </c>
      <c r="E112" s="80">
        <v>8</v>
      </c>
      <c r="F112" s="82" t="s">
        <v>300</v>
      </c>
      <c r="G112" s="83">
        <v>351</v>
      </c>
      <c r="H112" s="84">
        <f t="shared" si="5"/>
        <v>1.2209969735972449E-3</v>
      </c>
      <c r="I112" s="79"/>
      <c r="J112" s="79"/>
      <c r="K112" s="85">
        <f t="shared" si="6"/>
        <v>7.692280933662643E-2</v>
      </c>
      <c r="L112" s="79">
        <v>0</v>
      </c>
      <c r="M112" s="79"/>
    </row>
    <row r="113" spans="1:13" x14ac:dyDescent="0.25">
      <c r="A113" s="80">
        <v>3</v>
      </c>
      <c r="B113" s="80" t="s">
        <v>185</v>
      </c>
      <c r="C113" s="88">
        <v>352</v>
      </c>
      <c r="D113" s="80" t="s">
        <v>319</v>
      </c>
      <c r="E113" s="80">
        <v>5</v>
      </c>
      <c r="F113" s="82" t="s">
        <v>237</v>
      </c>
      <c r="G113" s="83">
        <v>375</v>
      </c>
      <c r="H113" s="84">
        <f t="shared" si="5"/>
        <v>1.3044839461509028E-3</v>
      </c>
      <c r="I113" s="79"/>
      <c r="J113" s="79"/>
      <c r="K113" s="85">
        <f t="shared" si="6"/>
        <v>8.2182488607506876E-2</v>
      </c>
      <c r="L113" s="79">
        <v>0</v>
      </c>
      <c r="M113" s="79"/>
    </row>
    <row r="114" spans="1:13" x14ac:dyDescent="0.25">
      <c r="A114" s="80">
        <v>3</v>
      </c>
      <c r="B114" s="80" t="s">
        <v>185</v>
      </c>
      <c r="C114" s="88">
        <v>90</v>
      </c>
      <c r="D114" s="80" t="s">
        <v>320</v>
      </c>
      <c r="E114" s="80">
        <v>5</v>
      </c>
      <c r="F114" s="82" t="s">
        <v>237</v>
      </c>
      <c r="G114" s="83">
        <v>384</v>
      </c>
      <c r="H114" s="84">
        <f t="shared" si="5"/>
        <v>1.3357915608585244E-3</v>
      </c>
      <c r="I114" s="79"/>
      <c r="J114" s="79"/>
      <c r="K114" s="85">
        <f t="shared" si="6"/>
        <v>8.415486833408703E-2</v>
      </c>
      <c r="L114" s="79">
        <v>0</v>
      </c>
      <c r="M114" s="79"/>
    </row>
    <row r="115" spans="1:13" x14ac:dyDescent="0.25">
      <c r="A115" s="80">
        <v>3</v>
      </c>
      <c r="B115" s="80" t="s">
        <v>185</v>
      </c>
      <c r="C115" s="88">
        <v>424</v>
      </c>
      <c r="D115" s="80" t="s">
        <v>321</v>
      </c>
      <c r="E115" s="80">
        <v>8</v>
      </c>
      <c r="F115" s="82" t="s">
        <v>300</v>
      </c>
      <c r="G115" s="83">
        <v>404</v>
      </c>
      <c r="H115" s="84">
        <f t="shared" si="5"/>
        <v>1.4053640379865725E-3</v>
      </c>
      <c r="I115" s="79"/>
      <c r="J115" s="79"/>
      <c r="K115" s="85">
        <f t="shared" si="6"/>
        <v>8.8537934393154064E-2</v>
      </c>
      <c r="L115" s="79">
        <v>0</v>
      </c>
      <c r="M115" s="79"/>
    </row>
    <row r="116" spans="1:13" x14ac:dyDescent="0.25">
      <c r="A116" s="80">
        <v>3</v>
      </c>
      <c r="B116" s="80" t="s">
        <v>185</v>
      </c>
      <c r="C116" s="88">
        <v>179</v>
      </c>
      <c r="D116" s="80" t="s">
        <v>322</v>
      </c>
      <c r="E116" s="80">
        <v>6</v>
      </c>
      <c r="F116" s="82" t="s">
        <v>314</v>
      </c>
      <c r="G116" s="83">
        <v>407</v>
      </c>
      <c r="H116" s="84">
        <f t="shared" si="5"/>
        <v>1.4157999095557798E-3</v>
      </c>
      <c r="I116" s="79"/>
      <c r="J116" s="79"/>
      <c r="K116" s="85">
        <f t="shared" si="6"/>
        <v>8.9195394302014133E-2</v>
      </c>
      <c r="L116" s="79">
        <v>0</v>
      </c>
      <c r="M116" s="79"/>
    </row>
    <row r="117" spans="1:13" x14ac:dyDescent="0.25">
      <c r="A117" s="80">
        <v>3</v>
      </c>
      <c r="B117" s="80" t="s">
        <v>185</v>
      </c>
      <c r="C117" s="88">
        <v>494</v>
      </c>
      <c r="D117" s="80" t="s">
        <v>323</v>
      </c>
      <c r="E117" s="80">
        <v>5</v>
      </c>
      <c r="F117" s="82" t="s">
        <v>237</v>
      </c>
      <c r="G117" s="83">
        <v>415</v>
      </c>
      <c r="H117" s="84">
        <f t="shared" si="5"/>
        <v>1.4436289004069989E-3</v>
      </c>
      <c r="I117" s="79"/>
      <c r="J117" s="79"/>
      <c r="K117" s="85">
        <f t="shared" si="6"/>
        <v>9.094862072564093E-2</v>
      </c>
      <c r="L117" s="79">
        <v>0</v>
      </c>
      <c r="M117" s="79"/>
    </row>
    <row r="118" spans="1:13" x14ac:dyDescent="0.25">
      <c r="A118" s="80">
        <v>3</v>
      </c>
      <c r="B118" s="80" t="s">
        <v>185</v>
      </c>
      <c r="C118" s="88">
        <v>384</v>
      </c>
      <c r="D118" s="80" t="s">
        <v>324</v>
      </c>
      <c r="E118" s="80">
        <v>8</v>
      </c>
      <c r="F118" s="82" t="s">
        <v>300</v>
      </c>
      <c r="G118" s="83">
        <v>430</v>
      </c>
      <c r="H118" s="84">
        <f t="shared" si="5"/>
        <v>1.495808258253035E-3</v>
      </c>
      <c r="I118" s="79"/>
      <c r="J118" s="79"/>
      <c r="K118" s="85">
        <f t="shared" si="6"/>
        <v>9.4235920269941209E-2</v>
      </c>
      <c r="L118" s="79">
        <v>0</v>
      </c>
      <c r="M118" s="79"/>
    </row>
    <row r="119" spans="1:13" x14ac:dyDescent="0.25">
      <c r="A119" s="80">
        <v>3</v>
      </c>
      <c r="B119" s="80" t="s">
        <v>185</v>
      </c>
      <c r="C119" s="88">
        <v>7</v>
      </c>
      <c r="D119" s="80" t="s">
        <v>81</v>
      </c>
      <c r="E119" s="80">
        <v>5</v>
      </c>
      <c r="F119" s="82" t="s">
        <v>237</v>
      </c>
      <c r="G119" s="83">
        <v>437</v>
      </c>
      <c r="H119" s="84">
        <f t="shared" si="5"/>
        <v>1.5201586252478519E-3</v>
      </c>
      <c r="I119" s="79"/>
      <c r="J119" s="79"/>
      <c r="K119" s="85">
        <f t="shared" si="6"/>
        <v>9.5769993390614677E-2</v>
      </c>
      <c r="L119" s="79">
        <v>0</v>
      </c>
      <c r="M119" s="79"/>
    </row>
    <row r="120" spans="1:13" x14ac:dyDescent="0.25">
      <c r="A120" s="80">
        <v>3</v>
      </c>
      <c r="B120" s="80" t="s">
        <v>185</v>
      </c>
      <c r="C120" s="88">
        <v>423</v>
      </c>
      <c r="D120" s="80" t="s">
        <v>325</v>
      </c>
      <c r="E120" s="80">
        <v>5</v>
      </c>
      <c r="F120" s="82" t="s">
        <v>237</v>
      </c>
      <c r="G120" s="83">
        <v>459</v>
      </c>
      <c r="H120" s="84">
        <f t="shared" si="5"/>
        <v>1.596688350088705E-3</v>
      </c>
      <c r="I120" s="79"/>
      <c r="J120" s="79"/>
      <c r="K120" s="85">
        <f t="shared" si="6"/>
        <v>0.10059136605558841</v>
      </c>
      <c r="L120" s="79">
        <v>0</v>
      </c>
      <c r="M120" s="79"/>
    </row>
    <row r="121" spans="1:13" x14ac:dyDescent="0.25">
      <c r="A121" s="80">
        <v>3</v>
      </c>
      <c r="B121" s="80" t="s">
        <v>185</v>
      </c>
      <c r="C121" s="88">
        <v>113</v>
      </c>
      <c r="D121" s="80" t="s">
        <v>326</v>
      </c>
      <c r="E121" s="80">
        <v>5</v>
      </c>
      <c r="F121" s="82" t="s">
        <v>237</v>
      </c>
      <c r="G121" s="83">
        <v>502</v>
      </c>
      <c r="H121" s="84">
        <f t="shared" si="5"/>
        <v>1.7462691759140083E-3</v>
      </c>
      <c r="I121" s="79"/>
      <c r="J121" s="79"/>
      <c r="K121" s="85">
        <f t="shared" si="6"/>
        <v>0.11001495808258252</v>
      </c>
      <c r="L121" s="79">
        <v>0</v>
      </c>
      <c r="M121" s="79"/>
    </row>
    <row r="122" spans="1:13" x14ac:dyDescent="0.25">
      <c r="A122" s="80">
        <v>3</v>
      </c>
      <c r="B122" s="80" t="s">
        <v>185</v>
      </c>
      <c r="C122" s="88">
        <v>371</v>
      </c>
      <c r="D122" s="80" t="s">
        <v>327</v>
      </c>
      <c r="E122" s="80">
        <v>8</v>
      </c>
      <c r="F122" s="82" t="s">
        <v>300</v>
      </c>
      <c r="G122" s="83">
        <v>504</v>
      </c>
      <c r="H122" s="84">
        <f t="shared" si="5"/>
        <v>1.7532264236268132E-3</v>
      </c>
      <c r="I122" s="79"/>
      <c r="J122" s="79"/>
      <c r="K122" s="85">
        <f t="shared" si="6"/>
        <v>0.11045326468848923</v>
      </c>
      <c r="L122" s="79">
        <v>0</v>
      </c>
      <c r="M122" s="79"/>
    </row>
    <row r="123" spans="1:13" x14ac:dyDescent="0.25">
      <c r="A123" s="80">
        <v>3</v>
      </c>
      <c r="B123" s="80" t="s">
        <v>185</v>
      </c>
      <c r="C123" s="88">
        <v>319</v>
      </c>
      <c r="D123" s="80" t="s">
        <v>328</v>
      </c>
      <c r="E123" s="80">
        <v>5</v>
      </c>
      <c r="F123" s="82" t="s">
        <v>237</v>
      </c>
      <c r="G123" s="83">
        <v>529</v>
      </c>
      <c r="H123" s="84">
        <f t="shared" si="5"/>
        <v>1.8401920200368735E-3</v>
      </c>
      <c r="I123" s="79"/>
      <c r="J123" s="79"/>
      <c r="K123" s="85">
        <f t="shared" si="6"/>
        <v>0.11593209726232302</v>
      </c>
      <c r="L123" s="79">
        <v>0</v>
      </c>
      <c r="M123" s="79"/>
    </row>
    <row r="124" spans="1:13" x14ac:dyDescent="0.25">
      <c r="A124" s="80">
        <v>3</v>
      </c>
      <c r="B124" s="80" t="s">
        <v>185</v>
      </c>
      <c r="C124" s="88">
        <v>257</v>
      </c>
      <c r="D124" s="80" t="s">
        <v>329</v>
      </c>
      <c r="E124" s="80">
        <v>8</v>
      </c>
      <c r="F124" s="82" t="s">
        <v>300</v>
      </c>
      <c r="G124" s="83">
        <v>537</v>
      </c>
      <c r="H124" s="84">
        <f t="shared" si="5"/>
        <v>1.8680210108880926E-3</v>
      </c>
      <c r="I124" s="79"/>
      <c r="J124" s="79"/>
      <c r="K124" s="85">
        <f t="shared" si="6"/>
        <v>0.11768532368594983</v>
      </c>
      <c r="L124" s="79">
        <v>0</v>
      </c>
      <c r="M124" s="79"/>
    </row>
    <row r="125" spans="1:13" x14ac:dyDescent="0.25">
      <c r="A125" s="80">
        <v>3</v>
      </c>
      <c r="B125" s="80" t="s">
        <v>185</v>
      </c>
      <c r="C125" s="88">
        <v>21</v>
      </c>
      <c r="D125" s="80" t="s">
        <v>330</v>
      </c>
      <c r="E125" s="80">
        <v>5</v>
      </c>
      <c r="F125" s="82" t="s">
        <v>237</v>
      </c>
      <c r="G125" s="83">
        <v>539</v>
      </c>
      <c r="H125" s="84">
        <f t="shared" si="5"/>
        <v>1.8749782586008974E-3</v>
      </c>
      <c r="I125" s="79"/>
      <c r="J125" s="79"/>
      <c r="K125" s="85">
        <f t="shared" si="6"/>
        <v>0.11812363029185653</v>
      </c>
      <c r="L125" s="79">
        <v>0</v>
      </c>
      <c r="M125" s="79"/>
    </row>
    <row r="126" spans="1:13" x14ac:dyDescent="0.25">
      <c r="A126" s="80">
        <v>3</v>
      </c>
      <c r="B126" s="80" t="s">
        <v>185</v>
      </c>
      <c r="C126" s="88">
        <v>137</v>
      </c>
      <c r="D126" s="80" t="s">
        <v>331</v>
      </c>
      <c r="E126" s="80">
        <v>5</v>
      </c>
      <c r="F126" s="82" t="s">
        <v>237</v>
      </c>
      <c r="G126" s="83">
        <v>557</v>
      </c>
      <c r="H126" s="84">
        <f t="shared" si="5"/>
        <v>1.9375934880161408E-3</v>
      </c>
      <c r="I126" s="79"/>
      <c r="J126" s="79"/>
      <c r="K126" s="85">
        <f t="shared" si="6"/>
        <v>0.12206838974501687</v>
      </c>
      <c r="L126" s="79">
        <v>0</v>
      </c>
      <c r="M126" s="79"/>
    </row>
    <row r="127" spans="1:13" x14ac:dyDescent="0.25">
      <c r="A127" s="80">
        <v>3</v>
      </c>
      <c r="B127" s="80" t="s">
        <v>185</v>
      </c>
      <c r="C127" s="88">
        <v>93</v>
      </c>
      <c r="D127" s="80" t="s">
        <v>332</v>
      </c>
      <c r="E127" s="80">
        <v>5</v>
      </c>
      <c r="F127" s="82" t="s">
        <v>237</v>
      </c>
      <c r="G127" s="83">
        <v>559</v>
      </c>
      <c r="H127" s="84">
        <f t="shared" si="5"/>
        <v>1.9445507357289456E-3</v>
      </c>
      <c r="I127" s="79"/>
      <c r="J127" s="79"/>
      <c r="K127" s="85">
        <f t="shared" si="6"/>
        <v>0.12250669635092358</v>
      </c>
      <c r="L127" s="79">
        <v>0</v>
      </c>
      <c r="M127" s="79"/>
    </row>
    <row r="128" spans="1:13" x14ac:dyDescent="0.25">
      <c r="A128" s="80">
        <v>3</v>
      </c>
      <c r="B128" s="80" t="s">
        <v>185</v>
      </c>
      <c r="C128" s="88">
        <v>224</v>
      </c>
      <c r="D128" s="80" t="s">
        <v>333</v>
      </c>
      <c r="E128" s="80">
        <v>5</v>
      </c>
      <c r="F128" s="82" t="s">
        <v>237</v>
      </c>
      <c r="G128" s="83">
        <v>570</v>
      </c>
      <c r="H128" s="84">
        <f t="shared" si="5"/>
        <v>1.9828155981493722E-3</v>
      </c>
      <c r="I128" s="79"/>
      <c r="J128" s="79"/>
      <c r="K128" s="85">
        <f t="shared" si="6"/>
        <v>0.12491738268341045</v>
      </c>
      <c r="L128" s="79">
        <v>0</v>
      </c>
      <c r="M128" s="79"/>
    </row>
    <row r="129" spans="1:13" x14ac:dyDescent="0.25">
      <c r="A129" s="80">
        <v>3</v>
      </c>
      <c r="B129" s="80" t="s">
        <v>185</v>
      </c>
      <c r="C129" s="88">
        <v>329</v>
      </c>
      <c r="D129" s="80" t="s">
        <v>334</v>
      </c>
      <c r="E129" s="80">
        <v>5</v>
      </c>
      <c r="F129" s="82" t="s">
        <v>237</v>
      </c>
      <c r="G129" s="83">
        <v>585</v>
      </c>
      <c r="H129" s="84">
        <f t="shared" si="5"/>
        <v>2.0349949559954083E-3</v>
      </c>
      <c r="I129" s="79"/>
      <c r="J129" s="79"/>
      <c r="K129" s="85">
        <f t="shared" si="6"/>
        <v>0.12820468222771073</v>
      </c>
      <c r="L129" s="79">
        <v>0</v>
      </c>
      <c r="M129" s="79"/>
    </row>
    <row r="130" spans="1:13" x14ac:dyDescent="0.25">
      <c r="A130" s="80">
        <v>3</v>
      </c>
      <c r="B130" s="80" t="s">
        <v>185</v>
      </c>
      <c r="C130" s="88">
        <v>402</v>
      </c>
      <c r="D130" s="80" t="s">
        <v>335</v>
      </c>
      <c r="E130" s="80">
        <v>5</v>
      </c>
      <c r="F130" s="82" t="s">
        <v>237</v>
      </c>
      <c r="G130" s="83">
        <v>609</v>
      </c>
      <c r="H130" s="84">
        <f t="shared" si="5"/>
        <v>2.1184819285490659E-3</v>
      </c>
      <c r="I130" s="79"/>
      <c r="J130" s="79"/>
      <c r="K130" s="85">
        <f t="shared" si="6"/>
        <v>0.13346436149859114</v>
      </c>
      <c r="L130" s="79">
        <v>0</v>
      </c>
      <c r="M130" s="79"/>
    </row>
    <row r="131" spans="1:13" x14ac:dyDescent="0.25">
      <c r="A131" s="80">
        <v>3</v>
      </c>
      <c r="B131" s="80" t="s">
        <v>185</v>
      </c>
      <c r="C131" s="88">
        <v>215</v>
      </c>
      <c r="D131" s="80" t="s">
        <v>336</v>
      </c>
      <c r="E131" s="80">
        <v>5</v>
      </c>
      <c r="F131" s="82" t="s">
        <v>237</v>
      </c>
      <c r="G131" s="83">
        <v>609</v>
      </c>
      <c r="H131" s="84">
        <f t="shared" si="5"/>
        <v>2.1184819285490659E-3</v>
      </c>
      <c r="I131" s="79"/>
      <c r="J131" s="79"/>
      <c r="K131" s="85">
        <f t="shared" si="6"/>
        <v>0.13346436149859114</v>
      </c>
      <c r="L131" s="79">
        <v>0</v>
      </c>
      <c r="M131" s="79"/>
    </row>
    <row r="132" spans="1:13" x14ac:dyDescent="0.25">
      <c r="A132" s="80">
        <v>3</v>
      </c>
      <c r="B132" s="80" t="s">
        <v>185</v>
      </c>
      <c r="C132" s="88">
        <v>25</v>
      </c>
      <c r="D132" s="80" t="s">
        <v>337</v>
      </c>
      <c r="E132" s="80">
        <v>6</v>
      </c>
      <c r="F132" s="82" t="s">
        <v>314</v>
      </c>
      <c r="G132" s="83">
        <v>686</v>
      </c>
      <c r="H132" s="84">
        <f t="shared" si="5"/>
        <v>2.3863359654920512E-3</v>
      </c>
      <c r="I132" s="79"/>
      <c r="J132" s="79"/>
      <c r="K132" s="85">
        <f t="shared" si="6"/>
        <v>0.15033916582599921</v>
      </c>
      <c r="L132" s="79">
        <v>0</v>
      </c>
      <c r="M132" s="79"/>
    </row>
    <row r="133" spans="1:13" x14ac:dyDescent="0.25">
      <c r="A133" s="80">
        <v>3</v>
      </c>
      <c r="B133" s="80" t="s">
        <v>185</v>
      </c>
      <c r="C133" s="88">
        <v>281</v>
      </c>
      <c r="D133" s="80" t="s">
        <v>338</v>
      </c>
      <c r="E133" s="80">
        <v>5</v>
      </c>
      <c r="F133" s="82" t="s">
        <v>237</v>
      </c>
      <c r="G133" s="83">
        <v>718</v>
      </c>
      <c r="H133" s="84">
        <f t="shared" si="5"/>
        <v>2.4976519288969282E-3</v>
      </c>
      <c r="I133" s="79"/>
      <c r="J133" s="79"/>
      <c r="K133" s="85">
        <f t="shared" si="6"/>
        <v>0.15735207152050648</v>
      </c>
      <c r="L133" s="79">
        <v>0</v>
      </c>
      <c r="M133" s="79"/>
    </row>
    <row r="134" spans="1:13" x14ac:dyDescent="0.25">
      <c r="A134" s="80">
        <v>3</v>
      </c>
      <c r="B134" s="80" t="s">
        <v>185</v>
      </c>
      <c r="C134" s="88">
        <v>547</v>
      </c>
      <c r="D134" s="80" t="s">
        <v>339</v>
      </c>
      <c r="E134" s="80">
        <v>5</v>
      </c>
      <c r="F134" s="82" t="s">
        <v>237</v>
      </c>
      <c r="G134" s="83">
        <v>769</v>
      </c>
      <c r="H134" s="84">
        <f t="shared" si="5"/>
        <v>2.6750617455734513E-3</v>
      </c>
      <c r="I134" s="79"/>
      <c r="J134" s="79"/>
      <c r="K134" s="85">
        <f t="shared" si="6"/>
        <v>0.16852888997112744</v>
      </c>
      <c r="L134" s="79">
        <v>0</v>
      </c>
      <c r="M134" s="79"/>
    </row>
    <row r="135" spans="1:13" x14ac:dyDescent="0.25">
      <c r="A135" s="80">
        <v>3</v>
      </c>
      <c r="B135" s="80" t="s">
        <v>185</v>
      </c>
      <c r="C135" s="88">
        <v>141</v>
      </c>
      <c r="D135" s="80" t="s">
        <v>340</v>
      </c>
      <c r="E135" s="80">
        <v>5</v>
      </c>
      <c r="F135" s="82" t="s">
        <v>237</v>
      </c>
      <c r="G135" s="83">
        <v>790</v>
      </c>
      <c r="H135" s="84">
        <f t="shared" si="5"/>
        <v>2.7481128465579015E-3</v>
      </c>
      <c r="I135" s="79"/>
      <c r="J135" s="79"/>
      <c r="K135" s="85">
        <f t="shared" si="6"/>
        <v>0.17313110933314779</v>
      </c>
      <c r="L135" s="79">
        <v>0</v>
      </c>
      <c r="M135" s="79"/>
    </row>
    <row r="136" spans="1:13" x14ac:dyDescent="0.25">
      <c r="A136" s="80">
        <v>3</v>
      </c>
      <c r="B136" s="80" t="s">
        <v>185</v>
      </c>
      <c r="C136" s="88">
        <v>565</v>
      </c>
      <c r="D136" s="80" t="s">
        <v>341</v>
      </c>
      <c r="E136" s="80">
        <v>5</v>
      </c>
      <c r="F136" s="82" t="s">
        <v>237</v>
      </c>
      <c r="G136" s="83">
        <v>844</v>
      </c>
      <c r="H136" s="84">
        <f t="shared" si="5"/>
        <v>2.9359585348036317E-3</v>
      </c>
      <c r="I136" s="79"/>
      <c r="J136" s="79"/>
      <c r="K136" s="85">
        <f t="shared" si="6"/>
        <v>0.1849653876926288</v>
      </c>
      <c r="L136" s="79">
        <v>0</v>
      </c>
      <c r="M136" s="79"/>
    </row>
    <row r="137" spans="1:13" x14ac:dyDescent="0.25">
      <c r="A137" s="80">
        <v>3</v>
      </c>
      <c r="B137" s="80" t="s">
        <v>185</v>
      </c>
      <c r="C137" s="88">
        <v>5</v>
      </c>
      <c r="D137" s="80" t="s">
        <v>342</v>
      </c>
      <c r="E137" s="80">
        <v>6</v>
      </c>
      <c r="F137" s="82" t="s">
        <v>314</v>
      </c>
      <c r="G137" s="83">
        <v>852</v>
      </c>
      <c r="H137" s="84">
        <f t="shared" si="5"/>
        <v>2.9637875256548511E-3</v>
      </c>
      <c r="I137" s="79"/>
      <c r="J137" s="79"/>
      <c r="K137" s="85">
        <f t="shared" si="6"/>
        <v>0.18671861411625562</v>
      </c>
      <c r="L137" s="79">
        <v>0</v>
      </c>
      <c r="M137" s="79"/>
    </row>
    <row r="138" spans="1:13" x14ac:dyDescent="0.25">
      <c r="A138" s="80">
        <v>3</v>
      </c>
      <c r="B138" s="80" t="s">
        <v>185</v>
      </c>
      <c r="C138" s="88">
        <v>196</v>
      </c>
      <c r="D138" s="80" t="s">
        <v>343</v>
      </c>
      <c r="E138" s="80">
        <v>5</v>
      </c>
      <c r="F138" s="82" t="s">
        <v>237</v>
      </c>
      <c r="G138" s="83">
        <v>856</v>
      </c>
      <c r="H138" s="84">
        <f t="shared" si="5"/>
        <v>2.9777020210804608E-3</v>
      </c>
      <c r="I138" s="79"/>
      <c r="J138" s="79"/>
      <c r="K138" s="85">
        <f t="shared" si="6"/>
        <v>0.18759522732806902</v>
      </c>
      <c r="L138" s="79">
        <v>0</v>
      </c>
      <c r="M138" s="79"/>
    </row>
    <row r="139" spans="1:13" x14ac:dyDescent="0.25">
      <c r="A139" s="80">
        <v>3</v>
      </c>
      <c r="B139" s="80" t="s">
        <v>185</v>
      </c>
      <c r="C139" s="88">
        <v>248</v>
      </c>
      <c r="D139" s="80" t="s">
        <v>344</v>
      </c>
      <c r="E139" s="80">
        <v>5</v>
      </c>
      <c r="F139" s="82" t="s">
        <v>237</v>
      </c>
      <c r="G139" s="83">
        <v>878</v>
      </c>
      <c r="H139" s="84">
        <f t="shared" si="5"/>
        <v>3.0542317459213136E-3</v>
      </c>
      <c r="I139" s="79"/>
      <c r="J139" s="79"/>
      <c r="K139" s="85">
        <f t="shared" si="6"/>
        <v>0.19241659999304275</v>
      </c>
      <c r="L139" s="79">
        <v>0</v>
      </c>
      <c r="M139" s="79"/>
    </row>
    <row r="140" spans="1:13" x14ac:dyDescent="0.25">
      <c r="A140" s="80">
        <v>3</v>
      </c>
      <c r="B140" s="80" t="s">
        <v>185</v>
      </c>
      <c r="C140" s="88">
        <v>273</v>
      </c>
      <c r="D140" s="80" t="s">
        <v>345</v>
      </c>
      <c r="E140" s="80">
        <v>5</v>
      </c>
      <c r="F140" s="82" t="s">
        <v>237</v>
      </c>
      <c r="G140" s="83">
        <v>902</v>
      </c>
      <c r="H140" s="84">
        <f t="shared" si="5"/>
        <v>3.1377187184749712E-3</v>
      </c>
      <c r="I140" s="79"/>
      <c r="J140" s="79"/>
      <c r="K140" s="85">
        <f t="shared" si="6"/>
        <v>0.1976762792639232</v>
      </c>
      <c r="L140" s="79">
        <v>0</v>
      </c>
      <c r="M140" s="79"/>
    </row>
    <row r="141" spans="1:13" x14ac:dyDescent="0.25">
      <c r="A141" s="80">
        <v>3</v>
      </c>
      <c r="B141" s="80" t="s">
        <v>185</v>
      </c>
      <c r="C141" s="88">
        <v>327</v>
      </c>
      <c r="D141" s="80" t="s">
        <v>346</v>
      </c>
      <c r="E141" s="80">
        <v>5</v>
      </c>
      <c r="F141" s="82" t="s">
        <v>237</v>
      </c>
      <c r="G141" s="83">
        <v>937</v>
      </c>
      <c r="H141" s="84">
        <f t="shared" si="5"/>
        <v>3.2594705534490557E-3</v>
      </c>
      <c r="I141" s="79"/>
      <c r="J141" s="79"/>
      <c r="K141" s="85">
        <f t="shared" si="6"/>
        <v>0.20534664486729051</v>
      </c>
      <c r="L141" s="79">
        <v>0</v>
      </c>
      <c r="M141" s="79"/>
    </row>
    <row r="142" spans="1:13" x14ac:dyDescent="0.25">
      <c r="A142" s="80">
        <v>3</v>
      </c>
      <c r="B142" s="80" t="s">
        <v>185</v>
      </c>
      <c r="C142" s="88">
        <v>290</v>
      </c>
      <c r="D142" s="80" t="s">
        <v>347</v>
      </c>
      <c r="E142" s="80">
        <v>16</v>
      </c>
      <c r="F142" s="82" t="s">
        <v>348</v>
      </c>
      <c r="G142" s="83">
        <v>985</v>
      </c>
      <c r="H142" s="84">
        <f t="shared" si="5"/>
        <v>3.4264444985563709E-3</v>
      </c>
      <c r="I142" s="79"/>
      <c r="J142" s="79"/>
      <c r="K142" s="85">
        <f t="shared" si="6"/>
        <v>0.21586600340905138</v>
      </c>
      <c r="L142" s="79">
        <v>0</v>
      </c>
      <c r="M142" s="79"/>
    </row>
    <row r="143" spans="1:13" x14ac:dyDescent="0.25">
      <c r="A143" s="80">
        <v>3</v>
      </c>
      <c r="B143" s="80" t="s">
        <v>185</v>
      </c>
      <c r="C143" s="88">
        <v>221</v>
      </c>
      <c r="D143" s="80" t="s">
        <v>349</v>
      </c>
      <c r="E143" s="80">
        <v>5</v>
      </c>
      <c r="F143" s="82" t="s">
        <v>237</v>
      </c>
      <c r="G143" s="83">
        <v>994</v>
      </c>
      <c r="H143" s="84">
        <f t="shared" si="5"/>
        <v>3.4577521132639929E-3</v>
      </c>
      <c r="I143" s="79"/>
      <c r="J143" s="79"/>
      <c r="K143" s="85">
        <f t="shared" si="6"/>
        <v>0.21783838313563156</v>
      </c>
      <c r="L143" s="79">
        <v>0</v>
      </c>
      <c r="M143" s="79"/>
    </row>
    <row r="144" spans="1:13" x14ac:dyDescent="0.25">
      <c r="A144" s="80">
        <v>3</v>
      </c>
      <c r="B144" s="80" t="s">
        <v>185</v>
      </c>
      <c r="C144" s="88">
        <v>163</v>
      </c>
      <c r="D144" s="80" t="s">
        <v>350</v>
      </c>
      <c r="E144" s="80">
        <v>6</v>
      </c>
      <c r="F144" s="82" t="s">
        <v>314</v>
      </c>
      <c r="G144" s="83">
        <v>1056</v>
      </c>
      <c r="H144" s="84">
        <f t="shared" si="5"/>
        <v>3.6734267923609421E-3</v>
      </c>
      <c r="I144" s="79"/>
      <c r="J144" s="79"/>
      <c r="K144" s="85">
        <f t="shared" si="6"/>
        <v>0.23142588791873936</v>
      </c>
      <c r="L144" s="79">
        <v>0</v>
      </c>
      <c r="M144" s="79"/>
    </row>
    <row r="145" spans="1:13" x14ac:dyDescent="0.25">
      <c r="A145" s="80">
        <v>3</v>
      </c>
      <c r="B145" s="80" t="s">
        <v>185</v>
      </c>
      <c r="C145" s="88">
        <v>53</v>
      </c>
      <c r="D145" s="80" t="s">
        <v>351</v>
      </c>
      <c r="E145" s="80">
        <v>5</v>
      </c>
      <c r="F145" s="82" t="s">
        <v>237</v>
      </c>
      <c r="G145" s="83">
        <v>1073</v>
      </c>
      <c r="H145" s="84">
        <f t="shared" si="5"/>
        <v>3.732563397919783E-3</v>
      </c>
      <c r="I145" s="79"/>
      <c r="J145" s="79"/>
      <c r="K145" s="85">
        <f t="shared" si="6"/>
        <v>0.23515149406894634</v>
      </c>
      <c r="L145" s="79">
        <v>0</v>
      </c>
      <c r="M145" s="79"/>
    </row>
    <row r="146" spans="1:13" x14ac:dyDescent="0.25">
      <c r="A146" s="80">
        <v>3</v>
      </c>
      <c r="B146" s="80" t="s">
        <v>185</v>
      </c>
      <c r="C146" s="88">
        <v>157</v>
      </c>
      <c r="D146" s="80" t="s">
        <v>352</v>
      </c>
      <c r="E146" s="80">
        <v>6</v>
      </c>
      <c r="F146" s="82" t="s">
        <v>314</v>
      </c>
      <c r="G146" s="83">
        <v>1157</v>
      </c>
      <c r="H146" s="84">
        <f t="shared" si="5"/>
        <v>4.0247678018575849E-3</v>
      </c>
      <c r="I146" s="79"/>
      <c r="J146" s="79"/>
      <c r="K146" s="85">
        <f t="shared" si="6"/>
        <v>0.25356037151702787</v>
      </c>
      <c r="L146" s="79">
        <v>0</v>
      </c>
      <c r="M146" s="79"/>
    </row>
    <row r="147" spans="1:13" x14ac:dyDescent="0.25">
      <c r="A147" s="80">
        <v>3</v>
      </c>
      <c r="B147" s="80" t="s">
        <v>185</v>
      </c>
      <c r="C147" s="88">
        <v>523</v>
      </c>
      <c r="D147" s="80" t="s">
        <v>353</v>
      </c>
      <c r="E147" s="80">
        <v>5</v>
      </c>
      <c r="F147" s="82" t="s">
        <v>237</v>
      </c>
      <c r="G147" s="83">
        <v>1164</v>
      </c>
      <c r="H147" s="84">
        <f t="shared" si="5"/>
        <v>4.0491181688524017E-3</v>
      </c>
      <c r="I147" s="79"/>
      <c r="J147" s="79"/>
      <c r="K147" s="85">
        <f t="shared" si="6"/>
        <v>0.25509444463770131</v>
      </c>
      <c r="L147" s="79">
        <v>0</v>
      </c>
      <c r="M147" s="79"/>
    </row>
    <row r="148" spans="1:13" x14ac:dyDescent="0.25">
      <c r="A148" s="80">
        <v>3</v>
      </c>
      <c r="B148" s="80" t="s">
        <v>185</v>
      </c>
      <c r="C148" s="88">
        <v>391</v>
      </c>
      <c r="D148" s="80" t="s">
        <v>354</v>
      </c>
      <c r="E148" s="80">
        <v>5</v>
      </c>
      <c r="F148" s="82" t="s">
        <v>237</v>
      </c>
      <c r="G148" s="83">
        <v>1177</v>
      </c>
      <c r="H148" s="84">
        <f t="shared" si="5"/>
        <v>4.0943402789856333E-3</v>
      </c>
      <c r="I148" s="79"/>
      <c r="J148" s="79"/>
      <c r="K148" s="85">
        <f t="shared" si="6"/>
        <v>0.25794343757609489</v>
      </c>
      <c r="L148" s="79">
        <v>0</v>
      </c>
      <c r="M148" s="79"/>
    </row>
    <row r="149" spans="1:13" x14ac:dyDescent="0.25">
      <c r="A149" s="80">
        <v>3</v>
      </c>
      <c r="B149" s="80" t="s">
        <v>185</v>
      </c>
      <c r="C149" s="88">
        <v>548</v>
      </c>
      <c r="D149" s="80" t="s">
        <v>355</v>
      </c>
      <c r="E149" s="80">
        <v>5</v>
      </c>
      <c r="F149" s="82" t="s">
        <v>237</v>
      </c>
      <c r="G149" s="83">
        <v>1185</v>
      </c>
      <c r="H149" s="84">
        <f t="shared" si="5"/>
        <v>4.1221692698368527E-3</v>
      </c>
      <c r="I149" s="79"/>
      <c r="J149" s="79"/>
      <c r="K149" s="85">
        <f t="shared" si="6"/>
        <v>0.25969666399972174</v>
      </c>
      <c r="L149" s="79">
        <v>0</v>
      </c>
      <c r="M149" s="79"/>
    </row>
    <row r="150" spans="1:13" x14ac:dyDescent="0.25">
      <c r="A150" s="80">
        <v>3</v>
      </c>
      <c r="B150" s="80" t="s">
        <v>185</v>
      </c>
      <c r="C150" s="88">
        <v>569</v>
      </c>
      <c r="D150" s="80" t="s">
        <v>356</v>
      </c>
      <c r="E150" s="80">
        <v>6</v>
      </c>
      <c r="F150" s="82" t="s">
        <v>314</v>
      </c>
      <c r="G150" s="83">
        <v>1254</v>
      </c>
      <c r="H150" s="84">
        <f t="shared" si="5"/>
        <v>4.362194315928619E-3</v>
      </c>
      <c r="I150" s="79"/>
      <c r="J150" s="79"/>
      <c r="K150" s="85">
        <f t="shared" si="6"/>
        <v>0.27481824190350301</v>
      </c>
      <c r="L150" s="79">
        <v>0</v>
      </c>
      <c r="M150" s="79"/>
    </row>
    <row r="151" spans="1:13" x14ac:dyDescent="0.25">
      <c r="A151" s="80">
        <v>3</v>
      </c>
      <c r="B151" s="80" t="s">
        <v>185</v>
      </c>
      <c r="C151" s="88">
        <v>89</v>
      </c>
      <c r="D151" s="80" t="s">
        <v>357</v>
      </c>
      <c r="E151" s="80">
        <v>12</v>
      </c>
      <c r="F151" s="82" t="s">
        <v>274</v>
      </c>
      <c r="G151" s="83">
        <v>1265</v>
      </c>
      <c r="H151" s="84">
        <f t="shared" si="5"/>
        <v>4.4004591783490454E-3</v>
      </c>
      <c r="I151" s="79"/>
      <c r="J151" s="79"/>
      <c r="K151" s="85">
        <f t="shared" si="6"/>
        <v>0.27722892823598988</v>
      </c>
      <c r="L151" s="79">
        <v>0</v>
      </c>
      <c r="M151" s="79"/>
    </row>
    <row r="152" spans="1:13" x14ac:dyDescent="0.25">
      <c r="A152" s="80">
        <v>3</v>
      </c>
      <c r="B152" s="80" t="s">
        <v>185</v>
      </c>
      <c r="C152" s="88">
        <v>91</v>
      </c>
      <c r="D152" s="80" t="s">
        <v>358</v>
      </c>
      <c r="E152" s="80">
        <v>5</v>
      </c>
      <c r="F152" s="82" t="s">
        <v>237</v>
      </c>
      <c r="G152" s="83">
        <v>1325</v>
      </c>
      <c r="H152" s="84">
        <f t="shared" si="5"/>
        <v>4.6091766097331897E-3</v>
      </c>
      <c r="I152" s="79"/>
      <c r="J152" s="79"/>
      <c r="K152" s="85">
        <f t="shared" si="6"/>
        <v>0.29037812641319094</v>
      </c>
      <c r="L152" s="79">
        <v>0</v>
      </c>
      <c r="M152" s="79"/>
    </row>
    <row r="153" spans="1:13" x14ac:dyDescent="0.25">
      <c r="A153" s="80">
        <v>3</v>
      </c>
      <c r="B153" s="80" t="s">
        <v>185</v>
      </c>
      <c r="C153" s="88">
        <v>401</v>
      </c>
      <c r="D153" s="80" t="s">
        <v>359</v>
      </c>
      <c r="E153" s="80">
        <v>6</v>
      </c>
      <c r="F153" s="82" t="s">
        <v>314</v>
      </c>
      <c r="G153" s="83">
        <v>1341</v>
      </c>
      <c r="H153" s="84">
        <f t="shared" ref="H153:H188" si="7">G153/287470</f>
        <v>4.6648345914356284E-3</v>
      </c>
      <c r="I153" s="79"/>
      <c r="J153" s="79"/>
      <c r="K153" s="85">
        <f t="shared" ref="K153:K188" si="8">H153*63</f>
        <v>0.29388457926044459</v>
      </c>
      <c r="L153" s="79">
        <v>0</v>
      </c>
      <c r="M153" s="79"/>
    </row>
    <row r="154" spans="1:13" x14ac:dyDescent="0.25">
      <c r="A154" s="80">
        <v>3</v>
      </c>
      <c r="B154" s="80" t="s">
        <v>185</v>
      </c>
      <c r="C154" s="88">
        <v>335</v>
      </c>
      <c r="D154" s="80" t="s">
        <v>360</v>
      </c>
      <c r="E154" s="80">
        <v>6</v>
      </c>
      <c r="F154" s="82" t="s">
        <v>314</v>
      </c>
      <c r="G154" s="83">
        <v>1431</v>
      </c>
      <c r="H154" s="84">
        <f t="shared" si="7"/>
        <v>4.9779107385118449E-3</v>
      </c>
      <c r="I154" s="79"/>
      <c r="J154" s="79"/>
      <c r="K154" s="85">
        <f t="shared" si="8"/>
        <v>0.31360837652624624</v>
      </c>
      <c r="L154" s="79">
        <v>0</v>
      </c>
      <c r="M154" s="79"/>
    </row>
    <row r="155" spans="1:13" x14ac:dyDescent="0.25">
      <c r="A155" s="80">
        <v>3</v>
      </c>
      <c r="B155" s="80" t="s">
        <v>185</v>
      </c>
      <c r="C155" s="88">
        <v>403</v>
      </c>
      <c r="D155" s="80" t="s">
        <v>361</v>
      </c>
      <c r="E155" s="80">
        <v>5</v>
      </c>
      <c r="F155" s="82" t="s">
        <v>237</v>
      </c>
      <c r="G155" s="83">
        <v>1455</v>
      </c>
      <c r="H155" s="84">
        <f t="shared" si="7"/>
        <v>5.0613977110655021E-3</v>
      </c>
      <c r="I155" s="79"/>
      <c r="J155" s="79"/>
      <c r="K155" s="85">
        <f t="shared" si="8"/>
        <v>0.31886805579712663</v>
      </c>
      <c r="L155" s="79">
        <v>0</v>
      </c>
      <c r="M155" s="79"/>
    </row>
    <row r="156" spans="1:13" x14ac:dyDescent="0.25">
      <c r="A156" s="80">
        <v>3</v>
      </c>
      <c r="B156" s="80" t="s">
        <v>185</v>
      </c>
      <c r="C156" s="88">
        <v>457</v>
      </c>
      <c r="D156" s="80" t="s">
        <v>362</v>
      </c>
      <c r="E156" s="80">
        <v>5</v>
      </c>
      <c r="F156" s="82" t="s">
        <v>237</v>
      </c>
      <c r="G156" s="83">
        <v>1511</v>
      </c>
      <c r="H156" s="84">
        <f t="shared" si="7"/>
        <v>5.2562006470240376E-3</v>
      </c>
      <c r="I156" s="79"/>
      <c r="J156" s="79"/>
      <c r="K156" s="85">
        <f t="shared" si="8"/>
        <v>0.33114064076251437</v>
      </c>
      <c r="L156" s="79">
        <v>0</v>
      </c>
      <c r="M156" s="79"/>
    </row>
    <row r="157" spans="1:13" x14ac:dyDescent="0.25">
      <c r="A157" s="80">
        <v>3</v>
      </c>
      <c r="B157" s="80" t="s">
        <v>185</v>
      </c>
      <c r="C157" s="88">
        <v>253</v>
      </c>
      <c r="D157" s="80" t="s">
        <v>363</v>
      </c>
      <c r="E157" s="80">
        <v>8</v>
      </c>
      <c r="F157" s="82" t="s">
        <v>300</v>
      </c>
      <c r="G157" s="83">
        <v>1540</v>
      </c>
      <c r="H157" s="84">
        <f t="shared" si="7"/>
        <v>5.3570807388597071E-3</v>
      </c>
      <c r="I157" s="79"/>
      <c r="J157" s="79"/>
      <c r="K157" s="85">
        <f t="shared" si="8"/>
        <v>0.33749608654816154</v>
      </c>
      <c r="L157" s="79">
        <v>1</v>
      </c>
      <c r="M157" s="79"/>
    </row>
    <row r="158" spans="1:13" x14ac:dyDescent="0.25">
      <c r="A158" s="80">
        <v>3</v>
      </c>
      <c r="B158" s="80" t="s">
        <v>185</v>
      </c>
      <c r="C158" s="88">
        <v>500</v>
      </c>
      <c r="D158" s="80" t="s">
        <v>364</v>
      </c>
      <c r="E158" s="80">
        <v>8</v>
      </c>
      <c r="F158" s="82" t="s">
        <v>300</v>
      </c>
      <c r="G158" s="83">
        <v>1544</v>
      </c>
      <c r="H158" s="84">
        <f t="shared" si="7"/>
        <v>5.3709952342853168E-3</v>
      </c>
      <c r="I158" s="79"/>
      <c r="J158" s="79"/>
      <c r="K158" s="85">
        <f t="shared" si="8"/>
        <v>0.33837269975997497</v>
      </c>
      <c r="L158" s="79">
        <v>1</v>
      </c>
      <c r="M158" s="79"/>
    </row>
    <row r="159" spans="1:13" x14ac:dyDescent="0.25">
      <c r="A159" s="80">
        <v>3</v>
      </c>
      <c r="B159" s="80" t="s">
        <v>185</v>
      </c>
      <c r="C159" s="88">
        <v>369</v>
      </c>
      <c r="D159" s="80" t="s">
        <v>365</v>
      </c>
      <c r="E159" s="80">
        <v>16</v>
      </c>
      <c r="F159" s="82" t="s">
        <v>348</v>
      </c>
      <c r="G159" s="83">
        <v>1590</v>
      </c>
      <c r="H159" s="84">
        <f t="shared" si="7"/>
        <v>5.5310119316798276E-3</v>
      </c>
      <c r="I159" s="79"/>
      <c r="J159" s="79"/>
      <c r="K159" s="85">
        <f t="shared" si="8"/>
        <v>0.34845375169582915</v>
      </c>
      <c r="L159" s="79">
        <v>1</v>
      </c>
      <c r="M159" s="79"/>
    </row>
    <row r="160" spans="1:13" x14ac:dyDescent="0.25">
      <c r="A160" s="80">
        <v>3</v>
      </c>
      <c r="B160" s="80" t="s">
        <v>185</v>
      </c>
      <c r="C160" s="88">
        <v>527</v>
      </c>
      <c r="D160" s="80" t="s">
        <v>366</v>
      </c>
      <c r="E160" s="80">
        <v>5</v>
      </c>
      <c r="F160" s="82" t="s">
        <v>237</v>
      </c>
      <c r="G160" s="83">
        <v>1694</v>
      </c>
      <c r="H160" s="84">
        <f t="shared" si="7"/>
        <v>5.8927888127456775E-3</v>
      </c>
      <c r="I160" s="79"/>
      <c r="J160" s="79"/>
      <c r="K160" s="85">
        <f t="shared" si="8"/>
        <v>0.37124569520297768</v>
      </c>
      <c r="L160" s="79">
        <v>1</v>
      </c>
      <c r="M160" s="79"/>
    </row>
    <row r="161" spans="1:13" x14ac:dyDescent="0.25">
      <c r="A161" s="80">
        <v>3</v>
      </c>
      <c r="B161" s="80" t="s">
        <v>185</v>
      </c>
      <c r="C161" s="88">
        <v>86</v>
      </c>
      <c r="D161" s="80" t="s">
        <v>367</v>
      </c>
      <c r="E161" s="80">
        <v>5</v>
      </c>
      <c r="F161" s="82" t="s">
        <v>237</v>
      </c>
      <c r="G161" s="83">
        <v>1702</v>
      </c>
      <c r="H161" s="84">
        <f t="shared" si="7"/>
        <v>5.9206178035968969E-3</v>
      </c>
      <c r="I161" s="79"/>
      <c r="J161" s="79"/>
      <c r="K161" s="85">
        <f t="shared" si="8"/>
        <v>0.37299892162660453</v>
      </c>
      <c r="L161" s="79">
        <v>1</v>
      </c>
      <c r="M161" s="79"/>
    </row>
    <row r="162" spans="1:13" x14ac:dyDescent="0.25">
      <c r="A162" s="80">
        <v>3</v>
      </c>
      <c r="B162" s="80" t="s">
        <v>185</v>
      </c>
      <c r="C162" s="88">
        <v>389</v>
      </c>
      <c r="D162" s="80" t="s">
        <v>368</v>
      </c>
      <c r="E162" s="80">
        <v>16</v>
      </c>
      <c r="F162" s="82" t="s">
        <v>348</v>
      </c>
      <c r="G162" s="83">
        <v>1712</v>
      </c>
      <c r="H162" s="84">
        <f t="shared" si="7"/>
        <v>5.9554040421609215E-3</v>
      </c>
      <c r="I162" s="79"/>
      <c r="J162" s="79"/>
      <c r="K162" s="85">
        <f t="shared" si="8"/>
        <v>0.37519045465613804</v>
      </c>
      <c r="L162" s="79">
        <v>1</v>
      </c>
      <c r="M162" s="79"/>
    </row>
    <row r="163" spans="1:13" x14ac:dyDescent="0.25">
      <c r="A163" s="80">
        <v>3</v>
      </c>
      <c r="B163" s="80" t="s">
        <v>185</v>
      </c>
      <c r="C163" s="88">
        <v>101</v>
      </c>
      <c r="D163" s="80" t="s">
        <v>369</v>
      </c>
      <c r="E163" s="80">
        <v>16</v>
      </c>
      <c r="F163" s="82" t="s">
        <v>348</v>
      </c>
      <c r="G163" s="83">
        <v>1731</v>
      </c>
      <c r="H163" s="84">
        <f t="shared" si="7"/>
        <v>6.0214978954325673E-3</v>
      </c>
      <c r="I163" s="79"/>
      <c r="J163" s="79"/>
      <c r="K163" s="85">
        <f t="shared" si="8"/>
        <v>0.37935436741225176</v>
      </c>
      <c r="L163" s="79">
        <v>1</v>
      </c>
      <c r="M163" s="79"/>
    </row>
    <row r="164" spans="1:13" x14ac:dyDescent="0.25">
      <c r="A164" s="80">
        <v>3</v>
      </c>
      <c r="B164" s="80" t="s">
        <v>185</v>
      </c>
      <c r="C164" s="88">
        <v>339</v>
      </c>
      <c r="D164" s="80" t="s">
        <v>370</v>
      </c>
      <c r="E164" s="80">
        <v>15</v>
      </c>
      <c r="F164" s="82" t="s">
        <v>371</v>
      </c>
      <c r="G164" s="83">
        <v>1820</v>
      </c>
      <c r="H164" s="84">
        <f t="shared" si="7"/>
        <v>6.3310954186523811E-3</v>
      </c>
      <c r="I164" s="79"/>
      <c r="J164" s="79"/>
      <c r="K164" s="85">
        <f t="shared" si="8"/>
        <v>0.39885901137509999</v>
      </c>
      <c r="L164" s="79">
        <v>1</v>
      </c>
      <c r="M164" s="79"/>
    </row>
    <row r="165" spans="1:13" x14ac:dyDescent="0.25">
      <c r="A165" s="80">
        <v>3</v>
      </c>
      <c r="B165" s="80" t="s">
        <v>185</v>
      </c>
      <c r="C165" s="88">
        <v>543</v>
      </c>
      <c r="D165" s="80" t="s">
        <v>372</v>
      </c>
      <c r="E165" s="80">
        <v>5</v>
      </c>
      <c r="F165" s="82" t="s">
        <v>237</v>
      </c>
      <c r="G165" s="83">
        <v>1830</v>
      </c>
      <c r="H165" s="84">
        <f t="shared" si="7"/>
        <v>6.3658816572164049E-3</v>
      </c>
      <c r="I165" s="79"/>
      <c r="J165" s="79"/>
      <c r="K165" s="85">
        <f t="shared" si="8"/>
        <v>0.4010505444046335</v>
      </c>
      <c r="L165" s="79">
        <v>1</v>
      </c>
      <c r="M165" s="79"/>
    </row>
    <row r="166" spans="1:13" x14ac:dyDescent="0.25">
      <c r="A166" s="80">
        <v>3</v>
      </c>
      <c r="B166" s="80" t="s">
        <v>185</v>
      </c>
      <c r="C166" s="88">
        <v>456</v>
      </c>
      <c r="D166" s="80" t="s">
        <v>373</v>
      </c>
      <c r="E166" s="80">
        <v>6</v>
      </c>
      <c r="F166" s="82" t="s">
        <v>314</v>
      </c>
      <c r="G166" s="83">
        <v>1879</v>
      </c>
      <c r="H166" s="84">
        <f t="shared" si="7"/>
        <v>6.5363342261801228E-3</v>
      </c>
      <c r="I166" s="79"/>
      <c r="J166" s="79"/>
      <c r="K166" s="85">
        <f t="shared" si="8"/>
        <v>0.41178905624934775</v>
      </c>
      <c r="L166" s="79">
        <v>1</v>
      </c>
      <c r="M166" s="79"/>
    </row>
    <row r="167" spans="1:13" x14ac:dyDescent="0.25">
      <c r="A167" s="80">
        <v>3</v>
      </c>
      <c r="B167" s="80" t="s">
        <v>185</v>
      </c>
      <c r="C167" s="88">
        <v>174</v>
      </c>
      <c r="D167" s="80" t="s">
        <v>117</v>
      </c>
      <c r="E167" s="80">
        <v>5</v>
      </c>
      <c r="F167" s="82" t="s">
        <v>237</v>
      </c>
      <c r="G167" s="83">
        <v>2100</v>
      </c>
      <c r="H167" s="84">
        <f t="shared" si="7"/>
        <v>7.3051100984450551E-3</v>
      </c>
      <c r="I167" s="79"/>
      <c r="J167" s="79"/>
      <c r="K167" s="85">
        <f t="shared" si="8"/>
        <v>0.4602219362020385</v>
      </c>
      <c r="L167" s="79">
        <v>1</v>
      </c>
      <c r="M167" s="79"/>
    </row>
    <row r="168" spans="1:13" x14ac:dyDescent="0.25">
      <c r="A168" s="80">
        <v>3</v>
      </c>
      <c r="B168" s="80" t="s">
        <v>185</v>
      </c>
      <c r="C168" s="88">
        <v>511</v>
      </c>
      <c r="D168" s="80" t="s">
        <v>134</v>
      </c>
      <c r="E168" s="80">
        <v>5</v>
      </c>
      <c r="F168" s="82" t="s">
        <v>237</v>
      </c>
      <c r="G168" s="83">
        <v>2149</v>
      </c>
      <c r="H168" s="84">
        <f t="shared" si="7"/>
        <v>7.475562667408773E-3</v>
      </c>
      <c r="I168" s="79"/>
      <c r="J168" s="79"/>
      <c r="K168" s="85">
        <f t="shared" si="8"/>
        <v>0.47096044804675269</v>
      </c>
      <c r="L168" s="79">
        <v>1</v>
      </c>
      <c r="M168" s="79"/>
    </row>
    <row r="169" spans="1:13" x14ac:dyDescent="0.25">
      <c r="A169" s="80">
        <v>3</v>
      </c>
      <c r="B169" s="80" t="s">
        <v>185</v>
      </c>
      <c r="C169" s="88">
        <v>105</v>
      </c>
      <c r="D169" s="80" t="s">
        <v>78</v>
      </c>
      <c r="E169" s="80">
        <v>16</v>
      </c>
      <c r="F169" s="82" t="s">
        <v>348</v>
      </c>
      <c r="G169" s="83">
        <v>2197</v>
      </c>
      <c r="H169" s="84">
        <f t="shared" si="7"/>
        <v>7.6425366125160883E-3</v>
      </c>
      <c r="I169" s="79"/>
      <c r="J169" s="79"/>
      <c r="K169" s="85">
        <f t="shared" si="8"/>
        <v>0.48147980658851358</v>
      </c>
      <c r="L169" s="79">
        <v>1</v>
      </c>
      <c r="M169" s="79"/>
    </row>
    <row r="170" spans="1:13" x14ac:dyDescent="0.25">
      <c r="A170" s="80">
        <v>3</v>
      </c>
      <c r="B170" s="80" t="s">
        <v>185</v>
      </c>
      <c r="C170" s="88">
        <v>493</v>
      </c>
      <c r="D170" s="80" t="s">
        <v>135</v>
      </c>
      <c r="E170" s="80">
        <v>5</v>
      </c>
      <c r="F170" s="82" t="s">
        <v>237</v>
      </c>
      <c r="G170" s="83">
        <v>2203</v>
      </c>
      <c r="H170" s="84">
        <f t="shared" si="7"/>
        <v>7.6634083556545033E-3</v>
      </c>
      <c r="I170" s="79"/>
      <c r="J170" s="79"/>
      <c r="K170" s="85">
        <f t="shared" si="8"/>
        <v>0.48279472640623372</v>
      </c>
      <c r="L170" s="79">
        <v>1</v>
      </c>
      <c r="M170" s="79"/>
    </row>
    <row r="171" spans="1:13" x14ac:dyDescent="0.25">
      <c r="A171" s="80">
        <v>3</v>
      </c>
      <c r="B171" s="80" t="s">
        <v>185</v>
      </c>
      <c r="C171" s="88">
        <v>217</v>
      </c>
      <c r="D171" s="80" t="s">
        <v>138</v>
      </c>
      <c r="E171" s="80">
        <v>5</v>
      </c>
      <c r="F171" s="82" t="s">
        <v>237</v>
      </c>
      <c r="G171" s="83">
        <v>2238</v>
      </c>
      <c r="H171" s="84">
        <f t="shared" si="7"/>
        <v>7.7851601906285877E-3</v>
      </c>
      <c r="I171" s="79"/>
      <c r="J171" s="79"/>
      <c r="K171" s="85">
        <f t="shared" si="8"/>
        <v>0.49046509200960103</v>
      </c>
      <c r="L171" s="79">
        <v>1</v>
      </c>
      <c r="M171" s="79"/>
    </row>
    <row r="172" spans="1:13" x14ac:dyDescent="0.25">
      <c r="A172" s="80">
        <v>3</v>
      </c>
      <c r="B172" s="80" t="s">
        <v>185</v>
      </c>
      <c r="C172" s="88">
        <v>272</v>
      </c>
      <c r="D172" s="80" t="s">
        <v>137</v>
      </c>
      <c r="E172" s="80">
        <v>5</v>
      </c>
      <c r="F172" s="82" t="s">
        <v>237</v>
      </c>
      <c r="G172" s="83">
        <v>2297</v>
      </c>
      <c r="H172" s="84">
        <f t="shared" si="7"/>
        <v>7.9903989981563294E-3</v>
      </c>
      <c r="I172" s="79"/>
      <c r="J172" s="79"/>
      <c r="K172" s="85">
        <f t="shared" si="8"/>
        <v>0.50339513688384874</v>
      </c>
      <c r="L172" s="79">
        <v>1</v>
      </c>
      <c r="M172" s="79"/>
    </row>
    <row r="173" spans="1:13" x14ac:dyDescent="0.25">
      <c r="A173" s="80">
        <v>3</v>
      </c>
      <c r="B173" s="80" t="s">
        <v>185</v>
      </c>
      <c r="C173" s="88">
        <v>555</v>
      </c>
      <c r="D173" s="80" t="s">
        <v>136</v>
      </c>
      <c r="E173" s="80">
        <v>16</v>
      </c>
      <c r="F173" s="82" t="s">
        <v>348</v>
      </c>
      <c r="G173" s="83">
        <v>2362</v>
      </c>
      <c r="H173" s="84">
        <f t="shared" si="7"/>
        <v>8.216509548822486E-3</v>
      </c>
      <c r="I173" s="79"/>
      <c r="J173" s="79"/>
      <c r="K173" s="85">
        <f t="shared" si="8"/>
        <v>0.51764010157581664</v>
      </c>
      <c r="L173" s="79">
        <v>1</v>
      </c>
      <c r="M173" s="79"/>
    </row>
    <row r="174" spans="1:13" x14ac:dyDescent="0.25">
      <c r="A174" s="80">
        <v>3</v>
      </c>
      <c r="B174" s="80" t="s">
        <v>185</v>
      </c>
      <c r="C174" s="88">
        <v>46</v>
      </c>
      <c r="D174" s="80" t="s">
        <v>133</v>
      </c>
      <c r="E174" s="80">
        <v>5</v>
      </c>
      <c r="F174" s="82" t="s">
        <v>237</v>
      </c>
      <c r="G174" s="83">
        <v>2403</v>
      </c>
      <c r="H174" s="84">
        <f t="shared" si="7"/>
        <v>8.3591331269349846E-3</v>
      </c>
      <c r="I174" s="79"/>
      <c r="J174" s="79"/>
      <c r="K174" s="85">
        <f t="shared" si="8"/>
        <v>0.52662538699690398</v>
      </c>
      <c r="L174" s="79">
        <v>1</v>
      </c>
      <c r="M174" s="79"/>
    </row>
    <row r="175" spans="1:13" x14ac:dyDescent="0.25">
      <c r="A175" s="80">
        <v>3</v>
      </c>
      <c r="B175" s="80" t="s">
        <v>185</v>
      </c>
      <c r="C175" s="88">
        <v>17</v>
      </c>
      <c r="D175" s="80" t="s">
        <v>127</v>
      </c>
      <c r="E175" s="80">
        <v>16</v>
      </c>
      <c r="F175" s="82" t="s">
        <v>348</v>
      </c>
      <c r="G175" s="83">
        <v>2405</v>
      </c>
      <c r="H175" s="84">
        <f t="shared" si="7"/>
        <v>8.3660903746477899E-3</v>
      </c>
      <c r="I175" s="79"/>
      <c r="J175" s="79"/>
      <c r="K175" s="85">
        <f t="shared" si="8"/>
        <v>0.5270636936028108</v>
      </c>
      <c r="L175" s="79">
        <v>1</v>
      </c>
      <c r="M175" s="79"/>
    </row>
    <row r="176" spans="1:13" x14ac:dyDescent="0.25">
      <c r="A176" s="80">
        <v>3</v>
      </c>
      <c r="B176" s="80" t="s">
        <v>185</v>
      </c>
      <c r="C176" s="88">
        <v>334</v>
      </c>
      <c r="D176" s="80" t="s">
        <v>374</v>
      </c>
      <c r="E176" s="80">
        <v>5</v>
      </c>
      <c r="F176" s="82" t="s">
        <v>237</v>
      </c>
      <c r="G176" s="83">
        <v>3209</v>
      </c>
      <c r="H176" s="84">
        <f t="shared" si="7"/>
        <v>1.1162903955195324E-2</v>
      </c>
      <c r="I176" s="79"/>
      <c r="J176" s="79"/>
      <c r="K176" s="85">
        <f t="shared" si="8"/>
        <v>0.70326294917730536</v>
      </c>
      <c r="L176" s="79">
        <v>1</v>
      </c>
      <c r="M176" s="79"/>
    </row>
    <row r="177" spans="1:13" x14ac:dyDescent="0.25">
      <c r="A177" s="80">
        <v>3</v>
      </c>
      <c r="B177" s="80" t="s">
        <v>185</v>
      </c>
      <c r="C177" s="88">
        <v>463</v>
      </c>
      <c r="D177" s="80" t="s">
        <v>80</v>
      </c>
      <c r="E177" s="80">
        <v>6</v>
      </c>
      <c r="F177" s="82" t="s">
        <v>314</v>
      </c>
      <c r="G177" s="83">
        <v>3379</v>
      </c>
      <c r="H177" s="84">
        <f t="shared" si="7"/>
        <v>1.1754270010783734E-2</v>
      </c>
      <c r="I177" s="79"/>
      <c r="J177" s="79"/>
      <c r="K177" s="85">
        <f t="shared" si="8"/>
        <v>0.7405190106793752</v>
      </c>
      <c r="L177" s="79">
        <v>1</v>
      </c>
      <c r="M177" s="79"/>
    </row>
    <row r="178" spans="1:13" x14ac:dyDescent="0.25">
      <c r="A178" s="80">
        <v>3</v>
      </c>
      <c r="B178" s="80" t="s">
        <v>185</v>
      </c>
      <c r="C178" s="88">
        <v>459</v>
      </c>
      <c r="D178" s="80" t="s">
        <v>375</v>
      </c>
      <c r="E178" s="80">
        <v>6</v>
      </c>
      <c r="F178" s="82" t="s">
        <v>314</v>
      </c>
      <c r="G178" s="83">
        <v>3386</v>
      </c>
      <c r="H178" s="84">
        <f t="shared" si="7"/>
        <v>1.1778620377778552E-2</v>
      </c>
      <c r="I178" s="79"/>
      <c r="J178" s="79"/>
      <c r="K178" s="85">
        <f t="shared" si="8"/>
        <v>0.74205308380004875</v>
      </c>
      <c r="L178" s="79">
        <v>1</v>
      </c>
      <c r="M178" s="79"/>
    </row>
    <row r="179" spans="1:13" x14ac:dyDescent="0.25">
      <c r="A179" s="80">
        <v>3</v>
      </c>
      <c r="B179" s="80" t="s">
        <v>185</v>
      </c>
      <c r="C179" s="88">
        <v>495</v>
      </c>
      <c r="D179" s="80" t="s">
        <v>79</v>
      </c>
      <c r="E179" s="80">
        <v>5</v>
      </c>
      <c r="F179" s="82" t="s">
        <v>237</v>
      </c>
      <c r="G179" s="83">
        <v>4167</v>
      </c>
      <c r="H179" s="84">
        <f t="shared" si="7"/>
        <v>1.4495425609628831E-2</v>
      </c>
      <c r="I179" s="79"/>
      <c r="J179" s="79"/>
      <c r="K179" s="85">
        <f t="shared" si="8"/>
        <v>0.91321181340661639</v>
      </c>
      <c r="L179" s="79">
        <v>1</v>
      </c>
      <c r="M179" s="79"/>
    </row>
    <row r="180" spans="1:13" x14ac:dyDescent="0.25">
      <c r="A180" s="80">
        <v>3</v>
      </c>
      <c r="B180" s="80" t="s">
        <v>185</v>
      </c>
      <c r="C180" s="88">
        <v>428</v>
      </c>
      <c r="D180" s="80" t="s">
        <v>376</v>
      </c>
      <c r="E180" s="80">
        <v>5</v>
      </c>
      <c r="F180" s="82" t="s">
        <v>237</v>
      </c>
      <c r="G180" s="83">
        <v>4803</v>
      </c>
      <c r="H180" s="84">
        <f t="shared" si="7"/>
        <v>1.670783038230076E-2</v>
      </c>
      <c r="I180" s="79"/>
      <c r="J180" s="79"/>
      <c r="K180" s="85">
        <f t="shared" si="8"/>
        <v>1.0525933140849479</v>
      </c>
      <c r="L180" s="79">
        <v>1</v>
      </c>
      <c r="M180" s="79"/>
    </row>
    <row r="181" spans="1:13" x14ac:dyDescent="0.25">
      <c r="A181" s="80">
        <v>3</v>
      </c>
      <c r="B181" s="80" t="s">
        <v>185</v>
      </c>
      <c r="C181" s="88">
        <v>132</v>
      </c>
      <c r="D181" s="80" t="s">
        <v>67</v>
      </c>
      <c r="E181" s="80">
        <v>12</v>
      </c>
      <c r="F181" s="82" t="s">
        <v>274</v>
      </c>
      <c r="G181" s="83">
        <v>5337</v>
      </c>
      <c r="H181" s="84">
        <f t="shared" si="7"/>
        <v>1.8565415521619649E-2</v>
      </c>
      <c r="I181" s="79"/>
      <c r="J181" s="79"/>
      <c r="K181" s="85">
        <f t="shared" si="8"/>
        <v>1.1696211778620378</v>
      </c>
      <c r="L181" s="79">
        <v>1</v>
      </c>
      <c r="M181" s="79"/>
    </row>
    <row r="182" spans="1:13" x14ac:dyDescent="0.25">
      <c r="A182" s="80">
        <v>3</v>
      </c>
      <c r="B182" s="80" t="s">
        <v>185</v>
      </c>
      <c r="C182" s="88">
        <v>539</v>
      </c>
      <c r="D182" s="80" t="s">
        <v>377</v>
      </c>
      <c r="E182" s="80">
        <v>5</v>
      </c>
      <c r="F182" s="82" t="s">
        <v>237</v>
      </c>
      <c r="G182" s="83">
        <v>5588</v>
      </c>
      <c r="H182" s="84">
        <f t="shared" si="7"/>
        <v>1.9438550109576652E-2</v>
      </c>
      <c r="I182" s="79"/>
      <c r="J182" s="79"/>
      <c r="K182" s="85">
        <f t="shared" si="8"/>
        <v>1.2246286569033291</v>
      </c>
      <c r="L182" s="79">
        <v>1</v>
      </c>
      <c r="M182" s="79"/>
    </row>
    <row r="183" spans="1:13" x14ac:dyDescent="0.25">
      <c r="A183" s="80">
        <v>3</v>
      </c>
      <c r="B183" s="80" t="s">
        <v>185</v>
      </c>
      <c r="C183" s="88">
        <v>112</v>
      </c>
      <c r="D183" s="80" t="s">
        <v>69</v>
      </c>
      <c r="E183" s="80">
        <v>16</v>
      </c>
      <c r="F183" s="82" t="s">
        <v>348</v>
      </c>
      <c r="G183" s="83">
        <v>6696</v>
      </c>
      <c r="H183" s="84">
        <f t="shared" si="7"/>
        <v>2.329286534247052E-2</v>
      </c>
      <c r="I183" s="79"/>
      <c r="J183" s="79"/>
      <c r="K183" s="85">
        <f t="shared" si="8"/>
        <v>1.4674505165756428</v>
      </c>
      <c r="L183" s="79">
        <v>1</v>
      </c>
      <c r="M183" s="79"/>
    </row>
    <row r="184" spans="1:13" x14ac:dyDescent="0.25">
      <c r="A184" s="80">
        <v>3</v>
      </c>
      <c r="B184" s="80" t="s">
        <v>185</v>
      </c>
      <c r="C184" s="88">
        <v>308</v>
      </c>
      <c r="D184" s="80" t="s">
        <v>66</v>
      </c>
      <c r="E184" s="80">
        <v>12</v>
      </c>
      <c r="F184" s="82" t="s">
        <v>274</v>
      </c>
      <c r="G184" s="83">
        <v>6768</v>
      </c>
      <c r="H184" s="84">
        <f t="shared" si="7"/>
        <v>2.3543326260131493E-2</v>
      </c>
      <c r="I184" s="79"/>
      <c r="J184" s="79"/>
      <c r="K184" s="85">
        <f t="shared" si="8"/>
        <v>1.4832295543882841</v>
      </c>
      <c r="L184" s="79">
        <v>1</v>
      </c>
      <c r="M184" s="79"/>
    </row>
    <row r="185" spans="1:13" x14ac:dyDescent="0.25">
      <c r="A185" s="80">
        <v>3</v>
      </c>
      <c r="B185" s="80" t="s">
        <v>185</v>
      </c>
      <c r="C185" s="88">
        <v>26</v>
      </c>
      <c r="D185" s="80" t="s">
        <v>177</v>
      </c>
      <c r="E185" s="80">
        <v>15</v>
      </c>
      <c r="F185" s="82" t="s">
        <v>371</v>
      </c>
      <c r="G185" s="83">
        <v>15845</v>
      </c>
      <c r="H185" s="84">
        <f t="shared" si="7"/>
        <v>5.5118795004696144E-2</v>
      </c>
      <c r="I185" s="79"/>
      <c r="J185" s="79"/>
      <c r="K185" s="85">
        <f t="shared" si="8"/>
        <v>3.4724840852958572</v>
      </c>
      <c r="L185" s="79">
        <v>3</v>
      </c>
      <c r="M185" s="79"/>
    </row>
    <row r="186" spans="1:13" x14ac:dyDescent="0.25">
      <c r="A186" s="80">
        <v>3</v>
      </c>
      <c r="B186" s="80" t="s">
        <v>185</v>
      </c>
      <c r="C186" s="88">
        <v>566</v>
      </c>
      <c r="D186" s="80" t="s">
        <v>178</v>
      </c>
      <c r="E186" s="80">
        <v>15</v>
      </c>
      <c r="F186" s="82" t="s">
        <v>371</v>
      </c>
      <c r="G186" s="83">
        <v>27803</v>
      </c>
      <c r="H186" s="84">
        <f t="shared" si="7"/>
        <v>9.6716179079556125E-2</v>
      </c>
      <c r="I186" s="79"/>
      <c r="J186" s="79"/>
      <c r="K186" s="85">
        <f t="shared" si="8"/>
        <v>6.0931192820120357</v>
      </c>
      <c r="L186" s="79">
        <v>6</v>
      </c>
      <c r="M186" s="79"/>
    </row>
    <row r="187" spans="1:13" x14ac:dyDescent="0.25">
      <c r="A187" s="80">
        <v>3</v>
      </c>
      <c r="B187" s="80" t="s">
        <v>185</v>
      </c>
      <c r="C187" s="88">
        <v>37</v>
      </c>
      <c r="D187" s="80" t="s">
        <v>378</v>
      </c>
      <c r="E187" s="80">
        <v>6</v>
      </c>
      <c r="F187" s="82" t="s">
        <v>314</v>
      </c>
      <c r="G187" s="83">
        <v>56048</v>
      </c>
      <c r="H187" s="84">
        <f t="shared" si="7"/>
        <v>0.19496990990364213</v>
      </c>
      <c r="I187" s="79"/>
      <c r="J187" s="79"/>
      <c r="K187" s="85">
        <f t="shared" si="8"/>
        <v>12.283104323929454</v>
      </c>
      <c r="L187" s="79">
        <v>12</v>
      </c>
      <c r="M187" s="79"/>
    </row>
    <row r="188" spans="1:13" x14ac:dyDescent="0.25">
      <c r="A188" s="80">
        <v>3</v>
      </c>
      <c r="B188" s="80" t="s">
        <v>185</v>
      </c>
      <c r="C188" s="88">
        <v>386</v>
      </c>
      <c r="D188" s="80" t="s">
        <v>379</v>
      </c>
      <c r="E188" s="80">
        <v>15</v>
      </c>
      <c r="F188" s="82" t="s">
        <v>371</v>
      </c>
      <c r="G188" s="83">
        <v>65384</v>
      </c>
      <c r="H188" s="84">
        <f t="shared" si="7"/>
        <v>0.22744634222701499</v>
      </c>
      <c r="I188" s="79"/>
      <c r="J188" s="79"/>
      <c r="K188" s="85">
        <f t="shared" si="8"/>
        <v>14.329119560301944</v>
      </c>
      <c r="L188" s="79">
        <v>14</v>
      </c>
      <c r="M188" s="79">
        <f>SUM(L89:L188)</f>
        <v>63</v>
      </c>
    </row>
    <row r="189" spans="1:13" x14ac:dyDescent="0.25">
      <c r="A189" s="80">
        <v>4</v>
      </c>
      <c r="B189" s="80" t="s">
        <v>188</v>
      </c>
      <c r="C189" s="88">
        <v>266</v>
      </c>
      <c r="D189" s="80" t="s">
        <v>380</v>
      </c>
      <c r="E189" s="80">
        <v>9</v>
      </c>
      <c r="F189" s="82" t="s">
        <v>230</v>
      </c>
      <c r="G189" s="83">
        <v>210</v>
      </c>
      <c r="H189" s="84">
        <f t="shared" ref="H189:H252" si="9">G189/309390</f>
        <v>6.7875496945602636E-4</v>
      </c>
      <c r="I189" s="79"/>
      <c r="J189" s="79"/>
      <c r="K189" s="85">
        <f t="shared" ref="K189:K252" si="10">H189*68</f>
        <v>4.6155337923009791E-2</v>
      </c>
      <c r="L189" s="79">
        <v>0</v>
      </c>
      <c r="M189" s="79"/>
    </row>
    <row r="190" spans="1:13" x14ac:dyDescent="0.25">
      <c r="A190" s="80">
        <v>4</v>
      </c>
      <c r="B190" s="80" t="s">
        <v>188</v>
      </c>
      <c r="C190" s="88">
        <v>443</v>
      </c>
      <c r="D190" s="80" t="s">
        <v>381</v>
      </c>
      <c r="E190" s="80">
        <v>9</v>
      </c>
      <c r="F190" s="82" t="s">
        <v>230</v>
      </c>
      <c r="G190" s="83">
        <v>219</v>
      </c>
      <c r="H190" s="84">
        <f t="shared" si="9"/>
        <v>7.0784446814699893E-4</v>
      </c>
      <c r="I190" s="79"/>
      <c r="J190" s="79"/>
      <c r="K190" s="85">
        <f t="shared" si="10"/>
        <v>4.8133423833995929E-2</v>
      </c>
      <c r="L190" s="79">
        <v>0</v>
      </c>
      <c r="M190" s="79"/>
    </row>
    <row r="191" spans="1:13" x14ac:dyDescent="0.25">
      <c r="A191" s="80">
        <v>4</v>
      </c>
      <c r="B191" s="80" t="s">
        <v>188</v>
      </c>
      <c r="C191" s="88">
        <v>185</v>
      </c>
      <c r="D191" s="80" t="s">
        <v>382</v>
      </c>
      <c r="E191" s="80">
        <v>9</v>
      </c>
      <c r="F191" s="82" t="s">
        <v>230</v>
      </c>
      <c r="G191" s="83">
        <v>248</v>
      </c>
      <c r="H191" s="84">
        <f t="shared" si="9"/>
        <v>8.0157729726235496E-4</v>
      </c>
      <c r="I191" s="79"/>
      <c r="J191" s="79"/>
      <c r="K191" s="85">
        <f t="shared" si="10"/>
        <v>5.4507256213840137E-2</v>
      </c>
      <c r="L191" s="79">
        <v>0</v>
      </c>
      <c r="M191" s="79"/>
    </row>
    <row r="192" spans="1:13" x14ac:dyDescent="0.25">
      <c r="A192" s="80">
        <v>4</v>
      </c>
      <c r="B192" s="80" t="s">
        <v>188</v>
      </c>
      <c r="C192" s="88">
        <v>119</v>
      </c>
      <c r="D192" s="80" t="s">
        <v>383</v>
      </c>
      <c r="E192" s="80">
        <v>9</v>
      </c>
      <c r="F192" s="82" t="s">
        <v>230</v>
      </c>
      <c r="G192" s="83">
        <v>274</v>
      </c>
      <c r="H192" s="84">
        <f t="shared" si="9"/>
        <v>8.8561362681405351E-4</v>
      </c>
      <c r="I192" s="79"/>
      <c r="J192" s="79"/>
      <c r="K192" s="85">
        <f t="shared" si="10"/>
        <v>6.0221726623355641E-2</v>
      </c>
      <c r="L192" s="79">
        <v>0</v>
      </c>
      <c r="M192" s="79"/>
    </row>
    <row r="193" spans="1:13" x14ac:dyDescent="0.25">
      <c r="A193" s="80">
        <v>4</v>
      </c>
      <c r="B193" s="80" t="s">
        <v>188</v>
      </c>
      <c r="C193" s="88">
        <v>504</v>
      </c>
      <c r="D193" s="80" t="s">
        <v>384</v>
      </c>
      <c r="E193" s="80">
        <v>9</v>
      </c>
      <c r="F193" s="82" t="s">
        <v>230</v>
      </c>
      <c r="G193" s="83">
        <v>320</v>
      </c>
      <c r="H193" s="84">
        <f t="shared" si="9"/>
        <v>1.0342932867901354E-3</v>
      </c>
      <c r="I193" s="79"/>
      <c r="J193" s="79"/>
      <c r="K193" s="85">
        <f t="shared" si="10"/>
        <v>7.0331943501729208E-2</v>
      </c>
      <c r="L193" s="79">
        <v>0</v>
      </c>
      <c r="M193" s="79"/>
    </row>
    <row r="194" spans="1:13" x14ac:dyDescent="0.25">
      <c r="A194" s="80">
        <v>4</v>
      </c>
      <c r="B194" s="80" t="s">
        <v>188</v>
      </c>
      <c r="C194" s="88">
        <v>223</v>
      </c>
      <c r="D194" s="80" t="s">
        <v>385</v>
      </c>
      <c r="E194" s="80">
        <v>9</v>
      </c>
      <c r="F194" s="82" t="s">
        <v>230</v>
      </c>
      <c r="G194" s="83">
        <v>321</v>
      </c>
      <c r="H194" s="84">
        <f t="shared" si="9"/>
        <v>1.0375254533113547E-3</v>
      </c>
      <c r="I194" s="79"/>
      <c r="J194" s="79"/>
      <c r="K194" s="85">
        <f t="shared" si="10"/>
        <v>7.0551730825172118E-2</v>
      </c>
      <c r="L194" s="79">
        <v>0</v>
      </c>
      <c r="M194" s="79"/>
    </row>
    <row r="195" spans="1:13" x14ac:dyDescent="0.25">
      <c r="A195" s="80">
        <v>4</v>
      </c>
      <c r="B195" s="80" t="s">
        <v>188</v>
      </c>
      <c r="C195" s="88">
        <v>197</v>
      </c>
      <c r="D195" s="80" t="s">
        <v>386</v>
      </c>
      <c r="E195" s="80">
        <v>9</v>
      </c>
      <c r="F195" s="82" t="s">
        <v>230</v>
      </c>
      <c r="G195" s="83">
        <v>330</v>
      </c>
      <c r="H195" s="84">
        <f t="shared" si="9"/>
        <v>1.0666149520023272E-3</v>
      </c>
      <c r="I195" s="79"/>
      <c r="J195" s="79"/>
      <c r="K195" s="85">
        <f t="shared" si="10"/>
        <v>7.2529816736158256E-2</v>
      </c>
      <c r="L195" s="79">
        <v>0</v>
      </c>
      <c r="M195" s="79"/>
    </row>
    <row r="196" spans="1:13" x14ac:dyDescent="0.25">
      <c r="A196" s="80">
        <v>4</v>
      </c>
      <c r="B196" s="80" t="s">
        <v>188</v>
      </c>
      <c r="C196" s="88">
        <v>472</v>
      </c>
      <c r="D196" s="80" t="s">
        <v>387</v>
      </c>
      <c r="E196" s="80">
        <v>9</v>
      </c>
      <c r="F196" s="82" t="s">
        <v>230</v>
      </c>
      <c r="G196" s="83">
        <v>331</v>
      </c>
      <c r="H196" s="84">
        <f t="shared" si="9"/>
        <v>1.0698471185235463E-3</v>
      </c>
      <c r="I196" s="79"/>
      <c r="J196" s="79"/>
      <c r="K196" s="85">
        <f t="shared" si="10"/>
        <v>7.2749604059601153E-2</v>
      </c>
      <c r="L196" s="79">
        <v>0</v>
      </c>
      <c r="M196" s="79"/>
    </row>
    <row r="197" spans="1:13" x14ac:dyDescent="0.25">
      <c r="A197" s="80">
        <v>4</v>
      </c>
      <c r="B197" s="80" t="s">
        <v>188</v>
      </c>
      <c r="C197" s="88">
        <v>97</v>
      </c>
      <c r="D197" s="80" t="s">
        <v>388</v>
      </c>
      <c r="E197" s="80">
        <v>9</v>
      </c>
      <c r="F197" s="82" t="s">
        <v>230</v>
      </c>
      <c r="G197" s="83">
        <v>331</v>
      </c>
      <c r="H197" s="84">
        <f t="shared" si="9"/>
        <v>1.0698471185235463E-3</v>
      </c>
      <c r="I197" s="79"/>
      <c r="J197" s="79"/>
      <c r="K197" s="85">
        <f t="shared" si="10"/>
        <v>7.2749604059601153E-2</v>
      </c>
      <c r="L197" s="79">
        <v>0</v>
      </c>
      <c r="M197" s="79"/>
    </row>
    <row r="198" spans="1:13" x14ac:dyDescent="0.25">
      <c r="A198" s="80">
        <v>4</v>
      </c>
      <c r="B198" s="80" t="s">
        <v>188</v>
      </c>
      <c r="C198" s="88">
        <v>444</v>
      </c>
      <c r="D198" s="80" t="s">
        <v>389</v>
      </c>
      <c r="E198" s="80">
        <v>9</v>
      </c>
      <c r="F198" s="82" t="s">
        <v>230</v>
      </c>
      <c r="G198" s="83">
        <v>338</v>
      </c>
      <c r="H198" s="84">
        <f t="shared" si="9"/>
        <v>1.0924722841720805E-3</v>
      </c>
      <c r="I198" s="79"/>
      <c r="J198" s="79"/>
      <c r="K198" s="85">
        <f t="shared" si="10"/>
        <v>7.428811532370147E-2</v>
      </c>
      <c r="L198" s="79">
        <v>0</v>
      </c>
      <c r="M198" s="79"/>
    </row>
    <row r="199" spans="1:13" x14ac:dyDescent="0.25">
      <c r="A199" s="80">
        <v>4</v>
      </c>
      <c r="B199" s="80" t="s">
        <v>188</v>
      </c>
      <c r="C199" s="88">
        <v>135</v>
      </c>
      <c r="D199" s="80" t="s">
        <v>390</v>
      </c>
      <c r="E199" s="80">
        <v>9</v>
      </c>
      <c r="F199" s="82" t="s">
        <v>230</v>
      </c>
      <c r="G199" s="83">
        <v>352</v>
      </c>
      <c r="H199" s="84">
        <f t="shared" si="9"/>
        <v>1.137722615469149E-3</v>
      </c>
      <c r="I199" s="79"/>
      <c r="J199" s="79"/>
      <c r="K199" s="85">
        <f t="shared" si="10"/>
        <v>7.7365137851902133E-2</v>
      </c>
      <c r="L199" s="79">
        <v>0</v>
      </c>
      <c r="M199" s="79"/>
    </row>
    <row r="200" spans="1:13" x14ac:dyDescent="0.25">
      <c r="A200" s="80">
        <v>4</v>
      </c>
      <c r="B200" s="80" t="s">
        <v>188</v>
      </c>
      <c r="C200" s="88">
        <v>62</v>
      </c>
      <c r="D200" s="80" t="s">
        <v>391</v>
      </c>
      <c r="E200" s="80">
        <v>9</v>
      </c>
      <c r="F200" s="82" t="s">
        <v>230</v>
      </c>
      <c r="G200" s="83">
        <v>392</v>
      </c>
      <c r="H200" s="84">
        <f t="shared" si="9"/>
        <v>1.267009276317916E-3</v>
      </c>
      <c r="I200" s="79"/>
      <c r="J200" s="79"/>
      <c r="K200" s="85">
        <f t="shared" si="10"/>
        <v>8.6156630789618285E-2</v>
      </c>
      <c r="L200" s="79">
        <v>0</v>
      </c>
      <c r="M200" s="79"/>
    </row>
    <row r="201" spans="1:13" x14ac:dyDescent="0.25">
      <c r="A201" s="80">
        <v>4</v>
      </c>
      <c r="B201" s="80" t="s">
        <v>188</v>
      </c>
      <c r="C201" s="81">
        <v>570</v>
      </c>
      <c r="D201" s="80" t="s">
        <v>87</v>
      </c>
      <c r="E201" s="80"/>
      <c r="F201" s="82"/>
      <c r="G201" s="89">
        <v>433</v>
      </c>
      <c r="H201" s="90">
        <f t="shared" si="9"/>
        <v>1.3995281036879019E-3</v>
      </c>
      <c r="I201" s="86"/>
      <c r="J201" s="86"/>
      <c r="K201" s="85">
        <f t="shared" si="10"/>
        <v>9.5167911050777335E-2</v>
      </c>
      <c r="L201" s="79">
        <v>0</v>
      </c>
      <c r="M201" s="79"/>
    </row>
    <row r="202" spans="1:13" x14ac:dyDescent="0.25">
      <c r="A202" s="80">
        <v>4</v>
      </c>
      <c r="B202" s="80" t="s">
        <v>188</v>
      </c>
      <c r="C202" s="88">
        <v>34</v>
      </c>
      <c r="D202" s="80" t="s">
        <v>392</v>
      </c>
      <c r="E202" s="80">
        <v>9</v>
      </c>
      <c r="F202" s="82" t="s">
        <v>230</v>
      </c>
      <c r="G202" s="83">
        <v>435</v>
      </c>
      <c r="H202" s="84">
        <f t="shared" si="9"/>
        <v>1.4059924367303403E-3</v>
      </c>
      <c r="I202" s="79"/>
      <c r="J202" s="79"/>
      <c r="K202" s="85">
        <f t="shared" si="10"/>
        <v>9.5607485697663142E-2</v>
      </c>
      <c r="L202" s="79">
        <v>0</v>
      </c>
      <c r="M202" s="79"/>
    </row>
    <row r="203" spans="1:13" x14ac:dyDescent="0.25">
      <c r="A203" s="80">
        <v>4</v>
      </c>
      <c r="B203" s="80" t="s">
        <v>188</v>
      </c>
      <c r="C203" s="88">
        <v>246</v>
      </c>
      <c r="D203" s="80" t="s">
        <v>393</v>
      </c>
      <c r="E203" s="80">
        <v>9</v>
      </c>
      <c r="F203" s="82" t="s">
        <v>230</v>
      </c>
      <c r="G203" s="83">
        <v>436</v>
      </c>
      <c r="H203" s="84">
        <f t="shared" si="9"/>
        <v>1.4092246032515595E-3</v>
      </c>
      <c r="I203" s="79"/>
      <c r="J203" s="79"/>
      <c r="K203" s="85">
        <f t="shared" si="10"/>
        <v>9.5827273021106052E-2</v>
      </c>
      <c r="L203" s="79">
        <v>0</v>
      </c>
      <c r="M203" s="79"/>
    </row>
    <row r="204" spans="1:13" x14ac:dyDescent="0.25">
      <c r="A204" s="80">
        <v>4</v>
      </c>
      <c r="B204" s="80" t="s">
        <v>188</v>
      </c>
      <c r="C204" s="88">
        <v>286</v>
      </c>
      <c r="D204" s="80" t="s">
        <v>394</v>
      </c>
      <c r="E204" s="80">
        <v>9</v>
      </c>
      <c r="F204" s="82" t="s">
        <v>230</v>
      </c>
      <c r="G204" s="83">
        <v>438</v>
      </c>
      <c r="H204" s="84">
        <f t="shared" si="9"/>
        <v>1.4156889362939979E-3</v>
      </c>
      <c r="I204" s="79"/>
      <c r="J204" s="79"/>
      <c r="K204" s="85">
        <f t="shared" si="10"/>
        <v>9.6266847667991859E-2</v>
      </c>
      <c r="L204" s="79">
        <v>0</v>
      </c>
      <c r="M204" s="79"/>
    </row>
    <row r="205" spans="1:13" x14ac:dyDescent="0.25">
      <c r="A205" s="80">
        <v>4</v>
      </c>
      <c r="B205" s="80" t="s">
        <v>188</v>
      </c>
      <c r="C205" s="88">
        <v>420</v>
      </c>
      <c r="D205" s="80" t="s">
        <v>395</v>
      </c>
      <c r="E205" s="80">
        <v>9</v>
      </c>
      <c r="F205" s="82" t="s">
        <v>230</v>
      </c>
      <c r="G205" s="83">
        <v>443</v>
      </c>
      <c r="H205" s="84">
        <f t="shared" si="9"/>
        <v>1.4318497689000938E-3</v>
      </c>
      <c r="I205" s="79"/>
      <c r="J205" s="79"/>
      <c r="K205" s="85">
        <f t="shared" si="10"/>
        <v>9.7365784285206383E-2</v>
      </c>
      <c r="L205" s="79">
        <v>0</v>
      </c>
      <c r="M205" s="79"/>
    </row>
    <row r="206" spans="1:13" x14ac:dyDescent="0.25">
      <c r="A206" s="80">
        <v>4</v>
      </c>
      <c r="B206" s="80" t="s">
        <v>188</v>
      </c>
      <c r="C206" s="88">
        <v>111</v>
      </c>
      <c r="D206" s="80" t="s">
        <v>396</v>
      </c>
      <c r="E206" s="80">
        <v>9</v>
      </c>
      <c r="F206" s="82" t="s">
        <v>230</v>
      </c>
      <c r="G206" s="83">
        <v>489</v>
      </c>
      <c r="H206" s="84">
        <f t="shared" si="9"/>
        <v>1.5805294288761757E-3</v>
      </c>
      <c r="I206" s="79"/>
      <c r="J206" s="79"/>
      <c r="K206" s="85">
        <f t="shared" si="10"/>
        <v>0.10747600116357994</v>
      </c>
      <c r="L206" s="79">
        <v>0</v>
      </c>
      <c r="M206" s="79"/>
    </row>
    <row r="207" spans="1:13" x14ac:dyDescent="0.25">
      <c r="A207" s="80">
        <v>4</v>
      </c>
      <c r="B207" s="80" t="s">
        <v>188</v>
      </c>
      <c r="C207" s="88">
        <v>505</v>
      </c>
      <c r="D207" s="80" t="s">
        <v>397</v>
      </c>
      <c r="E207" s="80">
        <v>17</v>
      </c>
      <c r="F207" s="82" t="s">
        <v>188</v>
      </c>
      <c r="G207" s="83">
        <v>585</v>
      </c>
      <c r="H207" s="84">
        <f t="shared" si="9"/>
        <v>1.8908174149132163E-3</v>
      </c>
      <c r="I207" s="79"/>
      <c r="J207" s="79"/>
      <c r="K207" s="85">
        <f t="shared" si="10"/>
        <v>0.1285755842140987</v>
      </c>
      <c r="L207" s="79">
        <v>0</v>
      </c>
      <c r="M207" s="79"/>
    </row>
    <row r="208" spans="1:13" x14ac:dyDescent="0.25">
      <c r="A208" s="80">
        <v>4</v>
      </c>
      <c r="B208" s="80" t="s">
        <v>188</v>
      </c>
      <c r="C208" s="88">
        <v>412</v>
      </c>
      <c r="D208" s="80" t="s">
        <v>398</v>
      </c>
      <c r="E208" s="80">
        <v>17</v>
      </c>
      <c r="F208" s="82" t="s">
        <v>188</v>
      </c>
      <c r="G208" s="83">
        <v>587</v>
      </c>
      <c r="H208" s="84">
        <f t="shared" si="9"/>
        <v>1.8972817479556547E-3</v>
      </c>
      <c r="I208" s="79"/>
      <c r="J208" s="79"/>
      <c r="K208" s="85">
        <f t="shared" si="10"/>
        <v>0.12901515886098452</v>
      </c>
      <c r="L208" s="79">
        <v>0</v>
      </c>
      <c r="M208" s="79"/>
    </row>
    <row r="209" spans="1:13" x14ac:dyDescent="0.25">
      <c r="A209" s="80">
        <v>4</v>
      </c>
      <c r="B209" s="80" t="s">
        <v>188</v>
      </c>
      <c r="C209" s="88">
        <v>514</v>
      </c>
      <c r="D209" s="80" t="s">
        <v>399</v>
      </c>
      <c r="E209" s="80">
        <v>9</v>
      </c>
      <c r="F209" s="82" t="s">
        <v>230</v>
      </c>
      <c r="G209" s="83">
        <v>610</v>
      </c>
      <c r="H209" s="84">
        <f t="shared" si="9"/>
        <v>1.9716215779436957E-3</v>
      </c>
      <c r="I209" s="79"/>
      <c r="J209" s="79"/>
      <c r="K209" s="85">
        <f t="shared" si="10"/>
        <v>0.1340702673001713</v>
      </c>
      <c r="L209" s="79">
        <v>0</v>
      </c>
      <c r="M209" s="79"/>
    </row>
    <row r="210" spans="1:13" x14ac:dyDescent="0.25">
      <c r="A210" s="80">
        <v>4</v>
      </c>
      <c r="B210" s="80" t="s">
        <v>188</v>
      </c>
      <c r="C210" s="88">
        <v>359</v>
      </c>
      <c r="D210" s="80" t="s">
        <v>400</v>
      </c>
      <c r="E210" s="80">
        <v>9</v>
      </c>
      <c r="F210" s="82" t="s">
        <v>230</v>
      </c>
      <c r="G210" s="83">
        <v>657</v>
      </c>
      <c r="H210" s="84">
        <f t="shared" si="9"/>
        <v>2.1235334044409967E-3</v>
      </c>
      <c r="I210" s="79"/>
      <c r="J210" s="79"/>
      <c r="K210" s="85">
        <f t="shared" si="10"/>
        <v>0.14440027150198778</v>
      </c>
      <c r="L210" s="79">
        <v>0</v>
      </c>
      <c r="M210" s="79"/>
    </row>
    <row r="211" spans="1:13" x14ac:dyDescent="0.25">
      <c r="A211" s="80">
        <v>4</v>
      </c>
      <c r="B211" s="80" t="s">
        <v>188</v>
      </c>
      <c r="C211" s="88">
        <v>336</v>
      </c>
      <c r="D211" s="80" t="s">
        <v>401</v>
      </c>
      <c r="E211" s="80">
        <v>9</v>
      </c>
      <c r="F211" s="82" t="s">
        <v>230</v>
      </c>
      <c r="G211" s="83">
        <v>669</v>
      </c>
      <c r="H211" s="84">
        <f t="shared" si="9"/>
        <v>2.1623194026956271E-3</v>
      </c>
      <c r="I211" s="79"/>
      <c r="J211" s="79"/>
      <c r="K211" s="85">
        <f t="shared" si="10"/>
        <v>0.14703771938330265</v>
      </c>
      <c r="L211" s="79">
        <v>0</v>
      </c>
      <c r="M211" s="79"/>
    </row>
    <row r="212" spans="1:13" x14ac:dyDescent="0.25">
      <c r="A212" s="80">
        <v>4</v>
      </c>
      <c r="B212" s="80" t="s">
        <v>188</v>
      </c>
      <c r="C212" s="88">
        <v>433</v>
      </c>
      <c r="D212" s="80" t="s">
        <v>402</v>
      </c>
      <c r="E212" s="80">
        <v>9</v>
      </c>
      <c r="F212" s="82" t="s">
        <v>230</v>
      </c>
      <c r="G212" s="83">
        <v>711</v>
      </c>
      <c r="H212" s="84">
        <f t="shared" si="9"/>
        <v>2.2980703965868321E-3</v>
      </c>
      <c r="I212" s="79"/>
      <c r="J212" s="79"/>
      <c r="K212" s="85">
        <f t="shared" si="10"/>
        <v>0.15626878696790458</v>
      </c>
      <c r="L212" s="79">
        <v>0</v>
      </c>
      <c r="M212" s="79"/>
    </row>
    <row r="213" spans="1:13" x14ac:dyDescent="0.25">
      <c r="A213" s="80">
        <v>4</v>
      </c>
      <c r="B213" s="80" t="s">
        <v>188</v>
      </c>
      <c r="C213" s="88">
        <v>522</v>
      </c>
      <c r="D213" s="80" t="s">
        <v>403</v>
      </c>
      <c r="E213" s="80">
        <v>9</v>
      </c>
      <c r="F213" s="82" t="s">
        <v>230</v>
      </c>
      <c r="G213" s="83">
        <v>718</v>
      </c>
      <c r="H213" s="84">
        <f t="shared" si="9"/>
        <v>2.3206955622353666E-3</v>
      </c>
      <c r="I213" s="79"/>
      <c r="J213" s="79"/>
      <c r="K213" s="85">
        <f t="shared" si="10"/>
        <v>0.15780729823200493</v>
      </c>
      <c r="L213" s="79">
        <v>0</v>
      </c>
      <c r="M213" s="79"/>
    </row>
    <row r="214" spans="1:13" x14ac:dyDescent="0.25">
      <c r="A214" s="80">
        <v>4</v>
      </c>
      <c r="B214" s="80" t="s">
        <v>188</v>
      </c>
      <c r="C214" s="88">
        <v>261</v>
      </c>
      <c r="D214" s="80" t="s">
        <v>404</v>
      </c>
      <c r="E214" s="80">
        <v>9</v>
      </c>
      <c r="F214" s="82" t="s">
        <v>230</v>
      </c>
      <c r="G214" s="83">
        <v>745</v>
      </c>
      <c r="H214" s="84">
        <f t="shared" si="9"/>
        <v>2.4079640583082838E-3</v>
      </c>
      <c r="I214" s="79"/>
      <c r="J214" s="79"/>
      <c r="K214" s="85">
        <f t="shared" si="10"/>
        <v>0.16374155596496331</v>
      </c>
      <c r="L214" s="79">
        <v>0</v>
      </c>
      <c r="M214" s="79"/>
    </row>
    <row r="215" spans="1:13" x14ac:dyDescent="0.25">
      <c r="A215" s="80">
        <v>4</v>
      </c>
      <c r="B215" s="80" t="s">
        <v>188</v>
      </c>
      <c r="C215" s="88">
        <v>294</v>
      </c>
      <c r="D215" s="80" t="s">
        <v>405</v>
      </c>
      <c r="E215" s="80">
        <v>9</v>
      </c>
      <c r="F215" s="82" t="s">
        <v>230</v>
      </c>
      <c r="G215" s="83">
        <v>756</v>
      </c>
      <c r="H215" s="84">
        <f t="shared" si="9"/>
        <v>2.4435178900416949E-3</v>
      </c>
      <c r="I215" s="79"/>
      <c r="J215" s="79"/>
      <c r="K215" s="85">
        <f t="shared" si="10"/>
        <v>0.16615921652283525</v>
      </c>
      <c r="L215" s="79">
        <v>0</v>
      </c>
      <c r="M215" s="79"/>
    </row>
    <row r="216" spans="1:13" x14ac:dyDescent="0.25">
      <c r="A216" s="80">
        <v>4</v>
      </c>
      <c r="B216" s="80" t="s">
        <v>188</v>
      </c>
      <c r="C216" s="88">
        <v>1</v>
      </c>
      <c r="D216" s="80" t="s">
        <v>406</v>
      </c>
      <c r="E216" s="80">
        <v>9</v>
      </c>
      <c r="F216" s="82" t="s">
        <v>230</v>
      </c>
      <c r="G216" s="83">
        <v>771</v>
      </c>
      <c r="H216" s="84">
        <f t="shared" si="9"/>
        <v>2.4920003878599827E-3</v>
      </c>
      <c r="I216" s="79"/>
      <c r="J216" s="79"/>
      <c r="K216" s="85">
        <f t="shared" si="10"/>
        <v>0.16945602637447882</v>
      </c>
      <c r="L216" s="79">
        <v>0</v>
      </c>
      <c r="M216" s="79"/>
    </row>
    <row r="217" spans="1:13" x14ac:dyDescent="0.25">
      <c r="A217" s="80">
        <v>4</v>
      </c>
      <c r="B217" s="80" t="s">
        <v>188</v>
      </c>
      <c r="C217" s="88">
        <v>297</v>
      </c>
      <c r="D217" s="80" t="s">
        <v>407</v>
      </c>
      <c r="E217" s="80">
        <v>9</v>
      </c>
      <c r="F217" s="82" t="s">
        <v>230</v>
      </c>
      <c r="G217" s="83">
        <v>791</v>
      </c>
      <c r="H217" s="84">
        <f t="shared" si="9"/>
        <v>2.556643718284366E-3</v>
      </c>
      <c r="I217" s="79"/>
      <c r="J217" s="79"/>
      <c r="K217" s="85">
        <f t="shared" si="10"/>
        <v>0.17385177284333689</v>
      </c>
      <c r="L217" s="79">
        <v>0</v>
      </c>
      <c r="M217" s="79"/>
    </row>
    <row r="218" spans="1:13" x14ac:dyDescent="0.25">
      <c r="A218" s="80">
        <v>4</v>
      </c>
      <c r="B218" s="80" t="s">
        <v>188</v>
      </c>
      <c r="C218" s="88">
        <v>216</v>
      </c>
      <c r="D218" s="80" t="s">
        <v>408</v>
      </c>
      <c r="E218" s="80">
        <v>9</v>
      </c>
      <c r="F218" s="82" t="s">
        <v>230</v>
      </c>
      <c r="G218" s="83">
        <v>797</v>
      </c>
      <c r="H218" s="84">
        <f t="shared" si="9"/>
        <v>2.5760367174116811E-3</v>
      </c>
      <c r="I218" s="79"/>
      <c r="J218" s="79"/>
      <c r="K218" s="85">
        <f t="shared" si="10"/>
        <v>0.17517049678399432</v>
      </c>
      <c r="L218" s="79">
        <v>0</v>
      </c>
      <c r="M218" s="79"/>
    </row>
    <row r="219" spans="1:13" x14ac:dyDescent="0.25">
      <c r="A219" s="80">
        <v>4</v>
      </c>
      <c r="B219" s="80" t="s">
        <v>188</v>
      </c>
      <c r="C219" s="88">
        <v>256</v>
      </c>
      <c r="D219" s="80" t="s">
        <v>409</v>
      </c>
      <c r="E219" s="80">
        <v>9</v>
      </c>
      <c r="F219" s="82" t="s">
        <v>230</v>
      </c>
      <c r="G219" s="83">
        <v>803</v>
      </c>
      <c r="H219" s="84">
        <f t="shared" si="9"/>
        <v>2.5954297165389959E-3</v>
      </c>
      <c r="I219" s="79"/>
      <c r="J219" s="79"/>
      <c r="K219" s="85">
        <f t="shared" si="10"/>
        <v>0.17648922072465173</v>
      </c>
      <c r="L219" s="79">
        <v>0</v>
      </c>
      <c r="M219" s="79"/>
    </row>
    <row r="220" spans="1:13" x14ac:dyDescent="0.25">
      <c r="A220" s="80">
        <v>4</v>
      </c>
      <c r="B220" s="80" t="s">
        <v>188</v>
      </c>
      <c r="C220" s="88">
        <v>301</v>
      </c>
      <c r="D220" s="80" t="s">
        <v>410</v>
      </c>
      <c r="E220" s="80">
        <v>9</v>
      </c>
      <c r="F220" s="82" t="s">
        <v>230</v>
      </c>
      <c r="G220" s="83">
        <v>811</v>
      </c>
      <c r="H220" s="84">
        <f t="shared" si="9"/>
        <v>2.6212870487087496E-3</v>
      </c>
      <c r="I220" s="79"/>
      <c r="J220" s="79"/>
      <c r="K220" s="85">
        <f t="shared" si="10"/>
        <v>0.17824751931219499</v>
      </c>
      <c r="L220" s="79">
        <v>0</v>
      </c>
      <c r="M220" s="79"/>
    </row>
    <row r="221" spans="1:13" x14ac:dyDescent="0.25">
      <c r="A221" s="80">
        <v>4</v>
      </c>
      <c r="B221" s="80" t="s">
        <v>188</v>
      </c>
      <c r="C221" s="88">
        <v>48</v>
      </c>
      <c r="D221" s="80" t="s">
        <v>411</v>
      </c>
      <c r="E221" s="80">
        <v>21</v>
      </c>
      <c r="F221" s="82" t="s">
        <v>412</v>
      </c>
      <c r="G221" s="83">
        <v>821</v>
      </c>
      <c r="H221" s="84">
        <f t="shared" si="9"/>
        <v>2.653608713920941E-3</v>
      </c>
      <c r="I221" s="79"/>
      <c r="J221" s="79"/>
      <c r="K221" s="85">
        <f t="shared" si="10"/>
        <v>0.18044539254662398</v>
      </c>
      <c r="L221" s="79">
        <v>0</v>
      </c>
      <c r="M221" s="79"/>
    </row>
    <row r="222" spans="1:13" x14ac:dyDescent="0.25">
      <c r="A222" s="80">
        <v>4</v>
      </c>
      <c r="B222" s="80" t="s">
        <v>188</v>
      </c>
      <c r="C222" s="88">
        <v>390</v>
      </c>
      <c r="D222" s="80" t="s">
        <v>413</v>
      </c>
      <c r="E222" s="80">
        <v>16</v>
      </c>
      <c r="F222" s="82" t="s">
        <v>348</v>
      </c>
      <c r="G222" s="83">
        <v>827</v>
      </c>
      <c r="H222" s="84">
        <f t="shared" si="9"/>
        <v>2.6730017130482562E-3</v>
      </c>
      <c r="I222" s="79"/>
      <c r="J222" s="79"/>
      <c r="K222" s="85">
        <f t="shared" si="10"/>
        <v>0.18176411648728141</v>
      </c>
      <c r="L222" s="79">
        <v>0</v>
      </c>
      <c r="M222" s="79"/>
    </row>
    <row r="223" spans="1:13" x14ac:dyDescent="0.25">
      <c r="A223" s="80">
        <v>4</v>
      </c>
      <c r="B223" s="80" t="s">
        <v>188</v>
      </c>
      <c r="C223" s="88">
        <v>326</v>
      </c>
      <c r="D223" s="80" t="s">
        <v>414</v>
      </c>
      <c r="E223" s="80">
        <v>17</v>
      </c>
      <c r="F223" s="82" t="s">
        <v>188</v>
      </c>
      <c r="G223" s="83">
        <v>841</v>
      </c>
      <c r="H223" s="84">
        <f t="shared" si="9"/>
        <v>2.7182520443453247E-3</v>
      </c>
      <c r="I223" s="79"/>
      <c r="J223" s="79"/>
      <c r="K223" s="85">
        <f t="shared" si="10"/>
        <v>0.18484113901548208</v>
      </c>
      <c r="L223" s="79">
        <v>0</v>
      </c>
      <c r="M223" s="79"/>
    </row>
    <row r="224" spans="1:13" x14ac:dyDescent="0.25">
      <c r="A224" s="80">
        <v>4</v>
      </c>
      <c r="B224" s="80" t="s">
        <v>188</v>
      </c>
      <c r="C224" s="88">
        <v>544</v>
      </c>
      <c r="D224" s="80" t="s">
        <v>415</v>
      </c>
      <c r="E224" s="80">
        <v>9</v>
      </c>
      <c r="F224" s="82" t="s">
        <v>230</v>
      </c>
      <c r="G224" s="83">
        <v>903</v>
      </c>
      <c r="H224" s="84">
        <f t="shared" si="9"/>
        <v>2.9186463686609134E-3</v>
      </c>
      <c r="I224" s="79"/>
      <c r="J224" s="79"/>
      <c r="K224" s="85">
        <f t="shared" si="10"/>
        <v>0.1984679530689421</v>
      </c>
      <c r="L224" s="79">
        <v>0</v>
      </c>
      <c r="M224" s="79"/>
    </row>
    <row r="225" spans="1:13" x14ac:dyDescent="0.25">
      <c r="A225" s="80">
        <v>4</v>
      </c>
      <c r="B225" s="80" t="s">
        <v>188</v>
      </c>
      <c r="C225" s="88">
        <v>75</v>
      </c>
      <c r="D225" s="80" t="s">
        <v>416</v>
      </c>
      <c r="E225" s="80">
        <v>17</v>
      </c>
      <c r="F225" s="82" t="s">
        <v>188</v>
      </c>
      <c r="G225" s="83">
        <v>907</v>
      </c>
      <c r="H225" s="84">
        <f t="shared" si="9"/>
        <v>2.9315750347457901E-3</v>
      </c>
      <c r="I225" s="79"/>
      <c r="J225" s="79"/>
      <c r="K225" s="85">
        <f t="shared" si="10"/>
        <v>0.19934710236271372</v>
      </c>
      <c r="L225" s="79">
        <v>0</v>
      </c>
      <c r="M225" s="79"/>
    </row>
    <row r="226" spans="1:13" x14ac:dyDescent="0.25">
      <c r="A226" s="80">
        <v>4</v>
      </c>
      <c r="B226" s="80" t="s">
        <v>188</v>
      </c>
      <c r="C226" s="88">
        <v>474</v>
      </c>
      <c r="D226" s="80" t="s">
        <v>417</v>
      </c>
      <c r="E226" s="80">
        <v>9</v>
      </c>
      <c r="F226" s="82" t="s">
        <v>230</v>
      </c>
      <c r="G226" s="83">
        <v>948</v>
      </c>
      <c r="H226" s="84">
        <f t="shared" si="9"/>
        <v>3.0640938621157763E-3</v>
      </c>
      <c r="I226" s="79"/>
      <c r="J226" s="79"/>
      <c r="K226" s="85">
        <f t="shared" si="10"/>
        <v>0.2083583826238728</v>
      </c>
      <c r="L226" s="79">
        <v>0</v>
      </c>
      <c r="M226" s="79"/>
    </row>
    <row r="227" spans="1:13" x14ac:dyDescent="0.25">
      <c r="A227" s="80">
        <v>4</v>
      </c>
      <c r="B227" s="80" t="s">
        <v>188</v>
      </c>
      <c r="C227" s="88">
        <v>129</v>
      </c>
      <c r="D227" s="80" t="s">
        <v>418</v>
      </c>
      <c r="E227" s="80">
        <v>16</v>
      </c>
      <c r="F227" s="82" t="s">
        <v>348</v>
      </c>
      <c r="G227" s="83">
        <v>983</v>
      </c>
      <c r="H227" s="84">
        <f t="shared" si="9"/>
        <v>3.1772196903584473E-3</v>
      </c>
      <c r="I227" s="79"/>
      <c r="J227" s="79"/>
      <c r="K227" s="85">
        <f t="shared" si="10"/>
        <v>0.21605093894437441</v>
      </c>
      <c r="L227" s="79">
        <v>0</v>
      </c>
      <c r="M227" s="79"/>
    </row>
    <row r="228" spans="1:13" x14ac:dyDescent="0.25">
      <c r="A228" s="80">
        <v>4</v>
      </c>
      <c r="B228" s="80" t="s">
        <v>188</v>
      </c>
      <c r="C228" s="88">
        <v>461</v>
      </c>
      <c r="D228" s="80" t="s">
        <v>419</v>
      </c>
      <c r="E228" s="80">
        <v>9</v>
      </c>
      <c r="F228" s="82" t="s">
        <v>230</v>
      </c>
      <c r="G228" s="83">
        <v>987</v>
      </c>
      <c r="H228" s="84">
        <f t="shared" si="9"/>
        <v>3.1901483564433239E-3</v>
      </c>
      <c r="I228" s="79"/>
      <c r="J228" s="79"/>
      <c r="K228" s="85">
        <f t="shared" si="10"/>
        <v>0.21693008823814602</v>
      </c>
      <c r="L228" s="79">
        <v>0</v>
      </c>
      <c r="M228" s="79"/>
    </row>
    <row r="229" spans="1:13" x14ac:dyDescent="0.25">
      <c r="A229" s="80">
        <v>4</v>
      </c>
      <c r="B229" s="80" t="s">
        <v>188</v>
      </c>
      <c r="C229" s="88">
        <v>365</v>
      </c>
      <c r="D229" s="80" t="s">
        <v>420</v>
      </c>
      <c r="E229" s="80">
        <v>9</v>
      </c>
      <c r="F229" s="82" t="s">
        <v>230</v>
      </c>
      <c r="G229" s="83">
        <v>996</v>
      </c>
      <c r="H229" s="84">
        <f t="shared" si="9"/>
        <v>3.2192378551342965E-3</v>
      </c>
      <c r="I229" s="79"/>
      <c r="J229" s="79"/>
      <c r="K229" s="85">
        <f t="shared" si="10"/>
        <v>0.21890817414913216</v>
      </c>
      <c r="L229" s="79">
        <v>0</v>
      </c>
      <c r="M229" s="79"/>
    </row>
    <row r="230" spans="1:13" x14ac:dyDescent="0.25">
      <c r="A230" s="80">
        <v>4</v>
      </c>
      <c r="B230" s="80" t="s">
        <v>188</v>
      </c>
      <c r="C230" s="88">
        <v>125</v>
      </c>
      <c r="D230" s="80" t="s">
        <v>421</v>
      </c>
      <c r="E230" s="80">
        <v>9</v>
      </c>
      <c r="F230" s="82" t="s">
        <v>230</v>
      </c>
      <c r="G230" s="83">
        <v>999</v>
      </c>
      <c r="H230" s="84">
        <f t="shared" si="9"/>
        <v>3.2289343546979539E-3</v>
      </c>
      <c r="I230" s="79"/>
      <c r="J230" s="79"/>
      <c r="K230" s="85">
        <f t="shared" si="10"/>
        <v>0.21956753611946087</v>
      </c>
      <c r="L230" s="79">
        <v>0</v>
      </c>
      <c r="M230" s="79"/>
    </row>
    <row r="231" spans="1:13" x14ac:dyDescent="0.25">
      <c r="A231" s="80">
        <v>4</v>
      </c>
      <c r="B231" s="80" t="s">
        <v>188</v>
      </c>
      <c r="C231" s="88">
        <v>222</v>
      </c>
      <c r="D231" s="80" t="s">
        <v>422</v>
      </c>
      <c r="E231" s="80">
        <v>9</v>
      </c>
      <c r="F231" s="82" t="s">
        <v>230</v>
      </c>
      <c r="G231" s="83">
        <v>1005</v>
      </c>
      <c r="H231" s="84">
        <f t="shared" si="9"/>
        <v>3.2483273538252691E-3</v>
      </c>
      <c r="I231" s="79"/>
      <c r="J231" s="79"/>
      <c r="K231" s="85">
        <f t="shared" si="10"/>
        <v>0.2208862600601183</v>
      </c>
      <c r="L231" s="79">
        <v>0</v>
      </c>
      <c r="M231" s="79"/>
    </row>
    <row r="232" spans="1:13" x14ac:dyDescent="0.25">
      <c r="A232" s="80">
        <v>4</v>
      </c>
      <c r="B232" s="80" t="s">
        <v>188</v>
      </c>
      <c r="C232" s="88">
        <v>195</v>
      </c>
      <c r="D232" s="80" t="s">
        <v>423</v>
      </c>
      <c r="E232" s="80">
        <v>17</v>
      </c>
      <c r="F232" s="82" t="s">
        <v>188</v>
      </c>
      <c r="G232" s="83">
        <v>1032</v>
      </c>
      <c r="H232" s="84">
        <f t="shared" si="9"/>
        <v>3.3355958498981868E-3</v>
      </c>
      <c r="I232" s="79"/>
      <c r="J232" s="79"/>
      <c r="K232" s="85">
        <f t="shared" si="10"/>
        <v>0.22682051779307671</v>
      </c>
      <c r="L232" s="79">
        <v>0</v>
      </c>
      <c r="M232" s="79"/>
    </row>
    <row r="233" spans="1:13" x14ac:dyDescent="0.25">
      <c r="A233" s="80">
        <v>4</v>
      </c>
      <c r="B233" s="80" t="s">
        <v>188</v>
      </c>
      <c r="C233" s="88">
        <v>172</v>
      </c>
      <c r="D233" s="80" t="s">
        <v>424</v>
      </c>
      <c r="E233" s="80">
        <v>9</v>
      </c>
      <c r="F233" s="82" t="s">
        <v>230</v>
      </c>
      <c r="G233" s="83">
        <v>1115</v>
      </c>
      <c r="H233" s="84">
        <f t="shared" si="9"/>
        <v>3.603865671159378E-3</v>
      </c>
      <c r="I233" s="79"/>
      <c r="J233" s="79"/>
      <c r="K233" s="85">
        <f t="shared" si="10"/>
        <v>0.2450628656388377</v>
      </c>
      <c r="L233" s="79">
        <v>0</v>
      </c>
      <c r="M233" s="79"/>
    </row>
    <row r="234" spans="1:13" x14ac:dyDescent="0.25">
      <c r="A234" s="80">
        <v>4</v>
      </c>
      <c r="B234" s="80" t="s">
        <v>188</v>
      </c>
      <c r="C234" s="88">
        <v>559</v>
      </c>
      <c r="D234" s="80" t="s">
        <v>425</v>
      </c>
      <c r="E234" s="80">
        <v>9</v>
      </c>
      <c r="F234" s="82" t="s">
        <v>230</v>
      </c>
      <c r="G234" s="83">
        <v>1123</v>
      </c>
      <c r="H234" s="84">
        <f t="shared" si="9"/>
        <v>3.6297230033291313E-3</v>
      </c>
      <c r="I234" s="79"/>
      <c r="J234" s="79"/>
      <c r="K234" s="85">
        <f t="shared" si="10"/>
        <v>0.24682116422638092</v>
      </c>
      <c r="L234" s="79">
        <v>0</v>
      </c>
      <c r="M234" s="79"/>
    </row>
    <row r="235" spans="1:13" x14ac:dyDescent="0.25">
      <c r="A235" s="80">
        <v>4</v>
      </c>
      <c r="B235" s="80" t="s">
        <v>188</v>
      </c>
      <c r="C235" s="88">
        <v>541</v>
      </c>
      <c r="D235" s="80" t="s">
        <v>426</v>
      </c>
      <c r="E235" s="80">
        <v>9</v>
      </c>
      <c r="F235" s="82" t="s">
        <v>230</v>
      </c>
      <c r="G235" s="83">
        <v>1132</v>
      </c>
      <c r="H235" s="84">
        <f t="shared" si="9"/>
        <v>3.6588125020201039E-3</v>
      </c>
      <c r="I235" s="79"/>
      <c r="J235" s="79"/>
      <c r="K235" s="85">
        <f t="shared" si="10"/>
        <v>0.24879925013736706</v>
      </c>
      <c r="L235" s="79">
        <v>0</v>
      </c>
      <c r="M235" s="79"/>
    </row>
    <row r="236" spans="1:13" x14ac:dyDescent="0.25">
      <c r="A236" s="80">
        <v>4</v>
      </c>
      <c r="B236" s="80" t="s">
        <v>188</v>
      </c>
      <c r="C236" s="88">
        <v>65</v>
      </c>
      <c r="D236" s="80" t="s">
        <v>427</v>
      </c>
      <c r="E236" s="80">
        <v>9</v>
      </c>
      <c r="F236" s="82" t="s">
        <v>230</v>
      </c>
      <c r="G236" s="83">
        <v>1177</v>
      </c>
      <c r="H236" s="84">
        <f t="shared" si="9"/>
        <v>3.8042599954749667E-3</v>
      </c>
      <c r="I236" s="79"/>
      <c r="J236" s="79"/>
      <c r="K236" s="85">
        <f t="shared" si="10"/>
        <v>0.25868967969229772</v>
      </c>
      <c r="L236" s="79">
        <v>0</v>
      </c>
      <c r="M236" s="79"/>
    </row>
    <row r="237" spans="1:13" x14ac:dyDescent="0.25">
      <c r="A237" s="80">
        <v>4</v>
      </c>
      <c r="B237" s="80" t="s">
        <v>188</v>
      </c>
      <c r="C237" s="88">
        <v>186</v>
      </c>
      <c r="D237" s="80" t="s">
        <v>428</v>
      </c>
      <c r="E237" s="80">
        <v>16</v>
      </c>
      <c r="F237" s="82" t="s">
        <v>348</v>
      </c>
      <c r="G237" s="83">
        <v>1213</v>
      </c>
      <c r="H237" s="84">
        <f t="shared" si="9"/>
        <v>3.9206179902388574E-3</v>
      </c>
      <c r="I237" s="79"/>
      <c r="J237" s="79"/>
      <c r="K237" s="85">
        <f t="shared" si="10"/>
        <v>0.26660202333624228</v>
      </c>
      <c r="L237" s="79">
        <v>0</v>
      </c>
      <c r="M237" s="79"/>
    </row>
    <row r="238" spans="1:13" x14ac:dyDescent="0.25">
      <c r="A238" s="80">
        <v>4</v>
      </c>
      <c r="B238" s="80" t="s">
        <v>188</v>
      </c>
      <c r="C238" s="88">
        <v>159</v>
      </c>
      <c r="D238" s="80" t="s">
        <v>429</v>
      </c>
      <c r="E238" s="80">
        <v>17</v>
      </c>
      <c r="F238" s="82" t="s">
        <v>188</v>
      </c>
      <c r="G238" s="83">
        <v>1215</v>
      </c>
      <c r="H238" s="84">
        <f t="shared" si="9"/>
        <v>3.9270823232812951E-3</v>
      </c>
      <c r="I238" s="79"/>
      <c r="J238" s="79"/>
      <c r="K238" s="85">
        <f t="shared" si="10"/>
        <v>0.26704159798312804</v>
      </c>
      <c r="L238" s="79">
        <v>0</v>
      </c>
      <c r="M238" s="79"/>
    </row>
    <row r="239" spans="1:13" x14ac:dyDescent="0.25">
      <c r="A239" s="80">
        <v>4</v>
      </c>
      <c r="B239" s="80" t="s">
        <v>188</v>
      </c>
      <c r="C239" s="88">
        <v>94</v>
      </c>
      <c r="D239" s="80" t="s">
        <v>430</v>
      </c>
      <c r="E239" s="80">
        <v>9</v>
      </c>
      <c r="F239" s="82" t="s">
        <v>230</v>
      </c>
      <c r="G239" s="83">
        <v>1235</v>
      </c>
      <c r="H239" s="84">
        <f t="shared" si="9"/>
        <v>3.9917256537056788E-3</v>
      </c>
      <c r="I239" s="79"/>
      <c r="J239" s="79"/>
      <c r="K239" s="85">
        <f t="shared" si="10"/>
        <v>0.27143734445198614</v>
      </c>
      <c r="L239" s="79">
        <v>0</v>
      </c>
      <c r="M239" s="79"/>
    </row>
    <row r="240" spans="1:13" x14ac:dyDescent="0.25">
      <c r="A240" s="80">
        <v>4</v>
      </c>
      <c r="B240" s="80" t="s">
        <v>188</v>
      </c>
      <c r="C240" s="88">
        <v>497</v>
      </c>
      <c r="D240" s="80" t="s">
        <v>431</v>
      </c>
      <c r="E240" s="80">
        <v>9</v>
      </c>
      <c r="F240" s="82" t="s">
        <v>230</v>
      </c>
      <c r="G240" s="83">
        <v>1254</v>
      </c>
      <c r="H240" s="84">
        <f t="shared" si="9"/>
        <v>4.0531368176088432E-3</v>
      </c>
      <c r="I240" s="79"/>
      <c r="J240" s="79"/>
      <c r="K240" s="85">
        <f t="shared" si="10"/>
        <v>0.27561330359740133</v>
      </c>
      <c r="L240" s="79">
        <v>0</v>
      </c>
      <c r="M240" s="79"/>
    </row>
    <row r="241" spans="1:13" x14ac:dyDescent="0.25">
      <c r="A241" s="80">
        <v>4</v>
      </c>
      <c r="B241" s="80" t="s">
        <v>188</v>
      </c>
      <c r="C241" s="88">
        <v>321</v>
      </c>
      <c r="D241" s="80" t="s">
        <v>432</v>
      </c>
      <c r="E241" s="80">
        <v>10</v>
      </c>
      <c r="F241" s="82" t="s">
        <v>433</v>
      </c>
      <c r="G241" s="83">
        <v>1267</v>
      </c>
      <c r="H241" s="84">
        <f t="shared" si="9"/>
        <v>4.0951549823846928E-3</v>
      </c>
      <c r="I241" s="79"/>
      <c r="J241" s="79"/>
      <c r="K241" s="85">
        <f t="shared" si="10"/>
        <v>0.27847053880215911</v>
      </c>
      <c r="L241" s="79">
        <v>0</v>
      </c>
      <c r="M241" s="79"/>
    </row>
    <row r="242" spans="1:13" x14ac:dyDescent="0.25">
      <c r="A242" s="80">
        <v>4</v>
      </c>
      <c r="B242" s="80" t="s">
        <v>188</v>
      </c>
      <c r="C242" s="88">
        <v>299</v>
      </c>
      <c r="D242" s="80" t="s">
        <v>434</v>
      </c>
      <c r="E242" s="80">
        <v>16</v>
      </c>
      <c r="F242" s="82" t="s">
        <v>348</v>
      </c>
      <c r="G242" s="83">
        <v>1269</v>
      </c>
      <c r="H242" s="84">
        <f t="shared" si="9"/>
        <v>4.1016193154271305E-3</v>
      </c>
      <c r="I242" s="79"/>
      <c r="J242" s="79"/>
      <c r="K242" s="85">
        <f t="shared" si="10"/>
        <v>0.27891011344904487</v>
      </c>
      <c r="L242" s="79">
        <v>0</v>
      </c>
      <c r="M242" s="79"/>
    </row>
    <row r="243" spans="1:13" x14ac:dyDescent="0.25">
      <c r="A243" s="80">
        <v>4</v>
      </c>
      <c r="B243" s="80" t="s">
        <v>188</v>
      </c>
      <c r="C243" s="88">
        <v>202</v>
      </c>
      <c r="D243" s="80" t="s">
        <v>435</v>
      </c>
      <c r="E243" s="80">
        <v>9</v>
      </c>
      <c r="F243" s="82" t="s">
        <v>230</v>
      </c>
      <c r="G243" s="83">
        <v>1305</v>
      </c>
      <c r="H243" s="84">
        <f t="shared" si="9"/>
        <v>4.2179773101910208E-3</v>
      </c>
      <c r="I243" s="79"/>
      <c r="J243" s="79"/>
      <c r="K243" s="85">
        <f t="shared" si="10"/>
        <v>0.28682245709298942</v>
      </c>
      <c r="L243" s="79">
        <v>0</v>
      </c>
      <c r="M243" s="79"/>
    </row>
    <row r="244" spans="1:13" x14ac:dyDescent="0.25">
      <c r="A244" s="80">
        <v>4</v>
      </c>
      <c r="B244" s="80" t="s">
        <v>188</v>
      </c>
      <c r="C244" s="88">
        <v>562</v>
      </c>
      <c r="D244" s="80" t="s">
        <v>436</v>
      </c>
      <c r="E244" s="80">
        <v>9</v>
      </c>
      <c r="F244" s="82" t="s">
        <v>230</v>
      </c>
      <c r="G244" s="83">
        <v>1368</v>
      </c>
      <c r="H244" s="84">
        <f t="shared" si="9"/>
        <v>4.4216038010278288E-3</v>
      </c>
      <c r="I244" s="79"/>
      <c r="J244" s="79"/>
      <c r="K244" s="85">
        <f t="shared" si="10"/>
        <v>0.30066905846989234</v>
      </c>
      <c r="L244" s="79">
        <v>0</v>
      </c>
      <c r="M244" s="79"/>
    </row>
    <row r="245" spans="1:13" x14ac:dyDescent="0.25">
      <c r="A245" s="80">
        <v>4</v>
      </c>
      <c r="B245" s="80" t="s">
        <v>188</v>
      </c>
      <c r="C245" s="88">
        <v>368</v>
      </c>
      <c r="D245" s="80" t="s">
        <v>437</v>
      </c>
      <c r="E245" s="80">
        <v>17</v>
      </c>
      <c r="F245" s="82" t="s">
        <v>188</v>
      </c>
      <c r="G245" s="83">
        <v>1379</v>
      </c>
      <c r="H245" s="84">
        <f t="shared" si="9"/>
        <v>4.4571576327612399E-3</v>
      </c>
      <c r="I245" s="79"/>
      <c r="J245" s="79"/>
      <c r="K245" s="85">
        <f t="shared" si="10"/>
        <v>0.3030867190277643</v>
      </c>
      <c r="L245" s="79">
        <v>0</v>
      </c>
      <c r="M245" s="79"/>
    </row>
    <row r="246" spans="1:13" x14ac:dyDescent="0.25">
      <c r="A246" s="80">
        <v>4</v>
      </c>
      <c r="B246" s="80" t="s">
        <v>188</v>
      </c>
      <c r="C246" s="88">
        <v>313</v>
      </c>
      <c r="D246" s="80" t="s">
        <v>438</v>
      </c>
      <c r="E246" s="80">
        <v>16</v>
      </c>
      <c r="F246" s="82" t="s">
        <v>348</v>
      </c>
      <c r="G246" s="83">
        <v>1384</v>
      </c>
      <c r="H246" s="84">
        <f t="shared" si="9"/>
        <v>4.4733184653673354E-3</v>
      </c>
      <c r="I246" s="79"/>
      <c r="J246" s="79"/>
      <c r="K246" s="85">
        <f t="shared" si="10"/>
        <v>0.30418565564497879</v>
      </c>
      <c r="L246" s="79">
        <v>0</v>
      </c>
      <c r="M246" s="79"/>
    </row>
    <row r="247" spans="1:13" x14ac:dyDescent="0.25">
      <c r="A247" s="80">
        <v>4</v>
      </c>
      <c r="B247" s="80" t="s">
        <v>188</v>
      </c>
      <c r="C247" s="88">
        <v>243</v>
      </c>
      <c r="D247" s="80" t="s">
        <v>439</v>
      </c>
      <c r="E247" s="80">
        <v>16</v>
      </c>
      <c r="F247" s="82" t="s">
        <v>348</v>
      </c>
      <c r="G247" s="83">
        <v>1404</v>
      </c>
      <c r="H247" s="84">
        <f t="shared" si="9"/>
        <v>4.5379617957917191E-3</v>
      </c>
      <c r="I247" s="79"/>
      <c r="J247" s="79"/>
      <c r="K247" s="85">
        <f t="shared" si="10"/>
        <v>0.30858140211383689</v>
      </c>
      <c r="L247" s="79">
        <v>0</v>
      </c>
      <c r="M247" s="79"/>
    </row>
    <row r="248" spans="1:13" x14ac:dyDescent="0.25">
      <c r="A248" s="80">
        <v>4</v>
      </c>
      <c r="B248" s="80" t="s">
        <v>188</v>
      </c>
      <c r="C248" s="88">
        <v>233</v>
      </c>
      <c r="D248" s="80" t="s">
        <v>440</v>
      </c>
      <c r="E248" s="80">
        <v>17</v>
      </c>
      <c r="F248" s="82" t="s">
        <v>188</v>
      </c>
      <c r="G248" s="83">
        <v>1465</v>
      </c>
      <c r="H248" s="84">
        <f t="shared" si="9"/>
        <v>4.7351239535860885E-3</v>
      </c>
      <c r="I248" s="79"/>
      <c r="J248" s="79"/>
      <c r="K248" s="85">
        <f t="shared" si="10"/>
        <v>0.32198842884385404</v>
      </c>
      <c r="L248" s="79">
        <v>0</v>
      </c>
      <c r="M248" s="79"/>
    </row>
    <row r="249" spans="1:13" x14ac:dyDescent="0.25">
      <c r="A249" s="80">
        <v>4</v>
      </c>
      <c r="B249" s="80" t="s">
        <v>188</v>
      </c>
      <c r="C249" s="88">
        <v>340</v>
      </c>
      <c r="D249" s="80" t="s">
        <v>441</v>
      </c>
      <c r="E249" s="80">
        <v>17</v>
      </c>
      <c r="F249" s="82" t="s">
        <v>188</v>
      </c>
      <c r="G249" s="83">
        <v>1492</v>
      </c>
      <c r="H249" s="84">
        <f t="shared" si="9"/>
        <v>4.8223924496590062E-3</v>
      </c>
      <c r="I249" s="79"/>
      <c r="J249" s="79"/>
      <c r="K249" s="85">
        <f t="shared" si="10"/>
        <v>0.32792268657681245</v>
      </c>
      <c r="L249" s="79">
        <v>0</v>
      </c>
      <c r="M249" s="79"/>
    </row>
    <row r="250" spans="1:13" x14ac:dyDescent="0.25">
      <c r="A250" s="80">
        <v>4</v>
      </c>
      <c r="B250" s="80" t="s">
        <v>188</v>
      </c>
      <c r="C250" s="88">
        <v>381</v>
      </c>
      <c r="D250" s="80" t="s">
        <v>442</v>
      </c>
      <c r="E250" s="80">
        <v>17</v>
      </c>
      <c r="F250" s="82" t="s">
        <v>188</v>
      </c>
      <c r="G250" s="83">
        <v>1528</v>
      </c>
      <c r="H250" s="84">
        <f t="shared" si="9"/>
        <v>4.9387504444228965E-3</v>
      </c>
      <c r="I250" s="79"/>
      <c r="J250" s="79"/>
      <c r="K250" s="85">
        <f t="shared" si="10"/>
        <v>0.33583503022075695</v>
      </c>
      <c r="L250" s="79">
        <v>0</v>
      </c>
      <c r="M250" s="79"/>
    </row>
    <row r="251" spans="1:13" x14ac:dyDescent="0.25">
      <c r="A251" s="80">
        <v>4</v>
      </c>
      <c r="B251" s="80" t="s">
        <v>188</v>
      </c>
      <c r="C251" s="88">
        <v>346</v>
      </c>
      <c r="D251" s="80" t="s">
        <v>443</v>
      </c>
      <c r="E251" s="80">
        <v>17</v>
      </c>
      <c r="F251" s="82" t="s">
        <v>188</v>
      </c>
      <c r="G251" s="83">
        <v>1655</v>
      </c>
      <c r="H251" s="84">
        <f t="shared" si="9"/>
        <v>5.3492355926177317E-3</v>
      </c>
      <c r="I251" s="79"/>
      <c r="J251" s="79"/>
      <c r="K251" s="85">
        <f t="shared" si="10"/>
        <v>0.36374802029800574</v>
      </c>
      <c r="L251" s="79">
        <v>0</v>
      </c>
      <c r="M251" s="79"/>
    </row>
    <row r="252" spans="1:13" x14ac:dyDescent="0.25">
      <c r="A252" s="80">
        <v>4</v>
      </c>
      <c r="B252" s="80" t="s">
        <v>188</v>
      </c>
      <c r="C252" s="88">
        <v>278</v>
      </c>
      <c r="D252" s="80" t="s">
        <v>444</v>
      </c>
      <c r="E252" s="80">
        <v>9</v>
      </c>
      <c r="F252" s="82" t="s">
        <v>230</v>
      </c>
      <c r="G252" s="83">
        <v>1659</v>
      </c>
      <c r="H252" s="84">
        <f t="shared" si="9"/>
        <v>5.3621642587026079E-3</v>
      </c>
      <c r="I252" s="79"/>
      <c r="J252" s="79"/>
      <c r="K252" s="85">
        <f t="shared" si="10"/>
        <v>0.36462716959177732</v>
      </c>
      <c r="L252" s="79">
        <v>0</v>
      </c>
      <c r="M252" s="79"/>
    </row>
    <row r="253" spans="1:13" x14ac:dyDescent="0.25">
      <c r="A253" s="80">
        <v>4</v>
      </c>
      <c r="B253" s="80" t="s">
        <v>188</v>
      </c>
      <c r="C253" s="88">
        <v>337</v>
      </c>
      <c r="D253" s="80" t="s">
        <v>445</v>
      </c>
      <c r="E253" s="80">
        <v>9</v>
      </c>
      <c r="F253" s="82" t="s">
        <v>230</v>
      </c>
      <c r="G253" s="83">
        <v>1678</v>
      </c>
      <c r="H253" s="84">
        <f t="shared" ref="H253:H309" si="11">G253/309390</f>
        <v>5.4235754226057723E-3</v>
      </c>
      <c r="I253" s="79"/>
      <c r="J253" s="79"/>
      <c r="K253" s="85">
        <f t="shared" ref="K253:K309" si="12">H253*68</f>
        <v>0.36880312873719251</v>
      </c>
      <c r="L253" s="79">
        <v>0</v>
      </c>
      <c r="M253" s="79"/>
    </row>
    <row r="254" spans="1:13" x14ac:dyDescent="0.25">
      <c r="A254" s="80">
        <v>4</v>
      </c>
      <c r="B254" s="80" t="s">
        <v>188</v>
      </c>
      <c r="C254" s="88">
        <v>356</v>
      </c>
      <c r="D254" s="80" t="s">
        <v>446</v>
      </c>
      <c r="E254" s="80">
        <v>17</v>
      </c>
      <c r="F254" s="82" t="s">
        <v>188</v>
      </c>
      <c r="G254" s="83">
        <v>1680</v>
      </c>
      <c r="H254" s="84">
        <f t="shared" si="11"/>
        <v>5.4300397556482109E-3</v>
      </c>
      <c r="I254" s="79"/>
      <c r="J254" s="79"/>
      <c r="K254" s="85">
        <f t="shared" si="12"/>
        <v>0.36924270338407833</v>
      </c>
      <c r="L254" s="79">
        <v>0</v>
      </c>
      <c r="M254" s="79"/>
    </row>
    <row r="255" spans="1:13" x14ac:dyDescent="0.25">
      <c r="A255" s="80">
        <v>4</v>
      </c>
      <c r="B255" s="80" t="s">
        <v>188</v>
      </c>
      <c r="C255" s="88">
        <v>231</v>
      </c>
      <c r="D255" s="80" t="s">
        <v>447</v>
      </c>
      <c r="E255" s="80">
        <v>10</v>
      </c>
      <c r="F255" s="82" t="s">
        <v>433</v>
      </c>
      <c r="G255" s="83">
        <v>1683</v>
      </c>
      <c r="H255" s="84">
        <f t="shared" si="11"/>
        <v>5.4397362552118687E-3</v>
      </c>
      <c r="I255" s="79"/>
      <c r="J255" s="79"/>
      <c r="K255" s="85">
        <f t="shared" si="12"/>
        <v>0.36990206535440706</v>
      </c>
      <c r="L255" s="79">
        <v>0</v>
      </c>
      <c r="M255" s="79"/>
    </row>
    <row r="256" spans="1:13" x14ac:dyDescent="0.25">
      <c r="A256" s="80">
        <v>4</v>
      </c>
      <c r="B256" s="80" t="s">
        <v>188</v>
      </c>
      <c r="C256" s="88">
        <v>60</v>
      </c>
      <c r="D256" s="80" t="s">
        <v>448</v>
      </c>
      <c r="E256" s="80">
        <v>10</v>
      </c>
      <c r="F256" s="82" t="s">
        <v>433</v>
      </c>
      <c r="G256" s="83">
        <v>1708</v>
      </c>
      <c r="H256" s="84">
        <f t="shared" si="11"/>
        <v>5.5205404182423479E-3</v>
      </c>
      <c r="I256" s="79"/>
      <c r="J256" s="79"/>
      <c r="K256" s="85">
        <f t="shared" si="12"/>
        <v>0.37539674844047966</v>
      </c>
      <c r="L256" s="79">
        <v>0</v>
      </c>
      <c r="M256" s="79"/>
    </row>
    <row r="257" spans="1:13" x14ac:dyDescent="0.25">
      <c r="A257" s="80">
        <v>4</v>
      </c>
      <c r="B257" s="80" t="s">
        <v>188</v>
      </c>
      <c r="C257" s="88">
        <v>4</v>
      </c>
      <c r="D257" s="80" t="s">
        <v>449</v>
      </c>
      <c r="E257" s="80">
        <v>10</v>
      </c>
      <c r="F257" s="82" t="s">
        <v>433</v>
      </c>
      <c r="G257" s="83">
        <v>1720</v>
      </c>
      <c r="H257" s="84">
        <f t="shared" si="11"/>
        <v>5.5593264164969783E-3</v>
      </c>
      <c r="I257" s="79"/>
      <c r="J257" s="79"/>
      <c r="K257" s="85">
        <f t="shared" si="12"/>
        <v>0.37803419632179452</v>
      </c>
      <c r="L257" s="79">
        <v>0</v>
      </c>
      <c r="M257" s="79"/>
    </row>
    <row r="258" spans="1:13" x14ac:dyDescent="0.25">
      <c r="A258" s="80">
        <v>4</v>
      </c>
      <c r="B258" s="80" t="s">
        <v>188</v>
      </c>
      <c r="C258" s="88">
        <v>212</v>
      </c>
      <c r="D258" s="80" t="s">
        <v>450</v>
      </c>
      <c r="E258" s="80">
        <v>9</v>
      </c>
      <c r="F258" s="82" t="s">
        <v>230</v>
      </c>
      <c r="G258" s="83">
        <v>1785</v>
      </c>
      <c r="H258" s="84">
        <f t="shared" si="11"/>
        <v>5.7694172403762239E-3</v>
      </c>
      <c r="I258" s="79"/>
      <c r="J258" s="79"/>
      <c r="K258" s="85">
        <f t="shared" si="12"/>
        <v>0.3923203723455832</v>
      </c>
      <c r="L258" s="79">
        <v>0</v>
      </c>
      <c r="M258" s="79"/>
    </row>
    <row r="259" spans="1:13" x14ac:dyDescent="0.25">
      <c r="A259" s="80">
        <v>4</v>
      </c>
      <c r="B259" s="80" t="s">
        <v>188</v>
      </c>
      <c r="C259" s="88">
        <v>191</v>
      </c>
      <c r="D259" s="80" t="s">
        <v>451</v>
      </c>
      <c r="E259" s="80">
        <v>10</v>
      </c>
      <c r="F259" s="82" t="s">
        <v>433</v>
      </c>
      <c r="G259" s="83">
        <v>1843</v>
      </c>
      <c r="H259" s="84">
        <f t="shared" si="11"/>
        <v>5.9568828986069364E-3</v>
      </c>
      <c r="I259" s="79"/>
      <c r="J259" s="79"/>
      <c r="K259" s="85">
        <f t="shared" si="12"/>
        <v>0.40506803710527167</v>
      </c>
      <c r="L259" s="79">
        <v>1</v>
      </c>
      <c r="M259" s="79"/>
    </row>
    <row r="260" spans="1:13" x14ac:dyDescent="0.25">
      <c r="A260" s="80">
        <v>4</v>
      </c>
      <c r="B260" s="80" t="s">
        <v>188</v>
      </c>
      <c r="C260" s="88">
        <v>563</v>
      </c>
      <c r="D260" s="80" t="s">
        <v>452</v>
      </c>
      <c r="E260" s="80">
        <v>17</v>
      </c>
      <c r="F260" s="82" t="s">
        <v>188</v>
      </c>
      <c r="G260" s="83">
        <v>1900</v>
      </c>
      <c r="H260" s="84">
        <f t="shared" si="11"/>
        <v>6.1411163903164288E-3</v>
      </c>
      <c r="I260" s="79"/>
      <c r="J260" s="79"/>
      <c r="K260" s="85">
        <f t="shared" si="12"/>
        <v>0.41759591454151718</v>
      </c>
      <c r="L260" s="79">
        <v>1</v>
      </c>
      <c r="M260" s="79"/>
    </row>
    <row r="261" spans="1:13" x14ac:dyDescent="0.25">
      <c r="A261" s="80">
        <v>4</v>
      </c>
      <c r="B261" s="80" t="s">
        <v>188</v>
      </c>
      <c r="C261" s="88">
        <v>397</v>
      </c>
      <c r="D261" s="80" t="s">
        <v>125</v>
      </c>
      <c r="E261" s="80">
        <v>10</v>
      </c>
      <c r="F261" s="82" t="s">
        <v>433</v>
      </c>
      <c r="G261" s="83">
        <v>1956</v>
      </c>
      <c r="H261" s="84">
        <f t="shared" si="11"/>
        <v>6.3221177155047027E-3</v>
      </c>
      <c r="I261" s="79"/>
      <c r="J261" s="79"/>
      <c r="K261" s="85">
        <f t="shared" si="12"/>
        <v>0.42990400465431977</v>
      </c>
      <c r="L261" s="79">
        <v>1</v>
      </c>
      <c r="M261" s="79"/>
    </row>
    <row r="262" spans="1:13" x14ac:dyDescent="0.25">
      <c r="A262" s="80">
        <v>4</v>
      </c>
      <c r="B262" s="80" t="s">
        <v>188</v>
      </c>
      <c r="C262" s="88">
        <v>219</v>
      </c>
      <c r="D262" s="80" t="s">
        <v>453</v>
      </c>
      <c r="E262" s="80">
        <v>17</v>
      </c>
      <c r="F262" s="82" t="s">
        <v>188</v>
      </c>
      <c r="G262" s="83">
        <v>1989</v>
      </c>
      <c r="H262" s="84">
        <f t="shared" si="11"/>
        <v>6.4287792107049352E-3</v>
      </c>
      <c r="I262" s="79"/>
      <c r="J262" s="79"/>
      <c r="K262" s="85">
        <f t="shared" si="12"/>
        <v>0.43715698632793559</v>
      </c>
      <c r="L262" s="79">
        <v>1</v>
      </c>
      <c r="M262" s="79"/>
    </row>
    <row r="263" spans="1:13" x14ac:dyDescent="0.25">
      <c r="A263" s="80">
        <v>4</v>
      </c>
      <c r="B263" s="80" t="s">
        <v>188</v>
      </c>
      <c r="C263" s="88">
        <v>363</v>
      </c>
      <c r="D263" s="80" t="s">
        <v>89</v>
      </c>
      <c r="E263" s="80">
        <v>9</v>
      </c>
      <c r="F263" s="82" t="s">
        <v>230</v>
      </c>
      <c r="G263" s="83">
        <v>2040</v>
      </c>
      <c r="H263" s="84">
        <f t="shared" si="11"/>
        <v>6.5936197032871137E-3</v>
      </c>
      <c r="I263" s="79"/>
      <c r="J263" s="79"/>
      <c r="K263" s="85">
        <f t="shared" si="12"/>
        <v>0.44836613982352375</v>
      </c>
      <c r="L263" s="79">
        <v>1</v>
      </c>
      <c r="M263" s="79"/>
    </row>
    <row r="264" spans="1:13" x14ac:dyDescent="0.25">
      <c r="A264" s="80">
        <v>4</v>
      </c>
      <c r="B264" s="80" t="s">
        <v>188</v>
      </c>
      <c r="C264" s="88">
        <v>226</v>
      </c>
      <c r="D264" s="80" t="s">
        <v>169</v>
      </c>
      <c r="E264" s="80">
        <v>17</v>
      </c>
      <c r="F264" s="82" t="s">
        <v>188</v>
      </c>
      <c r="G264" s="83">
        <v>2040</v>
      </c>
      <c r="H264" s="84">
        <f t="shared" si="11"/>
        <v>6.5936197032871137E-3</v>
      </c>
      <c r="I264" s="79"/>
      <c r="J264" s="79"/>
      <c r="K264" s="85">
        <f t="shared" si="12"/>
        <v>0.44836613982352375</v>
      </c>
      <c r="L264" s="79">
        <v>1</v>
      </c>
      <c r="M264" s="79"/>
    </row>
    <row r="265" spans="1:13" x14ac:dyDescent="0.25">
      <c r="A265" s="80">
        <v>4</v>
      </c>
      <c r="B265" s="80" t="s">
        <v>188</v>
      </c>
      <c r="C265" s="88">
        <v>458</v>
      </c>
      <c r="D265" s="80" t="s">
        <v>173</v>
      </c>
      <c r="E265" s="80">
        <v>9</v>
      </c>
      <c r="F265" s="82" t="s">
        <v>230</v>
      </c>
      <c r="G265" s="83">
        <v>2123</v>
      </c>
      <c r="H265" s="84">
        <f t="shared" si="11"/>
        <v>6.8618895245483045E-3</v>
      </c>
      <c r="I265" s="79"/>
      <c r="J265" s="79"/>
      <c r="K265" s="85">
        <f t="shared" si="12"/>
        <v>0.4666084876692847</v>
      </c>
      <c r="L265" s="79">
        <v>1</v>
      </c>
      <c r="M265" s="79"/>
    </row>
    <row r="266" spans="1:13" x14ac:dyDescent="0.25">
      <c r="A266" s="80">
        <v>4</v>
      </c>
      <c r="B266" s="80" t="s">
        <v>188</v>
      </c>
      <c r="C266" s="88">
        <v>455</v>
      </c>
      <c r="D266" s="80" t="s">
        <v>454</v>
      </c>
      <c r="E266" s="80">
        <v>10</v>
      </c>
      <c r="F266" s="82" t="s">
        <v>433</v>
      </c>
      <c r="G266" s="83">
        <v>2124</v>
      </c>
      <c r="H266" s="84">
        <f t="shared" si="11"/>
        <v>6.8651216910695237E-3</v>
      </c>
      <c r="I266" s="79"/>
      <c r="J266" s="79"/>
      <c r="K266" s="85">
        <f t="shared" si="12"/>
        <v>0.46682827499272761</v>
      </c>
      <c r="L266" s="79">
        <v>1</v>
      </c>
      <c r="M266" s="79"/>
    </row>
    <row r="267" spans="1:13" x14ac:dyDescent="0.25">
      <c r="A267" s="80">
        <v>4</v>
      </c>
      <c r="B267" s="80" t="s">
        <v>188</v>
      </c>
      <c r="C267" s="88">
        <v>117</v>
      </c>
      <c r="D267" s="80" t="s">
        <v>75</v>
      </c>
      <c r="E267" s="80">
        <v>17</v>
      </c>
      <c r="F267" s="82" t="s">
        <v>188</v>
      </c>
      <c r="G267" s="83">
        <v>2128</v>
      </c>
      <c r="H267" s="84">
        <f t="shared" si="11"/>
        <v>6.8780503571544008E-3</v>
      </c>
      <c r="I267" s="79"/>
      <c r="J267" s="79"/>
      <c r="K267" s="85">
        <f t="shared" si="12"/>
        <v>0.46770742428649925</v>
      </c>
      <c r="L267" s="79">
        <v>1</v>
      </c>
      <c r="M267" s="79"/>
    </row>
    <row r="268" spans="1:13" x14ac:dyDescent="0.25">
      <c r="A268" s="80">
        <v>4</v>
      </c>
      <c r="B268" s="80" t="s">
        <v>188</v>
      </c>
      <c r="C268" s="88">
        <v>436</v>
      </c>
      <c r="D268" s="80" t="s">
        <v>455</v>
      </c>
      <c r="E268" s="80">
        <v>10</v>
      </c>
      <c r="F268" s="82" t="s">
        <v>433</v>
      </c>
      <c r="G268" s="83">
        <v>2182</v>
      </c>
      <c r="H268" s="84">
        <f t="shared" si="11"/>
        <v>7.0525873493002362E-3</v>
      </c>
      <c r="I268" s="79"/>
      <c r="J268" s="79"/>
      <c r="K268" s="85">
        <f t="shared" si="12"/>
        <v>0.47957593975241608</v>
      </c>
      <c r="L268" s="79">
        <v>1</v>
      </c>
      <c r="M268" s="79"/>
    </row>
    <row r="269" spans="1:13" x14ac:dyDescent="0.25">
      <c r="A269" s="80">
        <v>4</v>
      </c>
      <c r="B269" s="80" t="s">
        <v>188</v>
      </c>
      <c r="C269" s="88">
        <v>408</v>
      </c>
      <c r="D269" s="80" t="s">
        <v>456</v>
      </c>
      <c r="E269" s="80">
        <v>16</v>
      </c>
      <c r="F269" s="82" t="s">
        <v>348</v>
      </c>
      <c r="G269" s="83">
        <v>2189</v>
      </c>
      <c r="H269" s="84">
        <f t="shared" si="11"/>
        <v>7.0752125149487703E-3</v>
      </c>
      <c r="I269" s="79"/>
      <c r="J269" s="79"/>
      <c r="K269" s="85">
        <f t="shared" si="12"/>
        <v>0.4811144510165164</v>
      </c>
      <c r="L269" s="79">
        <v>1</v>
      </c>
      <c r="M269" s="79"/>
    </row>
    <row r="270" spans="1:13" x14ac:dyDescent="0.25">
      <c r="A270" s="80">
        <v>4</v>
      </c>
      <c r="B270" s="80" t="s">
        <v>188</v>
      </c>
      <c r="C270" s="88">
        <v>109</v>
      </c>
      <c r="D270" s="80" t="s">
        <v>457</v>
      </c>
      <c r="E270" s="80">
        <v>17</v>
      </c>
      <c r="F270" s="82" t="s">
        <v>188</v>
      </c>
      <c r="G270" s="83">
        <v>2233</v>
      </c>
      <c r="H270" s="84">
        <f t="shared" si="11"/>
        <v>7.2174278418824138E-3</v>
      </c>
      <c r="I270" s="79"/>
      <c r="J270" s="79"/>
      <c r="K270" s="85">
        <f t="shared" si="12"/>
        <v>0.49078509324800412</v>
      </c>
      <c r="L270" s="79">
        <v>1</v>
      </c>
      <c r="M270" s="79"/>
    </row>
    <row r="271" spans="1:13" x14ac:dyDescent="0.25">
      <c r="A271" s="80">
        <v>4</v>
      </c>
      <c r="B271" s="80" t="s">
        <v>188</v>
      </c>
      <c r="C271" s="88">
        <v>519</v>
      </c>
      <c r="D271" s="80" t="s">
        <v>458</v>
      </c>
      <c r="E271" s="80">
        <v>9</v>
      </c>
      <c r="F271" s="82" t="s">
        <v>230</v>
      </c>
      <c r="G271" s="83">
        <v>2298</v>
      </c>
      <c r="H271" s="84">
        <f t="shared" si="11"/>
        <v>7.4275186657616604E-3</v>
      </c>
      <c r="I271" s="79"/>
      <c r="J271" s="79"/>
      <c r="K271" s="85">
        <f t="shared" si="12"/>
        <v>0.50507126927179291</v>
      </c>
      <c r="L271" s="79">
        <v>1</v>
      </c>
      <c r="M271" s="79"/>
    </row>
    <row r="272" spans="1:13" x14ac:dyDescent="0.25">
      <c r="A272" s="80">
        <v>4</v>
      </c>
      <c r="B272" s="80" t="s">
        <v>188</v>
      </c>
      <c r="C272" s="88">
        <v>282</v>
      </c>
      <c r="D272" s="80" t="s">
        <v>459</v>
      </c>
      <c r="E272" s="80">
        <v>17</v>
      </c>
      <c r="F272" s="82" t="s">
        <v>188</v>
      </c>
      <c r="G272" s="83">
        <v>2311</v>
      </c>
      <c r="H272" s="84">
        <f t="shared" si="11"/>
        <v>7.4695368305375091E-3</v>
      </c>
      <c r="I272" s="79"/>
      <c r="J272" s="79"/>
      <c r="K272" s="85">
        <f t="shared" si="12"/>
        <v>0.50792850447655058</v>
      </c>
      <c r="L272" s="79">
        <v>1</v>
      </c>
      <c r="M272" s="79"/>
    </row>
    <row r="273" spans="1:13" x14ac:dyDescent="0.25">
      <c r="A273" s="80">
        <v>4</v>
      </c>
      <c r="B273" s="80" t="s">
        <v>188</v>
      </c>
      <c r="C273" s="88">
        <v>198</v>
      </c>
      <c r="D273" s="80" t="s">
        <v>460</v>
      </c>
      <c r="E273" s="80">
        <v>17</v>
      </c>
      <c r="F273" s="82" t="s">
        <v>188</v>
      </c>
      <c r="G273" s="83">
        <v>2383</v>
      </c>
      <c r="H273" s="84">
        <f t="shared" si="11"/>
        <v>7.7022528200652897E-3</v>
      </c>
      <c r="I273" s="79"/>
      <c r="J273" s="79"/>
      <c r="K273" s="85">
        <f t="shared" si="12"/>
        <v>0.52375319176443969</v>
      </c>
      <c r="L273" s="79">
        <v>1</v>
      </c>
      <c r="M273" s="79"/>
    </row>
    <row r="274" spans="1:13" x14ac:dyDescent="0.25">
      <c r="A274" s="80">
        <v>4</v>
      </c>
      <c r="B274" s="80" t="s">
        <v>188</v>
      </c>
      <c r="C274" s="88">
        <v>388</v>
      </c>
      <c r="D274" s="80" t="s">
        <v>124</v>
      </c>
      <c r="E274" s="80">
        <v>16</v>
      </c>
      <c r="F274" s="82" t="s">
        <v>348</v>
      </c>
      <c r="G274" s="83">
        <v>2439</v>
      </c>
      <c r="H274" s="84">
        <f t="shared" si="11"/>
        <v>7.8832541452535636E-3</v>
      </c>
      <c r="I274" s="79"/>
      <c r="J274" s="79"/>
      <c r="K274" s="85">
        <f t="shared" si="12"/>
        <v>0.53606128187724233</v>
      </c>
      <c r="L274" s="79">
        <v>1</v>
      </c>
      <c r="M274" s="79"/>
    </row>
    <row r="275" spans="1:13" x14ac:dyDescent="0.25">
      <c r="A275" s="80">
        <v>4</v>
      </c>
      <c r="B275" s="80" t="s">
        <v>188</v>
      </c>
      <c r="C275" s="88">
        <v>526</v>
      </c>
      <c r="D275" s="80" t="s">
        <v>461</v>
      </c>
      <c r="E275" s="80">
        <v>16</v>
      </c>
      <c r="F275" s="82" t="s">
        <v>348</v>
      </c>
      <c r="G275" s="83">
        <v>2479</v>
      </c>
      <c r="H275" s="84">
        <f t="shared" si="11"/>
        <v>8.012540806102331E-3</v>
      </c>
      <c r="I275" s="79"/>
      <c r="J275" s="79"/>
      <c r="K275" s="85">
        <f t="shared" si="12"/>
        <v>0.54485277481495853</v>
      </c>
      <c r="L275" s="79">
        <v>1</v>
      </c>
      <c r="M275" s="79"/>
    </row>
    <row r="276" spans="1:13" x14ac:dyDescent="0.25">
      <c r="A276" s="80">
        <v>4</v>
      </c>
      <c r="B276" s="80" t="s">
        <v>188</v>
      </c>
      <c r="C276" s="88">
        <v>8</v>
      </c>
      <c r="D276" s="80" t="s">
        <v>462</v>
      </c>
      <c r="E276" s="80">
        <v>16</v>
      </c>
      <c r="F276" s="82" t="s">
        <v>348</v>
      </c>
      <c r="G276" s="83">
        <v>2520</v>
      </c>
      <c r="H276" s="84">
        <f t="shared" si="11"/>
        <v>8.1450596334723159E-3</v>
      </c>
      <c r="I276" s="79"/>
      <c r="J276" s="79"/>
      <c r="K276" s="85">
        <f t="shared" si="12"/>
        <v>0.55386405507611747</v>
      </c>
      <c r="L276" s="79">
        <v>1</v>
      </c>
      <c r="M276" s="79"/>
    </row>
    <row r="277" spans="1:13" x14ac:dyDescent="0.25">
      <c r="A277" s="80">
        <v>4</v>
      </c>
      <c r="B277" s="80" t="s">
        <v>188</v>
      </c>
      <c r="C277" s="88">
        <v>201</v>
      </c>
      <c r="D277" s="80" t="s">
        <v>76</v>
      </c>
      <c r="E277" s="80">
        <v>10</v>
      </c>
      <c r="F277" s="82" t="s">
        <v>433</v>
      </c>
      <c r="G277" s="83">
        <v>2543</v>
      </c>
      <c r="H277" s="84">
        <f t="shared" si="11"/>
        <v>8.2193994634603574E-3</v>
      </c>
      <c r="I277" s="79"/>
      <c r="J277" s="79"/>
      <c r="K277" s="85">
        <f t="shared" si="12"/>
        <v>0.55891916351530435</v>
      </c>
      <c r="L277" s="79">
        <v>1</v>
      </c>
      <c r="M277" s="79"/>
    </row>
    <row r="278" spans="1:13" x14ac:dyDescent="0.25">
      <c r="A278" s="80">
        <v>4</v>
      </c>
      <c r="B278" s="80" t="s">
        <v>188</v>
      </c>
      <c r="C278" s="88">
        <v>142</v>
      </c>
      <c r="D278" s="80" t="s">
        <v>463</v>
      </c>
      <c r="E278" s="80">
        <v>9</v>
      </c>
      <c r="F278" s="82" t="s">
        <v>230</v>
      </c>
      <c r="G278" s="83">
        <v>2566</v>
      </c>
      <c r="H278" s="84">
        <f t="shared" si="11"/>
        <v>8.2937392934483989E-3</v>
      </c>
      <c r="I278" s="79"/>
      <c r="J278" s="79"/>
      <c r="K278" s="85">
        <f t="shared" si="12"/>
        <v>0.56397427195449112</v>
      </c>
      <c r="L278" s="79">
        <v>1</v>
      </c>
      <c r="M278" s="79"/>
    </row>
    <row r="279" spans="1:13" x14ac:dyDescent="0.25">
      <c r="A279" s="80">
        <v>4</v>
      </c>
      <c r="B279" s="80" t="s">
        <v>188</v>
      </c>
      <c r="C279" s="88">
        <v>153</v>
      </c>
      <c r="D279" s="80" t="s">
        <v>464</v>
      </c>
      <c r="E279" s="80">
        <v>9</v>
      </c>
      <c r="F279" s="82" t="s">
        <v>230</v>
      </c>
      <c r="G279" s="83">
        <v>2601</v>
      </c>
      <c r="H279" s="84">
        <f t="shared" si="11"/>
        <v>8.4068651216910699E-3</v>
      </c>
      <c r="I279" s="79"/>
      <c r="J279" s="79"/>
      <c r="K279" s="85">
        <f t="shared" si="12"/>
        <v>0.57166682827499271</v>
      </c>
      <c r="L279" s="79">
        <v>1</v>
      </c>
      <c r="M279" s="79"/>
    </row>
    <row r="280" spans="1:13" x14ac:dyDescent="0.25">
      <c r="A280" s="80">
        <v>4</v>
      </c>
      <c r="B280" s="80" t="s">
        <v>188</v>
      </c>
      <c r="C280" s="88">
        <v>395</v>
      </c>
      <c r="D280" s="80" t="s">
        <v>465</v>
      </c>
      <c r="E280" s="80">
        <v>16</v>
      </c>
      <c r="F280" s="82" t="s">
        <v>348</v>
      </c>
      <c r="G280" s="83">
        <v>2764</v>
      </c>
      <c r="H280" s="84">
        <f t="shared" si="11"/>
        <v>8.9337082646497954E-3</v>
      </c>
      <c r="I280" s="79"/>
      <c r="J280" s="79"/>
      <c r="K280" s="85">
        <f t="shared" si="12"/>
        <v>0.60749216199618605</v>
      </c>
      <c r="L280" s="79">
        <v>1</v>
      </c>
      <c r="M280" s="79"/>
    </row>
    <row r="281" spans="1:13" x14ac:dyDescent="0.25">
      <c r="A281" s="80">
        <v>4</v>
      </c>
      <c r="B281" s="80" t="s">
        <v>188</v>
      </c>
      <c r="C281" s="88">
        <v>50</v>
      </c>
      <c r="D281" s="80" t="s">
        <v>83</v>
      </c>
      <c r="E281" s="80">
        <v>17</v>
      </c>
      <c r="F281" s="82" t="s">
        <v>188</v>
      </c>
      <c r="G281" s="83">
        <v>2871</v>
      </c>
      <c r="H281" s="84">
        <f t="shared" si="11"/>
        <v>9.279550082420247E-3</v>
      </c>
      <c r="I281" s="79"/>
      <c r="J281" s="79"/>
      <c r="K281" s="85">
        <f t="shared" si="12"/>
        <v>0.63100940560457675</v>
      </c>
      <c r="L281" s="79">
        <v>1</v>
      </c>
      <c r="M281" s="79"/>
    </row>
    <row r="282" spans="1:13" x14ac:dyDescent="0.25">
      <c r="A282" s="80">
        <v>4</v>
      </c>
      <c r="B282" s="80" t="s">
        <v>188</v>
      </c>
      <c r="C282" s="88">
        <v>360</v>
      </c>
      <c r="D282" s="80" t="s">
        <v>466</v>
      </c>
      <c r="E282" s="80">
        <v>16</v>
      </c>
      <c r="F282" s="82" t="s">
        <v>348</v>
      </c>
      <c r="G282" s="83">
        <v>2932</v>
      </c>
      <c r="H282" s="84">
        <f t="shared" si="11"/>
        <v>9.4767122402146155E-3</v>
      </c>
      <c r="I282" s="79"/>
      <c r="J282" s="79"/>
      <c r="K282" s="85">
        <f t="shared" si="12"/>
        <v>0.64441643233459389</v>
      </c>
      <c r="L282" s="79">
        <v>1</v>
      </c>
      <c r="M282" s="79"/>
    </row>
    <row r="283" spans="1:13" x14ac:dyDescent="0.25">
      <c r="A283" s="80">
        <v>4</v>
      </c>
      <c r="B283" s="80" t="s">
        <v>188</v>
      </c>
      <c r="C283" s="88">
        <v>3</v>
      </c>
      <c r="D283" s="80" t="s">
        <v>73</v>
      </c>
      <c r="E283" s="80">
        <v>16</v>
      </c>
      <c r="F283" s="82" t="s">
        <v>348</v>
      </c>
      <c r="G283" s="83">
        <v>3101</v>
      </c>
      <c r="H283" s="84">
        <f t="shared" si="11"/>
        <v>1.0022948382300657E-2</v>
      </c>
      <c r="I283" s="79"/>
      <c r="J283" s="79"/>
      <c r="K283" s="85">
        <f t="shared" si="12"/>
        <v>0.6815604899964447</v>
      </c>
      <c r="L283" s="79">
        <v>1</v>
      </c>
      <c r="M283" s="79"/>
    </row>
    <row r="284" spans="1:13" x14ac:dyDescent="0.25">
      <c r="A284" s="80">
        <v>4</v>
      </c>
      <c r="B284" s="80" t="s">
        <v>188</v>
      </c>
      <c r="C284" s="88">
        <v>453</v>
      </c>
      <c r="D284" s="80" t="s">
        <v>128</v>
      </c>
      <c r="E284" s="80">
        <v>16</v>
      </c>
      <c r="F284" s="82" t="s">
        <v>348</v>
      </c>
      <c r="G284" s="83">
        <v>3322</v>
      </c>
      <c r="H284" s="84">
        <f t="shared" si="11"/>
        <v>1.0737257183490093E-2</v>
      </c>
      <c r="I284" s="79"/>
      <c r="J284" s="79"/>
      <c r="K284" s="85">
        <f t="shared" si="12"/>
        <v>0.73013348847732629</v>
      </c>
      <c r="L284" s="79">
        <v>1</v>
      </c>
      <c r="M284" s="79"/>
    </row>
    <row r="285" spans="1:13" x14ac:dyDescent="0.25">
      <c r="A285" s="80">
        <v>4</v>
      </c>
      <c r="B285" s="80" t="s">
        <v>188</v>
      </c>
      <c r="C285" s="88">
        <v>503</v>
      </c>
      <c r="D285" s="80" t="s">
        <v>92</v>
      </c>
      <c r="E285" s="80">
        <v>10</v>
      </c>
      <c r="F285" s="82" t="s">
        <v>433</v>
      </c>
      <c r="G285" s="83">
        <v>3450</v>
      </c>
      <c r="H285" s="84">
        <f t="shared" si="11"/>
        <v>1.1150974498206147E-2</v>
      </c>
      <c r="I285" s="79"/>
      <c r="J285" s="79"/>
      <c r="K285" s="85">
        <f t="shared" si="12"/>
        <v>0.75826626587801804</v>
      </c>
      <c r="L285" s="79">
        <v>1</v>
      </c>
      <c r="M285" s="79"/>
    </row>
    <row r="286" spans="1:13" x14ac:dyDescent="0.25">
      <c r="A286" s="80">
        <v>4</v>
      </c>
      <c r="B286" s="80" t="s">
        <v>188</v>
      </c>
      <c r="C286" s="88">
        <v>517</v>
      </c>
      <c r="D286" s="80" t="s">
        <v>467</v>
      </c>
      <c r="E286" s="80">
        <v>10</v>
      </c>
      <c r="F286" s="82" t="s">
        <v>433</v>
      </c>
      <c r="G286" s="83">
        <v>3605</v>
      </c>
      <c r="H286" s="84">
        <f t="shared" si="11"/>
        <v>1.1651960308995119E-2</v>
      </c>
      <c r="I286" s="79"/>
      <c r="J286" s="79"/>
      <c r="K286" s="85">
        <f t="shared" si="12"/>
        <v>0.7923333010116681</v>
      </c>
      <c r="L286" s="79">
        <v>1</v>
      </c>
      <c r="M286" s="79"/>
    </row>
    <row r="287" spans="1:13" x14ac:dyDescent="0.25">
      <c r="A287" s="80">
        <v>4</v>
      </c>
      <c r="B287" s="80" t="s">
        <v>188</v>
      </c>
      <c r="C287" s="88">
        <v>333</v>
      </c>
      <c r="D287" s="80" t="s">
        <v>468</v>
      </c>
      <c r="E287" s="80">
        <v>10</v>
      </c>
      <c r="F287" s="82" t="s">
        <v>433</v>
      </c>
      <c r="G287" s="83">
        <v>3664</v>
      </c>
      <c r="H287" s="84">
        <f t="shared" si="11"/>
        <v>1.1842658133747051E-2</v>
      </c>
      <c r="I287" s="79"/>
      <c r="J287" s="79"/>
      <c r="K287" s="85">
        <f t="shared" si="12"/>
        <v>0.80530075309479943</v>
      </c>
      <c r="L287" s="79">
        <v>1</v>
      </c>
      <c r="M287" s="79"/>
    </row>
    <row r="288" spans="1:13" x14ac:dyDescent="0.25">
      <c r="A288" s="80">
        <v>4</v>
      </c>
      <c r="B288" s="80" t="s">
        <v>188</v>
      </c>
      <c r="C288" s="88">
        <v>554</v>
      </c>
      <c r="D288" s="80" t="s">
        <v>469</v>
      </c>
      <c r="E288" s="80">
        <v>10</v>
      </c>
      <c r="F288" s="82" t="s">
        <v>433</v>
      </c>
      <c r="G288" s="83">
        <v>3708</v>
      </c>
      <c r="H288" s="84">
        <f t="shared" si="11"/>
        <v>1.1984873460680695E-2</v>
      </c>
      <c r="I288" s="79"/>
      <c r="J288" s="79"/>
      <c r="K288" s="85">
        <f t="shared" si="12"/>
        <v>0.81497139532628726</v>
      </c>
      <c r="L288" s="79">
        <v>1</v>
      </c>
      <c r="M288" s="79"/>
    </row>
    <row r="289" spans="1:13" x14ac:dyDescent="0.25">
      <c r="A289" s="80">
        <v>4</v>
      </c>
      <c r="B289" s="80" t="s">
        <v>188</v>
      </c>
      <c r="C289" s="88">
        <v>161</v>
      </c>
      <c r="D289" s="80" t="s">
        <v>470</v>
      </c>
      <c r="E289" s="80">
        <v>17</v>
      </c>
      <c r="F289" s="82" t="s">
        <v>188</v>
      </c>
      <c r="G289" s="83">
        <v>4087</v>
      </c>
      <c r="H289" s="84">
        <f t="shared" si="11"/>
        <v>1.320986457222276E-2</v>
      </c>
      <c r="I289" s="79"/>
      <c r="J289" s="79"/>
      <c r="K289" s="85">
        <f t="shared" si="12"/>
        <v>0.8982707909111477</v>
      </c>
      <c r="L289" s="79">
        <v>1</v>
      </c>
      <c r="M289" s="79"/>
    </row>
    <row r="290" spans="1:13" x14ac:dyDescent="0.25">
      <c r="A290" s="80">
        <v>4</v>
      </c>
      <c r="B290" s="80" t="s">
        <v>188</v>
      </c>
      <c r="C290" s="88">
        <v>100</v>
      </c>
      <c r="D290" s="80" t="s">
        <v>156</v>
      </c>
      <c r="E290" s="80">
        <v>16</v>
      </c>
      <c r="F290" s="82" t="s">
        <v>348</v>
      </c>
      <c r="G290" s="83">
        <v>4247</v>
      </c>
      <c r="H290" s="84">
        <f t="shared" si="11"/>
        <v>1.3727011215617828E-2</v>
      </c>
      <c r="I290" s="79"/>
      <c r="J290" s="79"/>
      <c r="K290" s="85">
        <f t="shared" si="12"/>
        <v>0.93343676266201236</v>
      </c>
      <c r="L290" s="79">
        <v>1</v>
      </c>
      <c r="M290" s="79"/>
    </row>
    <row r="291" spans="1:13" x14ac:dyDescent="0.25">
      <c r="A291" s="80">
        <v>4</v>
      </c>
      <c r="B291" s="80" t="s">
        <v>188</v>
      </c>
      <c r="C291" s="88">
        <v>546</v>
      </c>
      <c r="D291" s="80" t="s">
        <v>90</v>
      </c>
      <c r="E291" s="80">
        <v>9</v>
      </c>
      <c r="F291" s="82" t="s">
        <v>230</v>
      </c>
      <c r="G291" s="83">
        <v>4686</v>
      </c>
      <c r="H291" s="84">
        <f t="shared" si="11"/>
        <v>1.5145932318433046E-2</v>
      </c>
      <c r="I291" s="79"/>
      <c r="J291" s="79"/>
      <c r="K291" s="85">
        <f t="shared" si="12"/>
        <v>1.0299233976534472</v>
      </c>
      <c r="L291" s="79">
        <v>1</v>
      </c>
      <c r="M291" s="79"/>
    </row>
    <row r="292" spans="1:13" x14ac:dyDescent="0.25">
      <c r="A292" s="80">
        <v>4</v>
      </c>
      <c r="B292" s="80" t="s">
        <v>188</v>
      </c>
      <c r="C292" s="88">
        <v>561</v>
      </c>
      <c r="D292" s="80" t="s">
        <v>471</v>
      </c>
      <c r="E292" s="80">
        <v>17</v>
      </c>
      <c r="F292" s="82" t="s">
        <v>188</v>
      </c>
      <c r="G292" s="83">
        <v>4711</v>
      </c>
      <c r="H292" s="84">
        <f t="shared" si="11"/>
        <v>1.5226736481463525E-2</v>
      </c>
      <c r="I292" s="79"/>
      <c r="J292" s="79"/>
      <c r="K292" s="85">
        <f t="shared" si="12"/>
        <v>1.0354180807395197</v>
      </c>
      <c r="L292" s="79">
        <v>1</v>
      </c>
      <c r="M292" s="79"/>
    </row>
    <row r="293" spans="1:13" x14ac:dyDescent="0.25">
      <c r="A293" s="80">
        <v>4</v>
      </c>
      <c r="B293" s="80" t="s">
        <v>188</v>
      </c>
      <c r="C293" s="88">
        <v>169</v>
      </c>
      <c r="D293" s="80" t="s">
        <v>472</v>
      </c>
      <c r="E293" s="80">
        <v>21</v>
      </c>
      <c r="F293" s="82" t="s">
        <v>412</v>
      </c>
      <c r="G293" s="83">
        <v>4925</v>
      </c>
      <c r="H293" s="84">
        <f t="shared" si="11"/>
        <v>1.591842011700443E-2</v>
      </c>
      <c r="I293" s="79"/>
      <c r="J293" s="79"/>
      <c r="K293" s="85">
        <f t="shared" si="12"/>
        <v>1.0824525679563013</v>
      </c>
      <c r="L293" s="79">
        <v>1</v>
      </c>
      <c r="M293" s="79"/>
    </row>
    <row r="294" spans="1:13" x14ac:dyDescent="0.25">
      <c r="A294" s="80">
        <v>4</v>
      </c>
      <c r="B294" s="80" t="s">
        <v>188</v>
      </c>
      <c r="C294" s="88">
        <v>274</v>
      </c>
      <c r="D294" s="80" t="s">
        <v>126</v>
      </c>
      <c r="E294" s="80">
        <v>10</v>
      </c>
      <c r="F294" s="82" t="s">
        <v>433</v>
      </c>
      <c r="G294" s="83">
        <v>5017</v>
      </c>
      <c r="H294" s="84">
        <f t="shared" si="11"/>
        <v>1.6215779436956592E-2</v>
      </c>
      <c r="I294" s="79"/>
      <c r="J294" s="79"/>
      <c r="K294" s="85">
        <f t="shared" si="12"/>
        <v>1.1026730017130482</v>
      </c>
      <c r="L294" s="79">
        <v>1</v>
      </c>
      <c r="M294" s="79"/>
    </row>
    <row r="295" spans="1:13" x14ac:dyDescent="0.25">
      <c r="A295" s="80">
        <v>4</v>
      </c>
      <c r="B295" s="80" t="s">
        <v>188</v>
      </c>
      <c r="C295" s="88">
        <v>540</v>
      </c>
      <c r="D295" s="80" t="s">
        <v>91</v>
      </c>
      <c r="E295" s="80">
        <v>10</v>
      </c>
      <c r="F295" s="82" t="s">
        <v>433</v>
      </c>
      <c r="G295" s="83">
        <v>5180</v>
      </c>
      <c r="H295" s="84">
        <f t="shared" si="11"/>
        <v>1.6742622579915316E-2</v>
      </c>
      <c r="I295" s="79"/>
      <c r="J295" s="79"/>
      <c r="K295" s="85">
        <f t="shared" si="12"/>
        <v>1.1384983354342415</v>
      </c>
      <c r="L295" s="79">
        <v>1</v>
      </c>
      <c r="M295" s="79"/>
    </row>
    <row r="296" spans="1:13" x14ac:dyDescent="0.25">
      <c r="A296" s="80">
        <v>4</v>
      </c>
      <c r="B296" s="80" t="s">
        <v>188</v>
      </c>
      <c r="C296" s="88">
        <v>42</v>
      </c>
      <c r="D296" s="80" t="s">
        <v>473</v>
      </c>
      <c r="E296" s="80">
        <v>9</v>
      </c>
      <c r="F296" s="82" t="s">
        <v>230</v>
      </c>
      <c r="G296" s="83">
        <v>5353</v>
      </c>
      <c r="H296" s="84">
        <f t="shared" si="11"/>
        <v>1.7301787388086236E-2</v>
      </c>
      <c r="I296" s="79"/>
      <c r="J296" s="79"/>
      <c r="K296" s="85">
        <f t="shared" si="12"/>
        <v>1.1765215423898641</v>
      </c>
      <c r="L296" s="79">
        <v>1</v>
      </c>
      <c r="M296" s="79"/>
    </row>
    <row r="297" spans="1:13" x14ac:dyDescent="0.25">
      <c r="A297" s="80">
        <v>4</v>
      </c>
      <c r="B297" s="80" t="s">
        <v>188</v>
      </c>
      <c r="C297" s="88">
        <v>438</v>
      </c>
      <c r="D297" s="80" t="s">
        <v>474</v>
      </c>
      <c r="E297" s="80">
        <v>10</v>
      </c>
      <c r="F297" s="82" t="s">
        <v>433</v>
      </c>
      <c r="G297" s="83">
        <v>6000</v>
      </c>
      <c r="H297" s="84">
        <f t="shared" si="11"/>
        <v>1.9392999127315038E-2</v>
      </c>
      <c r="I297" s="79"/>
      <c r="J297" s="79"/>
      <c r="K297" s="85">
        <f t="shared" si="12"/>
        <v>1.3187239406574225</v>
      </c>
      <c r="L297" s="79">
        <v>1</v>
      </c>
      <c r="M297" s="79"/>
    </row>
    <row r="298" spans="1:13" x14ac:dyDescent="0.25">
      <c r="A298" s="80">
        <v>4</v>
      </c>
      <c r="B298" s="80" t="s">
        <v>188</v>
      </c>
      <c r="C298" s="88">
        <v>410</v>
      </c>
      <c r="D298" s="80" t="s">
        <v>475</v>
      </c>
      <c r="E298" s="80">
        <v>17</v>
      </c>
      <c r="F298" s="82" t="s">
        <v>188</v>
      </c>
      <c r="G298" s="83">
        <v>6633</v>
      </c>
      <c r="H298" s="84">
        <f t="shared" si="11"/>
        <v>2.1438960535246777E-2</v>
      </c>
      <c r="I298" s="79"/>
      <c r="J298" s="79"/>
      <c r="K298" s="85">
        <f t="shared" si="12"/>
        <v>1.4578493163967809</v>
      </c>
      <c r="L298" s="79">
        <v>1</v>
      </c>
      <c r="M298" s="79"/>
    </row>
    <row r="299" spans="1:13" x14ac:dyDescent="0.25">
      <c r="A299" s="80">
        <v>4</v>
      </c>
      <c r="B299" s="80" t="s">
        <v>188</v>
      </c>
      <c r="C299" s="88">
        <v>80</v>
      </c>
      <c r="D299" s="80" t="s">
        <v>476</v>
      </c>
      <c r="E299" s="80">
        <v>16</v>
      </c>
      <c r="F299" s="82" t="s">
        <v>348</v>
      </c>
      <c r="G299" s="83">
        <v>6671</v>
      </c>
      <c r="H299" s="84">
        <f t="shared" si="11"/>
        <v>2.1561782863053103E-2</v>
      </c>
      <c r="I299" s="79"/>
      <c r="J299" s="79"/>
      <c r="K299" s="85">
        <f t="shared" si="12"/>
        <v>1.466201234687611</v>
      </c>
      <c r="L299" s="79">
        <v>1</v>
      </c>
      <c r="M299" s="79"/>
    </row>
    <row r="300" spans="1:13" x14ac:dyDescent="0.25">
      <c r="A300" s="80">
        <v>4</v>
      </c>
      <c r="B300" s="80" t="s">
        <v>188</v>
      </c>
      <c r="C300" s="88">
        <v>552</v>
      </c>
      <c r="D300" s="80" t="s">
        <v>477</v>
      </c>
      <c r="E300" s="80">
        <v>9</v>
      </c>
      <c r="F300" s="82" t="s">
        <v>230</v>
      </c>
      <c r="G300" s="83">
        <v>7108</v>
      </c>
      <c r="H300" s="84">
        <f t="shared" si="11"/>
        <v>2.2974239632825882E-2</v>
      </c>
      <c r="I300" s="79"/>
      <c r="J300" s="79"/>
      <c r="K300" s="85">
        <f t="shared" si="12"/>
        <v>1.5622482950321599</v>
      </c>
      <c r="L300" s="79">
        <v>2</v>
      </c>
      <c r="M300" s="79"/>
    </row>
    <row r="301" spans="1:13" x14ac:dyDescent="0.25">
      <c r="A301" s="80">
        <v>4</v>
      </c>
      <c r="B301" s="80" t="s">
        <v>188</v>
      </c>
      <c r="C301" s="88">
        <v>293</v>
      </c>
      <c r="D301" s="80" t="s">
        <v>478</v>
      </c>
      <c r="E301" s="80">
        <v>16</v>
      </c>
      <c r="F301" s="82" t="s">
        <v>348</v>
      </c>
      <c r="G301" s="83">
        <v>7257</v>
      </c>
      <c r="H301" s="84">
        <f t="shared" si="11"/>
        <v>2.345583244448754E-2</v>
      </c>
      <c r="I301" s="79"/>
      <c r="J301" s="79"/>
      <c r="K301" s="85">
        <f t="shared" si="12"/>
        <v>1.5949966062251528</v>
      </c>
      <c r="L301" s="79">
        <v>2</v>
      </c>
      <c r="M301" s="79"/>
    </row>
    <row r="302" spans="1:13" x14ac:dyDescent="0.25">
      <c r="A302" s="80">
        <v>4</v>
      </c>
      <c r="B302" s="80" t="s">
        <v>188</v>
      </c>
      <c r="C302" s="88">
        <v>476</v>
      </c>
      <c r="D302" s="80" t="s">
        <v>52</v>
      </c>
      <c r="E302" s="80">
        <v>17</v>
      </c>
      <c r="F302" s="82" t="s">
        <v>188</v>
      </c>
      <c r="G302" s="83">
        <v>7347</v>
      </c>
      <c r="H302" s="84">
        <f t="shared" si="11"/>
        <v>2.3746727431397264E-2</v>
      </c>
      <c r="I302" s="79"/>
      <c r="J302" s="79"/>
      <c r="K302" s="85">
        <f t="shared" si="12"/>
        <v>1.614777465335014</v>
      </c>
      <c r="L302" s="79">
        <v>2</v>
      </c>
      <c r="M302" s="79"/>
    </row>
    <row r="303" spans="1:13" x14ac:dyDescent="0.25">
      <c r="A303" s="80">
        <v>4</v>
      </c>
      <c r="B303" s="80" t="s">
        <v>188</v>
      </c>
      <c r="C303" s="88">
        <v>128</v>
      </c>
      <c r="D303" s="80" t="s">
        <v>152</v>
      </c>
      <c r="E303" s="80">
        <v>17</v>
      </c>
      <c r="F303" s="82" t="s">
        <v>188</v>
      </c>
      <c r="G303" s="83">
        <v>8060</v>
      </c>
      <c r="H303" s="84">
        <f t="shared" si="11"/>
        <v>2.6051262161026534E-2</v>
      </c>
      <c r="I303" s="79"/>
      <c r="J303" s="79"/>
      <c r="K303" s="85">
        <f t="shared" si="12"/>
        <v>1.7714858269498044</v>
      </c>
      <c r="L303" s="79">
        <v>2</v>
      </c>
      <c r="M303" s="79"/>
    </row>
    <row r="304" spans="1:13" x14ac:dyDescent="0.25">
      <c r="A304" s="80">
        <v>4</v>
      </c>
      <c r="B304" s="80" t="s">
        <v>188</v>
      </c>
      <c r="C304" s="88">
        <v>376</v>
      </c>
      <c r="D304" s="80" t="s">
        <v>479</v>
      </c>
      <c r="E304" s="80">
        <v>12</v>
      </c>
      <c r="F304" s="82" t="s">
        <v>274</v>
      </c>
      <c r="G304" s="83">
        <v>8672</v>
      </c>
      <c r="H304" s="84">
        <f t="shared" si="11"/>
        <v>2.8029348072012669E-2</v>
      </c>
      <c r="I304" s="79"/>
      <c r="J304" s="79"/>
      <c r="K304" s="85">
        <f t="shared" si="12"/>
        <v>1.9059956688968616</v>
      </c>
      <c r="L304" s="79">
        <v>2</v>
      </c>
      <c r="M304" s="79"/>
    </row>
    <row r="305" spans="1:13" x14ac:dyDescent="0.25">
      <c r="A305" s="80">
        <v>4</v>
      </c>
      <c r="B305" s="80" t="s">
        <v>188</v>
      </c>
      <c r="C305" s="88">
        <v>296</v>
      </c>
      <c r="D305" s="80" t="s">
        <v>480</v>
      </c>
      <c r="E305" s="80">
        <v>17</v>
      </c>
      <c r="F305" s="82" t="s">
        <v>188</v>
      </c>
      <c r="G305" s="83">
        <v>9072</v>
      </c>
      <c r="H305" s="84">
        <f t="shared" si="11"/>
        <v>2.9322214680500339E-2</v>
      </c>
      <c r="I305" s="79"/>
      <c r="J305" s="79"/>
      <c r="K305" s="85">
        <f t="shared" si="12"/>
        <v>1.9939105982740231</v>
      </c>
      <c r="L305" s="79">
        <v>2</v>
      </c>
      <c r="M305" s="79"/>
    </row>
    <row r="306" spans="1:13" x14ac:dyDescent="0.25">
      <c r="A306" s="80">
        <v>4</v>
      </c>
      <c r="B306" s="80" t="s">
        <v>188</v>
      </c>
      <c r="C306" s="88">
        <v>347</v>
      </c>
      <c r="D306" s="80" t="s">
        <v>481</v>
      </c>
      <c r="E306" s="80">
        <v>12</v>
      </c>
      <c r="F306" s="82" t="s">
        <v>274</v>
      </c>
      <c r="G306" s="83">
        <v>12508</v>
      </c>
      <c r="H306" s="84">
        <f t="shared" si="11"/>
        <v>4.0427938847409417E-2</v>
      </c>
      <c r="I306" s="79"/>
      <c r="J306" s="79"/>
      <c r="K306" s="85">
        <f t="shared" si="12"/>
        <v>2.7490998416238401</v>
      </c>
      <c r="L306" s="79">
        <v>3</v>
      </c>
      <c r="M306" s="79"/>
    </row>
    <row r="307" spans="1:13" x14ac:dyDescent="0.25">
      <c r="A307" s="80">
        <v>4</v>
      </c>
      <c r="B307" s="80" t="s">
        <v>188</v>
      </c>
      <c r="C307" s="88">
        <v>104</v>
      </c>
      <c r="D307" s="80" t="s">
        <v>172</v>
      </c>
      <c r="E307" s="80">
        <v>15</v>
      </c>
      <c r="F307" s="82" t="s">
        <v>371</v>
      </c>
      <c r="G307" s="83">
        <v>16161</v>
      </c>
      <c r="H307" s="84">
        <f t="shared" si="11"/>
        <v>5.2235043149423059E-2</v>
      </c>
      <c r="I307" s="79"/>
      <c r="J307" s="79"/>
      <c r="K307" s="85">
        <f t="shared" si="12"/>
        <v>3.551982934160768</v>
      </c>
      <c r="L307" s="79">
        <v>4</v>
      </c>
      <c r="M307" s="79"/>
    </row>
    <row r="308" spans="1:13" x14ac:dyDescent="0.25">
      <c r="A308" s="80">
        <v>4</v>
      </c>
      <c r="B308" s="80" t="s">
        <v>188</v>
      </c>
      <c r="C308" s="88">
        <v>67</v>
      </c>
      <c r="D308" s="80" t="s">
        <v>482</v>
      </c>
      <c r="E308" s="80">
        <v>16</v>
      </c>
      <c r="F308" s="82" t="s">
        <v>348</v>
      </c>
      <c r="G308" s="83">
        <v>16220</v>
      </c>
      <c r="H308" s="84">
        <f t="shared" si="11"/>
        <v>5.2425740974174989E-2</v>
      </c>
      <c r="I308" s="79"/>
      <c r="J308" s="79"/>
      <c r="K308" s="85">
        <f t="shared" si="12"/>
        <v>3.5649503862438991</v>
      </c>
      <c r="L308" s="79">
        <v>4</v>
      </c>
      <c r="M308" s="79"/>
    </row>
    <row r="309" spans="1:13" s="87" customFormat="1" x14ac:dyDescent="0.25">
      <c r="A309" s="80">
        <v>4</v>
      </c>
      <c r="B309" s="80" t="s">
        <v>188</v>
      </c>
      <c r="C309" s="88">
        <v>550</v>
      </c>
      <c r="D309" s="80" t="s">
        <v>483</v>
      </c>
      <c r="E309" s="80">
        <v>17</v>
      </c>
      <c r="F309" s="82" t="s">
        <v>188</v>
      </c>
      <c r="G309" s="83">
        <v>18678</v>
      </c>
      <c r="H309" s="84">
        <f t="shared" si="11"/>
        <v>6.0370406283331721E-2</v>
      </c>
      <c r="I309" s="79"/>
      <c r="J309" s="79"/>
      <c r="K309" s="85">
        <f t="shared" si="12"/>
        <v>4.1051876272665568</v>
      </c>
      <c r="L309" s="79">
        <v>4</v>
      </c>
      <c r="M309" s="86">
        <f>SUM(L189:L309)</f>
        <v>68</v>
      </c>
    </row>
    <row r="310" spans="1:13" x14ac:dyDescent="0.25">
      <c r="A310" s="80">
        <v>5</v>
      </c>
      <c r="B310" s="80" t="s">
        <v>174</v>
      </c>
      <c r="C310" s="88">
        <v>370</v>
      </c>
      <c r="D310" s="80" t="s">
        <v>484</v>
      </c>
      <c r="E310" s="80">
        <v>24</v>
      </c>
      <c r="F310" s="82" t="s">
        <v>485</v>
      </c>
      <c r="G310" s="83">
        <v>305</v>
      </c>
      <c r="H310" s="84">
        <f t="shared" ref="H310:H354" si="13">G310/269174</f>
        <v>1.1330960642558345E-3</v>
      </c>
      <c r="I310" s="79"/>
      <c r="J310" s="79"/>
      <c r="K310" s="85">
        <f t="shared" ref="K310:K354" si="14">H310*59</f>
        <v>6.6852667791094236E-2</v>
      </c>
      <c r="L310" s="79">
        <v>0</v>
      </c>
      <c r="M310" s="79"/>
    </row>
    <row r="311" spans="1:13" x14ac:dyDescent="0.25">
      <c r="A311" s="80">
        <v>5</v>
      </c>
      <c r="B311" s="80" t="s">
        <v>174</v>
      </c>
      <c r="C311" s="88">
        <v>209</v>
      </c>
      <c r="D311" s="80" t="s">
        <v>486</v>
      </c>
      <c r="E311" s="80">
        <v>24</v>
      </c>
      <c r="F311" s="82" t="s">
        <v>485</v>
      </c>
      <c r="G311" s="83">
        <v>487</v>
      </c>
      <c r="H311" s="84">
        <f t="shared" si="13"/>
        <v>1.8092386337462013E-3</v>
      </c>
      <c r="I311" s="79"/>
      <c r="J311" s="79"/>
      <c r="K311" s="85">
        <f t="shared" si="14"/>
        <v>0.10674507939102587</v>
      </c>
      <c r="L311" s="79">
        <v>0</v>
      </c>
      <c r="M311" s="79"/>
    </row>
    <row r="312" spans="1:13" x14ac:dyDescent="0.25">
      <c r="A312" s="80">
        <v>5</v>
      </c>
      <c r="B312" s="80" t="s">
        <v>174</v>
      </c>
      <c r="C312" s="88">
        <v>205</v>
      </c>
      <c r="D312" s="80" t="s">
        <v>487</v>
      </c>
      <c r="E312" s="80">
        <v>17</v>
      </c>
      <c r="F312" s="82" t="s">
        <v>188</v>
      </c>
      <c r="G312" s="83">
        <v>505</v>
      </c>
      <c r="H312" s="84">
        <f t="shared" si="13"/>
        <v>1.8761098768826112E-3</v>
      </c>
      <c r="I312" s="79"/>
      <c r="J312" s="79"/>
      <c r="K312" s="85">
        <f t="shared" si="14"/>
        <v>0.11069048273607406</v>
      </c>
      <c r="L312" s="79">
        <v>0</v>
      </c>
      <c r="M312" s="79"/>
    </row>
    <row r="313" spans="1:13" x14ac:dyDescent="0.25">
      <c r="A313" s="80">
        <v>5</v>
      </c>
      <c r="B313" s="80" t="s">
        <v>174</v>
      </c>
      <c r="C313" s="88">
        <v>114</v>
      </c>
      <c r="D313" s="80" t="s">
        <v>488</v>
      </c>
      <c r="E313" s="80">
        <v>17</v>
      </c>
      <c r="F313" s="82" t="s">
        <v>188</v>
      </c>
      <c r="G313" s="83">
        <v>505</v>
      </c>
      <c r="H313" s="84">
        <f t="shared" si="13"/>
        <v>1.8761098768826112E-3</v>
      </c>
      <c r="I313" s="79"/>
      <c r="J313" s="79"/>
      <c r="K313" s="85">
        <f t="shared" si="14"/>
        <v>0.11069048273607406</v>
      </c>
      <c r="L313" s="79">
        <v>0</v>
      </c>
      <c r="M313" s="79"/>
    </row>
    <row r="314" spans="1:13" x14ac:dyDescent="0.25">
      <c r="A314" s="80">
        <v>5</v>
      </c>
      <c r="B314" s="80" t="s">
        <v>174</v>
      </c>
      <c r="C314" s="88">
        <v>314</v>
      </c>
      <c r="D314" s="80" t="s">
        <v>489</v>
      </c>
      <c r="E314" s="80">
        <v>17</v>
      </c>
      <c r="F314" s="82" t="s">
        <v>188</v>
      </c>
      <c r="G314" s="83">
        <v>528</v>
      </c>
      <c r="H314" s="84">
        <f t="shared" si="13"/>
        <v>1.9615564653346906E-3</v>
      </c>
      <c r="I314" s="79"/>
      <c r="J314" s="79"/>
      <c r="K314" s="85">
        <f t="shared" si="14"/>
        <v>0.11573183145474675</v>
      </c>
      <c r="L314" s="79">
        <v>0</v>
      </c>
      <c r="M314" s="79"/>
    </row>
    <row r="315" spans="1:13" x14ac:dyDescent="0.25">
      <c r="A315" s="80">
        <v>5</v>
      </c>
      <c r="B315" s="80" t="s">
        <v>174</v>
      </c>
      <c r="C315" s="88">
        <v>280</v>
      </c>
      <c r="D315" s="80" t="s">
        <v>490</v>
      </c>
      <c r="E315" s="80">
        <v>18</v>
      </c>
      <c r="F315" s="82" t="s">
        <v>491</v>
      </c>
      <c r="G315" s="83">
        <v>585</v>
      </c>
      <c r="H315" s="84">
        <f t="shared" si="13"/>
        <v>2.173315401933322E-3</v>
      </c>
      <c r="I315" s="79"/>
      <c r="J315" s="79"/>
      <c r="K315" s="85">
        <f t="shared" si="14"/>
        <v>0.12822560871406599</v>
      </c>
      <c r="L315" s="79">
        <v>0</v>
      </c>
      <c r="M315" s="79"/>
    </row>
    <row r="316" spans="1:13" x14ac:dyDescent="0.25">
      <c r="A316" s="80">
        <v>5</v>
      </c>
      <c r="B316" s="80" t="s">
        <v>174</v>
      </c>
      <c r="C316" s="88">
        <v>357</v>
      </c>
      <c r="D316" s="80" t="s">
        <v>492</v>
      </c>
      <c r="E316" s="80">
        <v>17</v>
      </c>
      <c r="F316" s="82" t="s">
        <v>188</v>
      </c>
      <c r="G316" s="83">
        <v>616</v>
      </c>
      <c r="H316" s="84">
        <f t="shared" si="13"/>
        <v>2.2884825428904723E-3</v>
      </c>
      <c r="I316" s="79"/>
      <c r="J316" s="79"/>
      <c r="K316" s="85">
        <f t="shared" si="14"/>
        <v>0.13502047003053785</v>
      </c>
      <c r="L316" s="79">
        <v>0</v>
      </c>
      <c r="M316" s="79"/>
    </row>
    <row r="317" spans="1:13" x14ac:dyDescent="0.25">
      <c r="A317" s="80">
        <v>5</v>
      </c>
      <c r="B317" s="80" t="s">
        <v>174</v>
      </c>
      <c r="C317" s="88">
        <v>9</v>
      </c>
      <c r="D317" s="80" t="s">
        <v>493</v>
      </c>
      <c r="E317" s="80">
        <v>18</v>
      </c>
      <c r="F317" s="82" t="s">
        <v>491</v>
      </c>
      <c r="G317" s="83">
        <v>638</v>
      </c>
      <c r="H317" s="84">
        <f t="shared" si="13"/>
        <v>2.3702140622794176E-3</v>
      </c>
      <c r="I317" s="79"/>
      <c r="J317" s="79"/>
      <c r="K317" s="85">
        <f t="shared" si="14"/>
        <v>0.13984262967448563</v>
      </c>
      <c r="L317" s="79">
        <v>0</v>
      </c>
      <c r="M317" s="79"/>
    </row>
    <row r="318" spans="1:13" x14ac:dyDescent="0.25">
      <c r="A318" s="80">
        <v>5</v>
      </c>
      <c r="B318" s="80" t="s">
        <v>174</v>
      </c>
      <c r="C318" s="88">
        <v>361</v>
      </c>
      <c r="D318" s="80" t="s">
        <v>494</v>
      </c>
      <c r="E318" s="80">
        <v>24</v>
      </c>
      <c r="F318" s="82" t="s">
        <v>485</v>
      </c>
      <c r="G318" s="83">
        <v>662</v>
      </c>
      <c r="H318" s="84">
        <f t="shared" si="13"/>
        <v>2.4593757197946308E-3</v>
      </c>
      <c r="I318" s="79"/>
      <c r="J318" s="79"/>
      <c r="K318" s="85">
        <f t="shared" si="14"/>
        <v>0.14510316746788321</v>
      </c>
      <c r="L318" s="79">
        <v>0</v>
      </c>
      <c r="M318" s="79"/>
    </row>
    <row r="319" spans="1:13" x14ac:dyDescent="0.25">
      <c r="A319" s="80">
        <v>5</v>
      </c>
      <c r="B319" s="80" t="s">
        <v>174</v>
      </c>
      <c r="C319" s="88">
        <v>441</v>
      </c>
      <c r="D319" s="80" t="s">
        <v>495</v>
      </c>
      <c r="E319" s="80">
        <v>18</v>
      </c>
      <c r="F319" s="82" t="s">
        <v>491</v>
      </c>
      <c r="G319" s="83">
        <v>691</v>
      </c>
      <c r="H319" s="84">
        <f t="shared" si="13"/>
        <v>2.5671127226255135E-3</v>
      </c>
      <c r="I319" s="79"/>
      <c r="J319" s="79"/>
      <c r="K319" s="85">
        <f t="shared" si="14"/>
        <v>0.1514596506349053</v>
      </c>
      <c r="L319" s="79">
        <v>0</v>
      </c>
      <c r="M319" s="79"/>
    </row>
    <row r="320" spans="1:13" x14ac:dyDescent="0.25">
      <c r="A320" s="80">
        <v>5</v>
      </c>
      <c r="B320" s="80" t="s">
        <v>174</v>
      </c>
      <c r="C320" s="88">
        <v>317</v>
      </c>
      <c r="D320" s="80" t="s">
        <v>183</v>
      </c>
      <c r="E320" s="80">
        <v>24</v>
      </c>
      <c r="F320" s="82" t="s">
        <v>485</v>
      </c>
      <c r="G320" s="83">
        <v>743</v>
      </c>
      <c r="H320" s="84">
        <f t="shared" si="13"/>
        <v>2.7602963139084754E-3</v>
      </c>
      <c r="I320" s="79"/>
      <c r="J320" s="79"/>
      <c r="K320" s="85">
        <f t="shared" si="14"/>
        <v>0.16285748252060003</v>
      </c>
      <c r="L320" s="79">
        <v>0</v>
      </c>
      <c r="M320" s="79"/>
    </row>
    <row r="321" spans="1:13" x14ac:dyDescent="0.25">
      <c r="A321" s="80">
        <v>5</v>
      </c>
      <c r="B321" s="80" t="s">
        <v>174</v>
      </c>
      <c r="C321" s="88">
        <v>466</v>
      </c>
      <c r="D321" s="80" t="s">
        <v>496</v>
      </c>
      <c r="E321" s="80">
        <v>10</v>
      </c>
      <c r="F321" s="82" t="s">
        <v>433</v>
      </c>
      <c r="G321" s="83">
        <v>1010</v>
      </c>
      <c r="H321" s="84">
        <f t="shared" si="13"/>
        <v>3.7522197537652223E-3</v>
      </c>
      <c r="I321" s="79"/>
      <c r="J321" s="79"/>
      <c r="K321" s="85">
        <f t="shared" si="14"/>
        <v>0.22138096547214811</v>
      </c>
      <c r="L321" s="79">
        <v>0</v>
      </c>
      <c r="M321" s="79"/>
    </row>
    <row r="322" spans="1:13" x14ac:dyDescent="0.25">
      <c r="A322" s="80">
        <v>5</v>
      </c>
      <c r="B322" s="80" t="s">
        <v>174</v>
      </c>
      <c r="C322" s="88">
        <v>52</v>
      </c>
      <c r="D322" s="80" t="s">
        <v>497</v>
      </c>
      <c r="E322" s="80">
        <v>18</v>
      </c>
      <c r="F322" s="82" t="s">
        <v>491</v>
      </c>
      <c r="G322" s="83">
        <v>1083</v>
      </c>
      <c r="H322" s="84">
        <f t="shared" si="13"/>
        <v>4.0234197953739961E-3</v>
      </c>
      <c r="I322" s="79"/>
      <c r="J322" s="79"/>
      <c r="K322" s="85">
        <f t="shared" si="14"/>
        <v>0.23738176792706578</v>
      </c>
      <c r="L322" s="79">
        <v>0</v>
      </c>
      <c r="M322" s="79"/>
    </row>
    <row r="323" spans="1:13" x14ac:dyDescent="0.25">
      <c r="A323" s="80">
        <v>5</v>
      </c>
      <c r="B323" s="80" t="s">
        <v>174</v>
      </c>
      <c r="C323" s="88">
        <v>429</v>
      </c>
      <c r="D323" s="80" t="s">
        <v>498</v>
      </c>
      <c r="E323" s="80">
        <v>17</v>
      </c>
      <c r="F323" s="82" t="s">
        <v>188</v>
      </c>
      <c r="G323" s="83">
        <v>1266</v>
      </c>
      <c r="H323" s="84">
        <f t="shared" si="13"/>
        <v>4.7032774339274969E-3</v>
      </c>
      <c r="I323" s="79"/>
      <c r="J323" s="79"/>
      <c r="K323" s="85">
        <f t="shared" si="14"/>
        <v>0.2774933686017223</v>
      </c>
      <c r="L323" s="79">
        <v>0</v>
      </c>
      <c r="M323" s="79"/>
    </row>
    <row r="324" spans="1:13" s="87" customFormat="1" x14ac:dyDescent="0.25">
      <c r="A324" s="80">
        <v>5</v>
      </c>
      <c r="B324" s="80" t="s">
        <v>174</v>
      </c>
      <c r="C324" s="88">
        <v>507</v>
      </c>
      <c r="D324" s="80" t="s">
        <v>499</v>
      </c>
      <c r="E324" s="80">
        <v>18</v>
      </c>
      <c r="F324" s="82" t="s">
        <v>491</v>
      </c>
      <c r="G324" s="83">
        <v>1302</v>
      </c>
      <c r="H324" s="84">
        <f t="shared" si="13"/>
        <v>4.8370199202003167E-3</v>
      </c>
      <c r="I324" s="79"/>
      <c r="J324" s="79"/>
      <c r="K324" s="85">
        <f t="shared" si="14"/>
        <v>0.2853841752918187</v>
      </c>
      <c r="L324" s="79">
        <v>0</v>
      </c>
      <c r="M324" s="86"/>
    </row>
    <row r="325" spans="1:13" x14ac:dyDescent="0.25">
      <c r="A325" s="80">
        <v>5</v>
      </c>
      <c r="B325" s="80" t="s">
        <v>174</v>
      </c>
      <c r="C325" s="88">
        <v>145</v>
      </c>
      <c r="D325" s="80" t="s">
        <v>500</v>
      </c>
      <c r="E325" s="80">
        <v>24</v>
      </c>
      <c r="F325" s="82" t="s">
        <v>485</v>
      </c>
      <c r="G325" s="83">
        <v>1318</v>
      </c>
      <c r="H325" s="84">
        <f t="shared" si="13"/>
        <v>4.8964610252104582E-3</v>
      </c>
      <c r="I325" s="79"/>
      <c r="J325" s="79"/>
      <c r="K325" s="85">
        <f t="shared" si="14"/>
        <v>0.28889120048741701</v>
      </c>
      <c r="L325" s="79">
        <v>0</v>
      </c>
      <c r="M325" s="79"/>
    </row>
    <row r="326" spans="1:13" x14ac:dyDescent="0.25">
      <c r="A326" s="80">
        <v>5</v>
      </c>
      <c r="B326" s="80" t="s">
        <v>174</v>
      </c>
      <c r="C326" s="88">
        <v>211</v>
      </c>
      <c r="D326" s="80" t="s">
        <v>501</v>
      </c>
      <c r="E326" s="80">
        <v>24</v>
      </c>
      <c r="F326" s="82" t="s">
        <v>485</v>
      </c>
      <c r="G326" s="83">
        <v>1915</v>
      </c>
      <c r="H326" s="84">
        <f t="shared" si="13"/>
        <v>7.1143572559013869E-3</v>
      </c>
      <c r="I326" s="79"/>
      <c r="J326" s="79"/>
      <c r="K326" s="85">
        <f t="shared" si="14"/>
        <v>0.41974707809818185</v>
      </c>
      <c r="L326" s="79">
        <v>0</v>
      </c>
      <c r="M326" s="79"/>
    </row>
    <row r="327" spans="1:13" x14ac:dyDescent="0.25">
      <c r="A327" s="80">
        <v>5</v>
      </c>
      <c r="B327" s="80" t="s">
        <v>174</v>
      </c>
      <c r="C327" s="88">
        <v>496</v>
      </c>
      <c r="D327" s="80" t="s">
        <v>502</v>
      </c>
      <c r="E327" s="80">
        <v>24</v>
      </c>
      <c r="F327" s="82" t="s">
        <v>485</v>
      </c>
      <c r="G327" s="83">
        <v>1926</v>
      </c>
      <c r="H327" s="84">
        <f t="shared" si="13"/>
        <v>7.1552230155958602E-3</v>
      </c>
      <c r="I327" s="79"/>
      <c r="J327" s="79"/>
      <c r="K327" s="85">
        <f t="shared" si="14"/>
        <v>0.42215815792015576</v>
      </c>
      <c r="L327" s="79">
        <v>0</v>
      </c>
      <c r="M327" s="79"/>
    </row>
    <row r="328" spans="1:13" x14ac:dyDescent="0.25">
      <c r="A328" s="80">
        <v>5</v>
      </c>
      <c r="B328" s="80" t="s">
        <v>174</v>
      </c>
      <c r="C328" s="88">
        <v>413</v>
      </c>
      <c r="D328" s="80" t="s">
        <v>503</v>
      </c>
      <c r="E328" s="80">
        <v>18</v>
      </c>
      <c r="F328" s="82" t="s">
        <v>491</v>
      </c>
      <c r="G328" s="83">
        <v>2160</v>
      </c>
      <c r="H328" s="84">
        <f t="shared" si="13"/>
        <v>8.024549176369189E-3</v>
      </c>
      <c r="I328" s="79"/>
      <c r="J328" s="79"/>
      <c r="K328" s="85">
        <f t="shared" si="14"/>
        <v>0.47344840140578215</v>
      </c>
      <c r="L328" s="79">
        <v>0</v>
      </c>
      <c r="M328" s="79"/>
    </row>
    <row r="329" spans="1:13" x14ac:dyDescent="0.25">
      <c r="A329" s="80">
        <v>5</v>
      </c>
      <c r="B329" s="80" t="s">
        <v>174</v>
      </c>
      <c r="C329" s="88">
        <v>411</v>
      </c>
      <c r="D329" s="80" t="s">
        <v>84</v>
      </c>
      <c r="E329" s="80">
        <v>18</v>
      </c>
      <c r="F329" s="82" t="s">
        <v>491</v>
      </c>
      <c r="G329" s="83">
        <v>2253</v>
      </c>
      <c r="H329" s="84">
        <f t="shared" si="13"/>
        <v>8.3700505992406402E-3</v>
      </c>
      <c r="I329" s="79"/>
      <c r="J329" s="79"/>
      <c r="K329" s="85">
        <f t="shared" si="14"/>
        <v>0.49383298535519776</v>
      </c>
      <c r="L329" s="79">
        <v>0</v>
      </c>
      <c r="M329" s="79"/>
    </row>
    <row r="330" spans="1:13" x14ac:dyDescent="0.25">
      <c r="A330" s="80">
        <v>5</v>
      </c>
      <c r="B330" s="80" t="s">
        <v>174</v>
      </c>
      <c r="C330" s="88">
        <v>331</v>
      </c>
      <c r="D330" s="80" t="s">
        <v>504</v>
      </c>
      <c r="E330" s="80">
        <v>17</v>
      </c>
      <c r="F330" s="82" t="s">
        <v>188</v>
      </c>
      <c r="G330" s="83">
        <v>2276</v>
      </c>
      <c r="H330" s="84">
        <f t="shared" si="13"/>
        <v>8.4554971876927201E-3</v>
      </c>
      <c r="I330" s="79"/>
      <c r="J330" s="79"/>
      <c r="K330" s="85">
        <f t="shared" si="14"/>
        <v>0.4988743340738705</v>
      </c>
      <c r="L330" s="79">
        <v>1</v>
      </c>
      <c r="M330" s="79"/>
    </row>
    <row r="331" spans="1:13" x14ac:dyDescent="0.25">
      <c r="A331" s="80">
        <v>5</v>
      </c>
      <c r="B331" s="80" t="s">
        <v>174</v>
      </c>
      <c r="C331" s="88">
        <v>306</v>
      </c>
      <c r="D331" s="80" t="s">
        <v>118</v>
      </c>
      <c r="E331" s="80">
        <v>19</v>
      </c>
      <c r="F331" s="82" t="s">
        <v>174</v>
      </c>
      <c r="G331" s="83">
        <v>2357</v>
      </c>
      <c r="H331" s="84">
        <f t="shared" si="13"/>
        <v>8.7564177818065646E-3</v>
      </c>
      <c r="I331" s="79"/>
      <c r="J331" s="79"/>
      <c r="K331" s="85">
        <f t="shared" si="14"/>
        <v>0.51662864912658735</v>
      </c>
      <c r="L331" s="79">
        <v>1</v>
      </c>
      <c r="M331" s="79"/>
    </row>
    <row r="332" spans="1:13" x14ac:dyDescent="0.25">
      <c r="A332" s="80">
        <v>5</v>
      </c>
      <c r="B332" s="80" t="s">
        <v>174</v>
      </c>
      <c r="C332" s="88">
        <v>450</v>
      </c>
      <c r="D332" s="80" t="s">
        <v>505</v>
      </c>
      <c r="E332" s="80">
        <v>17</v>
      </c>
      <c r="F332" s="82" t="s">
        <v>188</v>
      </c>
      <c r="G332" s="83">
        <v>2531</v>
      </c>
      <c r="H332" s="84">
        <f t="shared" si="13"/>
        <v>9.4028397987918587E-3</v>
      </c>
      <c r="I332" s="79"/>
      <c r="J332" s="79"/>
      <c r="K332" s="85">
        <f t="shared" si="14"/>
        <v>0.55476754812871965</v>
      </c>
      <c r="L332" s="79">
        <v>1</v>
      </c>
      <c r="M332" s="79"/>
    </row>
    <row r="333" spans="1:13" x14ac:dyDescent="0.25">
      <c r="A333" s="80">
        <v>5</v>
      </c>
      <c r="B333" s="80" t="s">
        <v>174</v>
      </c>
      <c r="C333" s="88">
        <v>473</v>
      </c>
      <c r="D333" s="80" t="s">
        <v>506</v>
      </c>
      <c r="E333" s="80">
        <v>18</v>
      </c>
      <c r="F333" s="82" t="s">
        <v>491</v>
      </c>
      <c r="G333" s="83">
        <v>2802</v>
      </c>
      <c r="H333" s="84">
        <f t="shared" si="13"/>
        <v>1.0409623514901142E-2</v>
      </c>
      <c r="I333" s="79"/>
      <c r="J333" s="79"/>
      <c r="K333" s="85">
        <f t="shared" si="14"/>
        <v>0.61416778737916744</v>
      </c>
      <c r="L333" s="79">
        <v>1</v>
      </c>
      <c r="M333" s="79"/>
    </row>
    <row r="334" spans="1:13" x14ac:dyDescent="0.25">
      <c r="A334" s="80">
        <v>5</v>
      </c>
      <c r="B334" s="80" t="s">
        <v>174</v>
      </c>
      <c r="C334" s="88">
        <v>168</v>
      </c>
      <c r="D334" s="80" t="s">
        <v>507</v>
      </c>
      <c r="E334" s="80">
        <v>17</v>
      </c>
      <c r="F334" s="82" t="s">
        <v>188</v>
      </c>
      <c r="G334" s="83">
        <v>2826</v>
      </c>
      <c r="H334" s="84">
        <f t="shared" si="13"/>
        <v>1.0498785172416356E-2</v>
      </c>
      <c r="I334" s="79"/>
      <c r="J334" s="79"/>
      <c r="K334" s="85">
        <f t="shared" si="14"/>
        <v>0.61942832517256496</v>
      </c>
      <c r="L334" s="79">
        <v>1</v>
      </c>
      <c r="M334" s="79"/>
    </row>
    <row r="335" spans="1:13" x14ac:dyDescent="0.25">
      <c r="A335" s="80">
        <v>5</v>
      </c>
      <c r="B335" s="80" t="s">
        <v>174</v>
      </c>
      <c r="C335" s="88">
        <v>454</v>
      </c>
      <c r="D335" s="80" t="s">
        <v>119</v>
      </c>
      <c r="E335" s="80">
        <v>18</v>
      </c>
      <c r="F335" s="82" t="s">
        <v>491</v>
      </c>
      <c r="G335" s="83">
        <v>2893</v>
      </c>
      <c r="H335" s="84">
        <f t="shared" si="13"/>
        <v>1.0747694799646325E-2</v>
      </c>
      <c r="I335" s="79"/>
      <c r="J335" s="79"/>
      <c r="K335" s="85">
        <f t="shared" si="14"/>
        <v>0.6341139931791332</v>
      </c>
      <c r="L335" s="79">
        <v>1</v>
      </c>
      <c r="M335" s="79"/>
    </row>
    <row r="336" spans="1:13" x14ac:dyDescent="0.25">
      <c r="A336" s="80">
        <v>5</v>
      </c>
      <c r="B336" s="80" t="s">
        <v>174</v>
      </c>
      <c r="C336" s="88">
        <v>460</v>
      </c>
      <c r="D336" s="80" t="s">
        <v>508</v>
      </c>
      <c r="E336" s="80">
        <v>10</v>
      </c>
      <c r="F336" s="82" t="s">
        <v>433</v>
      </c>
      <c r="G336" s="83">
        <v>3405</v>
      </c>
      <c r="H336" s="84">
        <f t="shared" si="13"/>
        <v>1.2649810159970874E-2</v>
      </c>
      <c r="I336" s="79"/>
      <c r="J336" s="79"/>
      <c r="K336" s="85">
        <f t="shared" si="14"/>
        <v>0.74633879943828163</v>
      </c>
      <c r="L336" s="79">
        <v>1</v>
      </c>
      <c r="M336" s="79"/>
    </row>
    <row r="337" spans="1:13" x14ac:dyDescent="0.25">
      <c r="A337" s="80">
        <v>5</v>
      </c>
      <c r="B337" s="80" t="s">
        <v>174</v>
      </c>
      <c r="C337" s="88">
        <v>422</v>
      </c>
      <c r="D337" s="80" t="s">
        <v>509</v>
      </c>
      <c r="E337" s="80">
        <v>18</v>
      </c>
      <c r="F337" s="82" t="s">
        <v>491</v>
      </c>
      <c r="G337" s="83">
        <v>3454</v>
      </c>
      <c r="H337" s="84">
        <f t="shared" si="13"/>
        <v>1.2831848544064434E-2</v>
      </c>
      <c r="I337" s="79"/>
      <c r="J337" s="79"/>
      <c r="K337" s="85">
        <f t="shared" si="14"/>
        <v>0.75707906409980164</v>
      </c>
      <c r="L337" s="79">
        <v>1</v>
      </c>
      <c r="M337" s="79"/>
    </row>
    <row r="338" spans="1:13" x14ac:dyDescent="0.25">
      <c r="A338" s="80">
        <v>5</v>
      </c>
      <c r="B338" s="80" t="s">
        <v>174</v>
      </c>
      <c r="C338" s="88">
        <v>303</v>
      </c>
      <c r="D338" s="80" t="s">
        <v>85</v>
      </c>
      <c r="E338" s="80">
        <v>19</v>
      </c>
      <c r="F338" s="82" t="s">
        <v>174</v>
      </c>
      <c r="G338" s="83">
        <v>3505</v>
      </c>
      <c r="H338" s="84">
        <f t="shared" si="13"/>
        <v>1.3021317066284262E-2</v>
      </c>
      <c r="I338" s="79"/>
      <c r="J338" s="79"/>
      <c r="K338" s="85">
        <f t="shared" si="14"/>
        <v>0.76825770691077144</v>
      </c>
      <c r="L338" s="79">
        <v>1</v>
      </c>
      <c r="M338" s="79"/>
    </row>
    <row r="339" spans="1:13" x14ac:dyDescent="0.25">
      <c r="A339" s="80">
        <v>5</v>
      </c>
      <c r="B339" s="80" t="s">
        <v>174</v>
      </c>
      <c r="C339" s="88">
        <v>471</v>
      </c>
      <c r="D339" s="80" t="s">
        <v>88</v>
      </c>
      <c r="E339" s="80">
        <v>18</v>
      </c>
      <c r="F339" s="82" t="s">
        <v>491</v>
      </c>
      <c r="G339" s="83">
        <v>3521</v>
      </c>
      <c r="H339" s="84">
        <f t="shared" si="13"/>
        <v>1.3080758171294404E-2</v>
      </c>
      <c r="I339" s="79"/>
      <c r="J339" s="79"/>
      <c r="K339" s="85">
        <f t="shared" si="14"/>
        <v>0.77176473210636987</v>
      </c>
      <c r="L339" s="79">
        <v>1</v>
      </c>
      <c r="M339" s="79"/>
    </row>
    <row r="340" spans="1:13" x14ac:dyDescent="0.25">
      <c r="A340" s="80">
        <v>5</v>
      </c>
      <c r="B340" s="80" t="s">
        <v>174</v>
      </c>
      <c r="C340" s="88">
        <v>35</v>
      </c>
      <c r="D340" s="80" t="s">
        <v>510</v>
      </c>
      <c r="E340" s="80">
        <v>18</v>
      </c>
      <c r="F340" s="82" t="s">
        <v>491</v>
      </c>
      <c r="G340" s="83">
        <v>3760</v>
      </c>
      <c r="H340" s="84">
        <f t="shared" si="13"/>
        <v>1.3968659677383402E-2</v>
      </c>
      <c r="I340" s="79"/>
      <c r="J340" s="79"/>
      <c r="K340" s="85">
        <f t="shared" si="14"/>
        <v>0.8241509209656207</v>
      </c>
      <c r="L340" s="79">
        <v>1</v>
      </c>
      <c r="M340" s="79"/>
    </row>
    <row r="341" spans="1:13" x14ac:dyDescent="0.25">
      <c r="A341" s="80">
        <v>5</v>
      </c>
      <c r="B341" s="80" t="s">
        <v>174</v>
      </c>
      <c r="C341" s="88">
        <v>499</v>
      </c>
      <c r="D341" s="80" t="s">
        <v>105</v>
      </c>
      <c r="E341" s="80">
        <v>10</v>
      </c>
      <c r="F341" s="82" t="s">
        <v>433</v>
      </c>
      <c r="G341" s="83">
        <v>4696</v>
      </c>
      <c r="H341" s="84">
        <f t="shared" si="13"/>
        <v>1.7445964320476719E-2</v>
      </c>
      <c r="I341" s="79"/>
      <c r="J341" s="79"/>
      <c r="K341" s="85">
        <f t="shared" si="14"/>
        <v>1.0293118949081264</v>
      </c>
      <c r="L341" s="79">
        <v>1</v>
      </c>
      <c r="M341" s="79"/>
    </row>
    <row r="342" spans="1:13" x14ac:dyDescent="0.25">
      <c r="A342" s="80">
        <v>5</v>
      </c>
      <c r="B342" s="80" t="s">
        <v>174</v>
      </c>
      <c r="C342" s="88">
        <v>64</v>
      </c>
      <c r="D342" s="80" t="s">
        <v>180</v>
      </c>
      <c r="E342" s="80">
        <v>17</v>
      </c>
      <c r="F342" s="82" t="s">
        <v>188</v>
      </c>
      <c r="G342" s="83">
        <v>5416</v>
      </c>
      <c r="H342" s="84">
        <f t="shared" si="13"/>
        <v>2.0120814045933112E-2</v>
      </c>
      <c r="I342" s="79"/>
      <c r="J342" s="79"/>
      <c r="K342" s="85">
        <f t="shared" si="14"/>
        <v>1.1871280287100536</v>
      </c>
      <c r="L342" s="79">
        <v>1</v>
      </c>
      <c r="M342" s="79"/>
    </row>
    <row r="343" spans="1:13" x14ac:dyDescent="0.25">
      <c r="A343" s="80">
        <v>5</v>
      </c>
      <c r="B343" s="80" t="s">
        <v>174</v>
      </c>
      <c r="C343" s="88">
        <v>51</v>
      </c>
      <c r="D343" s="80" t="s">
        <v>511</v>
      </c>
      <c r="E343" s="80">
        <v>18</v>
      </c>
      <c r="F343" s="82" t="s">
        <v>491</v>
      </c>
      <c r="G343" s="83">
        <v>5457</v>
      </c>
      <c r="H343" s="84">
        <f t="shared" si="13"/>
        <v>2.0273131877521604E-2</v>
      </c>
      <c r="I343" s="79"/>
      <c r="J343" s="79"/>
      <c r="K343" s="85">
        <f t="shared" si="14"/>
        <v>1.1961147807737746</v>
      </c>
      <c r="L343" s="79">
        <v>1</v>
      </c>
      <c r="M343" s="79"/>
    </row>
    <row r="344" spans="1:13" x14ac:dyDescent="0.25">
      <c r="A344" s="80">
        <v>5</v>
      </c>
      <c r="B344" s="80" t="s">
        <v>174</v>
      </c>
      <c r="C344" s="88">
        <v>265</v>
      </c>
      <c r="D344" s="80" t="s">
        <v>512</v>
      </c>
      <c r="E344" s="80">
        <v>24</v>
      </c>
      <c r="F344" s="82" t="s">
        <v>485</v>
      </c>
      <c r="G344" s="83">
        <v>5944</v>
      </c>
      <c r="H344" s="84">
        <f t="shared" si="13"/>
        <v>2.2082370511267803E-2</v>
      </c>
      <c r="I344" s="79"/>
      <c r="J344" s="79"/>
      <c r="K344" s="85">
        <f t="shared" si="14"/>
        <v>1.3028598601648003</v>
      </c>
      <c r="L344" s="79">
        <v>1</v>
      </c>
      <c r="M344" s="79"/>
    </row>
    <row r="345" spans="1:13" x14ac:dyDescent="0.25">
      <c r="A345" s="80">
        <v>5</v>
      </c>
      <c r="B345" s="80" t="s">
        <v>174</v>
      </c>
      <c r="C345" s="88">
        <v>305</v>
      </c>
      <c r="D345" s="80" t="s">
        <v>513</v>
      </c>
      <c r="E345" s="80">
        <v>18</v>
      </c>
      <c r="F345" s="82" t="s">
        <v>491</v>
      </c>
      <c r="G345" s="83">
        <v>7126</v>
      </c>
      <c r="H345" s="84">
        <f t="shared" si="13"/>
        <v>2.6473582143892053E-2</v>
      </c>
      <c r="I345" s="79"/>
      <c r="J345" s="79"/>
      <c r="K345" s="85">
        <f t="shared" si="14"/>
        <v>1.5619413464896312</v>
      </c>
      <c r="L345" s="79">
        <v>2</v>
      </c>
      <c r="M345" s="79"/>
    </row>
    <row r="346" spans="1:13" x14ac:dyDescent="0.25">
      <c r="A346" s="80">
        <v>5</v>
      </c>
      <c r="B346" s="80" t="s">
        <v>174</v>
      </c>
      <c r="C346" s="88">
        <v>323</v>
      </c>
      <c r="D346" s="80" t="s">
        <v>181</v>
      </c>
      <c r="E346" s="80">
        <v>17</v>
      </c>
      <c r="F346" s="82" t="s">
        <v>188</v>
      </c>
      <c r="G346" s="83">
        <v>7165</v>
      </c>
      <c r="H346" s="84">
        <f t="shared" si="13"/>
        <v>2.6618469837354275E-2</v>
      </c>
      <c r="I346" s="79"/>
      <c r="J346" s="79"/>
      <c r="K346" s="85">
        <f t="shared" si="14"/>
        <v>1.5704897204039021</v>
      </c>
      <c r="L346" s="79">
        <v>2</v>
      </c>
      <c r="M346" s="79"/>
    </row>
    <row r="347" spans="1:13" x14ac:dyDescent="0.25">
      <c r="A347" s="80">
        <v>5</v>
      </c>
      <c r="B347" s="80" t="s">
        <v>174</v>
      </c>
      <c r="C347" s="88">
        <v>122</v>
      </c>
      <c r="D347" s="80" t="s">
        <v>63</v>
      </c>
      <c r="E347" s="80">
        <v>17</v>
      </c>
      <c r="F347" s="82" t="s">
        <v>188</v>
      </c>
      <c r="G347" s="83">
        <v>7277</v>
      </c>
      <c r="H347" s="84">
        <f t="shared" si="13"/>
        <v>2.7034557572425271E-2</v>
      </c>
      <c r="I347" s="79"/>
      <c r="J347" s="79"/>
      <c r="K347" s="85">
        <f t="shared" si="14"/>
        <v>1.5950388967730911</v>
      </c>
      <c r="L347" s="79">
        <v>2</v>
      </c>
      <c r="M347" s="79"/>
    </row>
    <row r="348" spans="1:13" x14ac:dyDescent="0.25">
      <c r="A348" s="80">
        <v>5</v>
      </c>
      <c r="B348" s="80" t="s">
        <v>174</v>
      </c>
      <c r="C348" s="88">
        <v>419</v>
      </c>
      <c r="D348" s="80" t="s">
        <v>514</v>
      </c>
      <c r="E348" s="80">
        <v>18</v>
      </c>
      <c r="F348" s="82" t="s">
        <v>491</v>
      </c>
      <c r="G348" s="83">
        <v>9145</v>
      </c>
      <c r="H348" s="84">
        <f t="shared" si="13"/>
        <v>3.3974306582359365E-2</v>
      </c>
      <c r="I348" s="79"/>
      <c r="J348" s="79"/>
      <c r="K348" s="85">
        <f t="shared" si="14"/>
        <v>2.0044840883592023</v>
      </c>
      <c r="L348" s="79">
        <v>2</v>
      </c>
      <c r="M348" s="79"/>
    </row>
    <row r="349" spans="1:13" x14ac:dyDescent="0.25">
      <c r="A349" s="80">
        <v>5</v>
      </c>
      <c r="B349" s="80" t="s">
        <v>174</v>
      </c>
      <c r="C349" s="81">
        <v>207</v>
      </c>
      <c r="D349" s="80" t="s">
        <v>515</v>
      </c>
      <c r="E349" s="80">
        <v>10</v>
      </c>
      <c r="F349" s="82" t="s">
        <v>433</v>
      </c>
      <c r="G349" s="89">
        <v>9540</v>
      </c>
      <c r="H349" s="90">
        <f t="shared" si="13"/>
        <v>3.5441758862297251E-2</v>
      </c>
      <c r="I349" s="86"/>
      <c r="J349" s="86"/>
      <c r="K349" s="85">
        <f t="shared" si="14"/>
        <v>2.0910637728755379</v>
      </c>
      <c r="L349" s="79">
        <v>2</v>
      </c>
      <c r="M349" s="79"/>
    </row>
    <row r="350" spans="1:13" x14ac:dyDescent="0.25">
      <c r="A350" s="80">
        <v>5</v>
      </c>
      <c r="B350" s="80" t="s">
        <v>174</v>
      </c>
      <c r="C350" s="88">
        <v>206</v>
      </c>
      <c r="D350" s="80" t="s">
        <v>129</v>
      </c>
      <c r="E350" s="80">
        <v>10</v>
      </c>
      <c r="F350" s="82" t="s">
        <v>433</v>
      </c>
      <c r="G350" s="83">
        <v>11106</v>
      </c>
      <c r="H350" s="84">
        <f t="shared" si="13"/>
        <v>4.1259557015164913E-2</v>
      </c>
      <c r="I350" s="79"/>
      <c r="J350" s="79"/>
      <c r="K350" s="85">
        <f t="shared" si="14"/>
        <v>2.4343138638947299</v>
      </c>
      <c r="L350" s="79">
        <v>2</v>
      </c>
      <c r="M350" s="79"/>
    </row>
    <row r="351" spans="1:13" x14ac:dyDescent="0.25">
      <c r="A351" s="80">
        <v>5</v>
      </c>
      <c r="B351" s="80" t="s">
        <v>174</v>
      </c>
      <c r="C351" s="88">
        <v>121</v>
      </c>
      <c r="D351" s="80" t="s">
        <v>64</v>
      </c>
      <c r="E351" s="80">
        <v>19</v>
      </c>
      <c r="F351" s="82" t="s">
        <v>174</v>
      </c>
      <c r="G351" s="83">
        <v>14216</v>
      </c>
      <c r="H351" s="84">
        <f t="shared" si="13"/>
        <v>5.2813421801511287E-2</v>
      </c>
      <c r="I351" s="79"/>
      <c r="J351" s="79"/>
      <c r="K351" s="85">
        <f t="shared" si="14"/>
        <v>3.1159918862891658</v>
      </c>
      <c r="L351" s="79">
        <v>3</v>
      </c>
      <c r="M351" s="79"/>
    </row>
    <row r="352" spans="1:13" x14ac:dyDescent="0.25">
      <c r="A352" s="80">
        <v>5</v>
      </c>
      <c r="B352" s="80" t="s">
        <v>174</v>
      </c>
      <c r="C352" s="88">
        <v>192</v>
      </c>
      <c r="D352" s="80" t="s">
        <v>121</v>
      </c>
      <c r="E352" s="80">
        <v>10</v>
      </c>
      <c r="F352" s="82" t="s">
        <v>433</v>
      </c>
      <c r="G352" s="83">
        <v>16714</v>
      </c>
      <c r="H352" s="84">
        <f t="shared" si="13"/>
        <v>6.2093664321219731E-2</v>
      </c>
      <c r="I352" s="79"/>
      <c r="J352" s="79"/>
      <c r="K352" s="85">
        <f t="shared" si="14"/>
        <v>3.663526194951964</v>
      </c>
      <c r="L352" s="79">
        <v>4</v>
      </c>
      <c r="M352" s="79"/>
    </row>
    <row r="353" spans="1:13" x14ac:dyDescent="0.25">
      <c r="A353" s="80">
        <v>5</v>
      </c>
      <c r="B353" s="80" t="s">
        <v>174</v>
      </c>
      <c r="C353" s="88">
        <v>515</v>
      </c>
      <c r="D353" s="80" t="s">
        <v>516</v>
      </c>
      <c r="E353" s="80">
        <v>18</v>
      </c>
      <c r="F353" s="82" t="s">
        <v>491</v>
      </c>
      <c r="G353" s="83">
        <v>48067</v>
      </c>
      <c r="H353" s="84">
        <f t="shared" si="13"/>
        <v>0.17857222465765638</v>
      </c>
      <c r="I353" s="79"/>
      <c r="J353" s="79"/>
      <c r="K353" s="85">
        <f t="shared" si="14"/>
        <v>10.535761254801725</v>
      </c>
      <c r="L353" s="79">
        <v>11</v>
      </c>
      <c r="M353" s="79"/>
    </row>
    <row r="354" spans="1:13" x14ac:dyDescent="0.25">
      <c r="A354" s="80">
        <v>5</v>
      </c>
      <c r="B354" s="80" t="s">
        <v>174</v>
      </c>
      <c r="C354" s="88">
        <v>76</v>
      </c>
      <c r="D354" s="80" t="s">
        <v>179</v>
      </c>
      <c r="E354" s="80">
        <v>19</v>
      </c>
      <c r="F354" s="82" t="s">
        <v>174</v>
      </c>
      <c r="G354" s="83">
        <v>63477</v>
      </c>
      <c r="H354" s="84">
        <f t="shared" si="13"/>
        <v>0.23582143892054952</v>
      </c>
      <c r="I354" s="79"/>
      <c r="J354" s="79"/>
      <c r="K354" s="85">
        <f t="shared" si="14"/>
        <v>13.913464896312421</v>
      </c>
      <c r="L354" s="79">
        <v>14</v>
      </c>
      <c r="M354" s="79">
        <f>SUM(L310:L354)</f>
        <v>59</v>
      </c>
    </row>
    <row r="355" spans="1:13" x14ac:dyDescent="0.25">
      <c r="A355" s="80">
        <v>6</v>
      </c>
      <c r="B355" s="80" t="s">
        <v>50</v>
      </c>
      <c r="C355" s="88">
        <v>377</v>
      </c>
      <c r="D355" s="80" t="s">
        <v>517</v>
      </c>
      <c r="E355" s="80">
        <v>6</v>
      </c>
      <c r="F355" s="82" t="s">
        <v>314</v>
      </c>
      <c r="G355" s="83">
        <v>294</v>
      </c>
      <c r="H355" s="84">
        <f t="shared" ref="H355:H418" si="15">G355/274785</f>
        <v>1.0699273977837218E-3</v>
      </c>
      <c r="I355" s="79"/>
      <c r="J355" s="79"/>
      <c r="K355" s="85">
        <f t="shared" ref="K355:K418" si="16">H355*60</f>
        <v>6.4195643867023311E-2</v>
      </c>
      <c r="L355" s="79">
        <v>0</v>
      </c>
      <c r="M355" s="79"/>
    </row>
    <row r="356" spans="1:13" x14ac:dyDescent="0.25">
      <c r="A356" s="80">
        <v>6</v>
      </c>
      <c r="B356" s="80" t="s">
        <v>50</v>
      </c>
      <c r="C356" s="88">
        <v>445</v>
      </c>
      <c r="D356" s="80" t="s">
        <v>518</v>
      </c>
      <c r="E356" s="80">
        <v>8</v>
      </c>
      <c r="F356" s="82" t="s">
        <v>300</v>
      </c>
      <c r="G356" s="83">
        <v>319</v>
      </c>
      <c r="H356" s="84">
        <f t="shared" si="15"/>
        <v>1.1609076186836981E-3</v>
      </c>
      <c r="I356" s="79"/>
      <c r="J356" s="79"/>
      <c r="K356" s="85">
        <f t="shared" si="16"/>
        <v>6.965445712102189E-2</v>
      </c>
      <c r="L356" s="79">
        <v>0</v>
      </c>
      <c r="M356" s="79"/>
    </row>
    <row r="357" spans="1:13" x14ac:dyDescent="0.25">
      <c r="A357" s="80">
        <v>6</v>
      </c>
      <c r="B357" s="80" t="s">
        <v>50</v>
      </c>
      <c r="C357" s="88">
        <v>96</v>
      </c>
      <c r="D357" s="80" t="s">
        <v>519</v>
      </c>
      <c r="E357" s="80">
        <v>6</v>
      </c>
      <c r="F357" s="82" t="s">
        <v>314</v>
      </c>
      <c r="G357" s="83">
        <v>334</v>
      </c>
      <c r="H357" s="84">
        <f t="shared" si="15"/>
        <v>1.215495751223684E-3</v>
      </c>
      <c r="I357" s="79"/>
      <c r="J357" s="79"/>
      <c r="K357" s="85">
        <f t="shared" si="16"/>
        <v>7.2929745073421037E-2</v>
      </c>
      <c r="L357" s="79">
        <v>0</v>
      </c>
      <c r="M357" s="79"/>
    </row>
    <row r="358" spans="1:13" x14ac:dyDescent="0.25">
      <c r="A358" s="80">
        <v>6</v>
      </c>
      <c r="B358" s="80" t="s">
        <v>50</v>
      </c>
      <c r="C358" s="88">
        <v>409</v>
      </c>
      <c r="D358" s="80" t="s">
        <v>520</v>
      </c>
      <c r="E358" s="80">
        <v>8</v>
      </c>
      <c r="F358" s="82" t="s">
        <v>300</v>
      </c>
      <c r="G358" s="83">
        <v>350</v>
      </c>
      <c r="H358" s="84">
        <f t="shared" si="15"/>
        <v>1.2737230925996689E-3</v>
      </c>
      <c r="I358" s="79"/>
      <c r="J358" s="79"/>
      <c r="K358" s="85">
        <f t="shared" si="16"/>
        <v>7.6423385555980133E-2</v>
      </c>
      <c r="L358" s="79">
        <v>0</v>
      </c>
      <c r="M358" s="79"/>
    </row>
    <row r="359" spans="1:13" x14ac:dyDescent="0.25">
      <c r="A359" s="80">
        <v>6</v>
      </c>
      <c r="B359" s="80" t="s">
        <v>50</v>
      </c>
      <c r="C359" s="88">
        <v>188</v>
      </c>
      <c r="D359" s="80" t="s">
        <v>521</v>
      </c>
      <c r="E359" s="80">
        <v>6</v>
      </c>
      <c r="F359" s="82" t="s">
        <v>314</v>
      </c>
      <c r="G359" s="83">
        <v>405</v>
      </c>
      <c r="H359" s="84">
        <f t="shared" si="15"/>
        <v>1.4738795785796167E-3</v>
      </c>
      <c r="I359" s="79"/>
      <c r="J359" s="79"/>
      <c r="K359" s="85">
        <f t="shared" si="16"/>
        <v>8.8432774714777007E-2</v>
      </c>
      <c r="L359" s="79">
        <v>0</v>
      </c>
      <c r="M359" s="79"/>
    </row>
    <row r="360" spans="1:13" x14ac:dyDescent="0.25">
      <c r="A360" s="80">
        <v>6</v>
      </c>
      <c r="B360" s="80" t="s">
        <v>50</v>
      </c>
      <c r="C360" s="88">
        <v>218</v>
      </c>
      <c r="D360" s="80" t="s">
        <v>522</v>
      </c>
      <c r="E360" s="80">
        <v>8</v>
      </c>
      <c r="F360" s="82" t="s">
        <v>300</v>
      </c>
      <c r="G360" s="83">
        <v>422</v>
      </c>
      <c r="H360" s="84">
        <f t="shared" si="15"/>
        <v>1.5357461287916008E-3</v>
      </c>
      <c r="I360" s="79"/>
      <c r="J360" s="79"/>
      <c r="K360" s="85">
        <f t="shared" si="16"/>
        <v>9.2144767727496052E-2</v>
      </c>
      <c r="L360" s="79">
        <v>0</v>
      </c>
      <c r="M360" s="79"/>
    </row>
    <row r="361" spans="1:13" x14ac:dyDescent="0.25">
      <c r="A361" s="80">
        <v>6</v>
      </c>
      <c r="B361" s="80" t="s">
        <v>50</v>
      </c>
      <c r="C361" s="88">
        <v>510</v>
      </c>
      <c r="D361" s="80" t="s">
        <v>523</v>
      </c>
      <c r="E361" s="80">
        <v>8</v>
      </c>
      <c r="F361" s="82" t="s">
        <v>300</v>
      </c>
      <c r="G361" s="83">
        <v>505</v>
      </c>
      <c r="H361" s="84">
        <f t="shared" si="15"/>
        <v>1.8378004621795222E-3</v>
      </c>
      <c r="I361" s="79"/>
      <c r="J361" s="79"/>
      <c r="K361" s="85">
        <f t="shared" si="16"/>
        <v>0.11026802773077134</v>
      </c>
      <c r="L361" s="79">
        <v>0</v>
      </c>
      <c r="M361" s="79"/>
    </row>
    <row r="362" spans="1:13" x14ac:dyDescent="0.25">
      <c r="A362" s="80">
        <v>6</v>
      </c>
      <c r="B362" s="80" t="s">
        <v>50</v>
      </c>
      <c r="C362" s="88">
        <v>462</v>
      </c>
      <c r="D362" s="80" t="s">
        <v>524</v>
      </c>
      <c r="E362" s="80">
        <v>6</v>
      </c>
      <c r="F362" s="82" t="s">
        <v>314</v>
      </c>
      <c r="G362" s="83">
        <v>511</v>
      </c>
      <c r="H362" s="84">
        <f t="shared" si="15"/>
        <v>1.8596357151955164E-3</v>
      </c>
      <c r="I362" s="79"/>
      <c r="J362" s="79"/>
      <c r="K362" s="85">
        <f t="shared" si="16"/>
        <v>0.11157814291173099</v>
      </c>
      <c r="L362" s="79">
        <v>0</v>
      </c>
      <c r="M362" s="79"/>
    </row>
    <row r="363" spans="1:13" x14ac:dyDescent="0.25">
      <c r="A363" s="80">
        <v>6</v>
      </c>
      <c r="B363" s="80" t="s">
        <v>50</v>
      </c>
      <c r="C363" s="88">
        <v>318</v>
      </c>
      <c r="D363" s="80" t="s">
        <v>525</v>
      </c>
      <c r="E363" s="80">
        <v>8</v>
      </c>
      <c r="F363" s="82" t="s">
        <v>300</v>
      </c>
      <c r="G363" s="83">
        <v>532</v>
      </c>
      <c r="H363" s="84">
        <f t="shared" si="15"/>
        <v>1.9360591007514967E-3</v>
      </c>
      <c r="I363" s="79"/>
      <c r="J363" s="79"/>
      <c r="K363" s="85">
        <f t="shared" si="16"/>
        <v>0.1161635460450898</v>
      </c>
      <c r="L363" s="79">
        <v>0</v>
      </c>
      <c r="M363" s="79"/>
    </row>
    <row r="364" spans="1:13" x14ac:dyDescent="0.25">
      <c r="A364" s="80">
        <v>6</v>
      </c>
      <c r="B364" s="80" t="s">
        <v>50</v>
      </c>
      <c r="C364" s="88">
        <v>200</v>
      </c>
      <c r="D364" s="80" t="s">
        <v>526</v>
      </c>
      <c r="E364" s="80">
        <v>6</v>
      </c>
      <c r="F364" s="82" t="s">
        <v>314</v>
      </c>
      <c r="G364" s="83">
        <v>577</v>
      </c>
      <c r="H364" s="84">
        <f t="shared" si="15"/>
        <v>2.0998234983714541E-3</v>
      </c>
      <c r="I364" s="79"/>
      <c r="J364" s="79"/>
      <c r="K364" s="85">
        <f t="shared" si="16"/>
        <v>0.12598940990228724</v>
      </c>
      <c r="L364" s="79">
        <v>0</v>
      </c>
      <c r="M364" s="79"/>
    </row>
    <row r="365" spans="1:13" x14ac:dyDescent="0.25">
      <c r="A365" s="80">
        <v>6</v>
      </c>
      <c r="B365" s="80" t="s">
        <v>50</v>
      </c>
      <c r="C365" s="88">
        <v>83</v>
      </c>
      <c r="D365" s="80" t="s">
        <v>527</v>
      </c>
      <c r="E365" s="80">
        <v>8</v>
      </c>
      <c r="F365" s="82" t="s">
        <v>300</v>
      </c>
      <c r="G365" s="83">
        <v>667</v>
      </c>
      <c r="H365" s="84">
        <f t="shared" si="15"/>
        <v>2.427352293611369E-3</v>
      </c>
      <c r="I365" s="79"/>
      <c r="J365" s="79"/>
      <c r="K365" s="85">
        <f t="shared" si="16"/>
        <v>0.14564113761668213</v>
      </c>
      <c r="L365" s="79">
        <v>0</v>
      </c>
      <c r="M365" s="79"/>
    </row>
    <row r="366" spans="1:13" x14ac:dyDescent="0.25">
      <c r="A366" s="80">
        <v>6</v>
      </c>
      <c r="B366" s="80" t="s">
        <v>50</v>
      </c>
      <c r="C366" s="88">
        <v>372</v>
      </c>
      <c r="D366" s="80" t="s">
        <v>528</v>
      </c>
      <c r="E366" s="80">
        <v>8</v>
      </c>
      <c r="F366" s="82" t="s">
        <v>300</v>
      </c>
      <c r="G366" s="83">
        <v>731</v>
      </c>
      <c r="H366" s="84">
        <f t="shared" si="15"/>
        <v>2.6602616591153085E-3</v>
      </c>
      <c r="I366" s="79"/>
      <c r="J366" s="79"/>
      <c r="K366" s="85">
        <f t="shared" si="16"/>
        <v>0.15961569954691851</v>
      </c>
      <c r="L366" s="79">
        <v>0</v>
      </c>
      <c r="M366" s="79"/>
    </row>
    <row r="367" spans="1:13" x14ac:dyDescent="0.25">
      <c r="A367" s="80">
        <v>6</v>
      </c>
      <c r="B367" s="80" t="s">
        <v>50</v>
      </c>
      <c r="C367" s="88">
        <v>482</v>
      </c>
      <c r="D367" s="80" t="s">
        <v>529</v>
      </c>
      <c r="E367" s="80">
        <v>8</v>
      </c>
      <c r="F367" s="82" t="s">
        <v>300</v>
      </c>
      <c r="G367" s="83">
        <v>747</v>
      </c>
      <c r="H367" s="84">
        <f t="shared" si="15"/>
        <v>2.7184890004912934E-3</v>
      </c>
      <c r="I367" s="79"/>
      <c r="J367" s="79"/>
      <c r="K367" s="85">
        <f t="shared" si="16"/>
        <v>0.16310934002947761</v>
      </c>
      <c r="L367" s="79">
        <v>0</v>
      </c>
      <c r="M367" s="79"/>
    </row>
    <row r="368" spans="1:13" x14ac:dyDescent="0.25">
      <c r="A368" s="80">
        <v>6</v>
      </c>
      <c r="B368" s="80" t="s">
        <v>50</v>
      </c>
      <c r="C368" s="88">
        <v>249</v>
      </c>
      <c r="D368" s="80" t="s">
        <v>530</v>
      </c>
      <c r="E368" s="80">
        <v>6</v>
      </c>
      <c r="F368" s="82" t="s">
        <v>314</v>
      </c>
      <c r="G368" s="83">
        <v>749</v>
      </c>
      <c r="H368" s="84">
        <f t="shared" si="15"/>
        <v>2.7257674181632914E-3</v>
      </c>
      <c r="I368" s="79"/>
      <c r="J368" s="79"/>
      <c r="K368" s="85">
        <f t="shared" si="16"/>
        <v>0.16354604508979748</v>
      </c>
      <c r="L368" s="79">
        <v>0</v>
      </c>
      <c r="M368" s="79"/>
    </row>
    <row r="369" spans="1:13" x14ac:dyDescent="0.25">
      <c r="A369" s="80">
        <v>6</v>
      </c>
      <c r="B369" s="80" t="s">
        <v>50</v>
      </c>
      <c r="C369" s="88">
        <v>532</v>
      </c>
      <c r="D369" s="80" t="s">
        <v>531</v>
      </c>
      <c r="E369" s="80">
        <v>8</v>
      </c>
      <c r="F369" s="82" t="s">
        <v>300</v>
      </c>
      <c r="G369" s="83">
        <v>757</v>
      </c>
      <c r="H369" s="84">
        <f t="shared" si="15"/>
        <v>2.7548810888512838E-3</v>
      </c>
      <c r="I369" s="79"/>
      <c r="J369" s="79"/>
      <c r="K369" s="85">
        <f t="shared" si="16"/>
        <v>0.16529286533107704</v>
      </c>
      <c r="L369" s="79">
        <v>0</v>
      </c>
      <c r="M369" s="79"/>
    </row>
    <row r="370" spans="1:13" x14ac:dyDescent="0.25">
      <c r="A370" s="80">
        <v>6</v>
      </c>
      <c r="B370" s="80" t="s">
        <v>50</v>
      </c>
      <c r="C370" s="88">
        <v>230</v>
      </c>
      <c r="D370" s="80" t="s">
        <v>532</v>
      </c>
      <c r="E370" s="80">
        <v>6</v>
      </c>
      <c r="F370" s="82" t="s">
        <v>314</v>
      </c>
      <c r="G370" s="83">
        <v>760</v>
      </c>
      <c r="H370" s="84">
        <f t="shared" si="15"/>
        <v>2.7657987153592808E-3</v>
      </c>
      <c r="I370" s="79"/>
      <c r="J370" s="79"/>
      <c r="K370" s="85">
        <f t="shared" si="16"/>
        <v>0.16594792292155686</v>
      </c>
      <c r="L370" s="79">
        <v>0</v>
      </c>
      <c r="M370" s="79"/>
    </row>
    <row r="371" spans="1:13" x14ac:dyDescent="0.25">
      <c r="A371" s="80">
        <v>6</v>
      </c>
      <c r="B371" s="80" t="s">
        <v>50</v>
      </c>
      <c r="C371" s="88">
        <v>239</v>
      </c>
      <c r="D371" s="80" t="s">
        <v>533</v>
      </c>
      <c r="E371" s="80">
        <v>8</v>
      </c>
      <c r="F371" s="82" t="s">
        <v>300</v>
      </c>
      <c r="G371" s="83">
        <v>777</v>
      </c>
      <c r="H371" s="84">
        <f t="shared" si="15"/>
        <v>2.8276652655712647E-3</v>
      </c>
      <c r="I371" s="79"/>
      <c r="J371" s="79"/>
      <c r="K371" s="85">
        <f t="shared" si="16"/>
        <v>0.16965991593427587</v>
      </c>
      <c r="L371" s="79">
        <v>0</v>
      </c>
      <c r="M371" s="79"/>
    </row>
    <row r="372" spans="1:13" x14ac:dyDescent="0.25">
      <c r="A372" s="80">
        <v>6</v>
      </c>
      <c r="B372" s="80" t="s">
        <v>50</v>
      </c>
      <c r="C372" s="88">
        <v>288</v>
      </c>
      <c r="D372" s="80" t="s">
        <v>534</v>
      </c>
      <c r="E372" s="80">
        <v>6</v>
      </c>
      <c r="F372" s="82" t="s">
        <v>314</v>
      </c>
      <c r="G372" s="83">
        <v>785</v>
      </c>
      <c r="H372" s="84">
        <f t="shared" si="15"/>
        <v>2.8567789362592571E-3</v>
      </c>
      <c r="I372" s="79"/>
      <c r="J372" s="79"/>
      <c r="K372" s="85">
        <f t="shared" si="16"/>
        <v>0.17140673617555544</v>
      </c>
      <c r="L372" s="79">
        <v>0</v>
      </c>
      <c r="M372" s="79"/>
    </row>
    <row r="373" spans="1:13" x14ac:dyDescent="0.25">
      <c r="A373" s="80">
        <v>6</v>
      </c>
      <c r="B373" s="80" t="s">
        <v>50</v>
      </c>
      <c r="C373" s="88">
        <v>533</v>
      </c>
      <c r="D373" s="80" t="s">
        <v>535</v>
      </c>
      <c r="E373" s="80">
        <v>6</v>
      </c>
      <c r="F373" s="82" t="s">
        <v>314</v>
      </c>
      <c r="G373" s="83">
        <v>807</v>
      </c>
      <c r="H373" s="84">
        <f t="shared" si="15"/>
        <v>2.9368415306512364E-3</v>
      </c>
      <c r="I373" s="79"/>
      <c r="J373" s="79"/>
      <c r="K373" s="85">
        <f t="shared" si="16"/>
        <v>0.1762104918390742</v>
      </c>
      <c r="L373" s="79">
        <v>0</v>
      </c>
      <c r="M373" s="79"/>
    </row>
    <row r="374" spans="1:13" x14ac:dyDescent="0.25">
      <c r="A374" s="80">
        <v>6</v>
      </c>
      <c r="B374" s="80" t="s">
        <v>50</v>
      </c>
      <c r="C374" s="88">
        <v>31</v>
      </c>
      <c r="D374" s="80" t="s">
        <v>536</v>
      </c>
      <c r="E374" s="80">
        <v>6</v>
      </c>
      <c r="F374" s="82" t="s">
        <v>314</v>
      </c>
      <c r="G374" s="83">
        <v>815</v>
      </c>
      <c r="H374" s="84">
        <f t="shared" si="15"/>
        <v>2.9659552013392289E-3</v>
      </c>
      <c r="I374" s="79"/>
      <c r="J374" s="79"/>
      <c r="K374" s="85">
        <f t="shared" si="16"/>
        <v>0.17795731208035373</v>
      </c>
      <c r="L374" s="79">
        <v>0</v>
      </c>
      <c r="M374" s="79"/>
    </row>
    <row r="375" spans="1:13" x14ac:dyDescent="0.25">
      <c r="A375" s="80">
        <v>6</v>
      </c>
      <c r="B375" s="80" t="s">
        <v>50</v>
      </c>
      <c r="C375" s="88">
        <v>502</v>
      </c>
      <c r="D375" s="80" t="s">
        <v>537</v>
      </c>
      <c r="E375" s="80">
        <v>6</v>
      </c>
      <c r="F375" s="82" t="s">
        <v>314</v>
      </c>
      <c r="G375" s="83">
        <v>825</v>
      </c>
      <c r="H375" s="84">
        <f t="shared" si="15"/>
        <v>3.0023472896992193E-3</v>
      </c>
      <c r="I375" s="79"/>
      <c r="J375" s="79"/>
      <c r="K375" s="85">
        <f t="shared" si="16"/>
        <v>0.18014083738195316</v>
      </c>
      <c r="L375" s="79">
        <v>0</v>
      </c>
      <c r="M375" s="79"/>
    </row>
    <row r="376" spans="1:13" x14ac:dyDescent="0.25">
      <c r="A376" s="80">
        <v>6</v>
      </c>
      <c r="B376" s="80" t="s">
        <v>50</v>
      </c>
      <c r="C376" s="88">
        <v>124</v>
      </c>
      <c r="D376" s="80" t="s">
        <v>538</v>
      </c>
      <c r="E376" s="80">
        <v>8</v>
      </c>
      <c r="F376" s="82" t="s">
        <v>300</v>
      </c>
      <c r="G376" s="83">
        <v>843</v>
      </c>
      <c r="H376" s="84">
        <f t="shared" si="15"/>
        <v>3.0678530487472022E-3</v>
      </c>
      <c r="I376" s="79"/>
      <c r="J376" s="79"/>
      <c r="K376" s="85">
        <f t="shared" si="16"/>
        <v>0.18407118292483213</v>
      </c>
      <c r="L376" s="79">
        <v>0</v>
      </c>
      <c r="M376" s="79"/>
    </row>
    <row r="377" spans="1:13" x14ac:dyDescent="0.25">
      <c r="A377" s="80">
        <v>6</v>
      </c>
      <c r="B377" s="80" t="s">
        <v>50</v>
      </c>
      <c r="C377" s="88">
        <v>383</v>
      </c>
      <c r="D377" s="80" t="s">
        <v>539</v>
      </c>
      <c r="E377" s="80">
        <v>8</v>
      </c>
      <c r="F377" s="82" t="s">
        <v>300</v>
      </c>
      <c r="G377" s="83">
        <v>850</v>
      </c>
      <c r="H377" s="84">
        <f t="shared" si="15"/>
        <v>3.0933275105991956E-3</v>
      </c>
      <c r="I377" s="79"/>
      <c r="J377" s="79"/>
      <c r="K377" s="85">
        <f t="shared" si="16"/>
        <v>0.18559965063595174</v>
      </c>
      <c r="L377" s="79">
        <v>0</v>
      </c>
      <c r="M377" s="79"/>
    </row>
    <row r="378" spans="1:13" x14ac:dyDescent="0.25">
      <c r="A378" s="80">
        <v>6</v>
      </c>
      <c r="B378" s="80" t="s">
        <v>50</v>
      </c>
      <c r="C378" s="88">
        <v>13</v>
      </c>
      <c r="D378" s="80" t="s">
        <v>540</v>
      </c>
      <c r="E378" s="80">
        <v>6</v>
      </c>
      <c r="F378" s="82" t="s">
        <v>314</v>
      </c>
      <c r="G378" s="83">
        <v>884</v>
      </c>
      <c r="H378" s="84">
        <f t="shared" si="15"/>
        <v>3.2170606110231634E-3</v>
      </c>
      <c r="I378" s="79"/>
      <c r="J378" s="79"/>
      <c r="K378" s="85">
        <f t="shared" si="16"/>
        <v>0.1930236366613898</v>
      </c>
      <c r="L378" s="79">
        <v>0</v>
      </c>
      <c r="M378" s="79"/>
    </row>
    <row r="379" spans="1:13" x14ac:dyDescent="0.25">
      <c r="A379" s="80">
        <v>6</v>
      </c>
      <c r="B379" s="80" t="s">
        <v>50</v>
      </c>
      <c r="C379" s="88">
        <v>180</v>
      </c>
      <c r="D379" s="80" t="s">
        <v>541</v>
      </c>
      <c r="E379" s="80">
        <v>6</v>
      </c>
      <c r="F379" s="82" t="s">
        <v>314</v>
      </c>
      <c r="G379" s="83">
        <v>1000</v>
      </c>
      <c r="H379" s="84">
        <f t="shared" si="15"/>
        <v>3.639208835999054E-3</v>
      </c>
      <c r="I379" s="79"/>
      <c r="J379" s="79"/>
      <c r="K379" s="85">
        <f t="shared" si="16"/>
        <v>0.21835253015994324</v>
      </c>
      <c r="L379" s="79">
        <v>0</v>
      </c>
      <c r="M379" s="79"/>
    </row>
    <row r="380" spans="1:13" x14ac:dyDescent="0.25">
      <c r="A380" s="80">
        <v>6</v>
      </c>
      <c r="B380" s="80" t="s">
        <v>50</v>
      </c>
      <c r="C380" s="88">
        <v>315</v>
      </c>
      <c r="D380" s="80" t="s">
        <v>542</v>
      </c>
      <c r="E380" s="80">
        <v>8</v>
      </c>
      <c r="F380" s="82" t="s">
        <v>300</v>
      </c>
      <c r="G380" s="83">
        <v>1003</v>
      </c>
      <c r="H380" s="84">
        <f t="shared" si="15"/>
        <v>3.650126462507051E-3</v>
      </c>
      <c r="I380" s="79"/>
      <c r="J380" s="79"/>
      <c r="K380" s="85">
        <f t="shared" si="16"/>
        <v>0.21900758775042306</v>
      </c>
      <c r="L380" s="79">
        <v>0</v>
      </c>
      <c r="M380" s="79"/>
    </row>
    <row r="381" spans="1:13" x14ac:dyDescent="0.25">
      <c r="A381" s="80">
        <v>6</v>
      </c>
      <c r="B381" s="80" t="s">
        <v>50</v>
      </c>
      <c r="C381" s="88">
        <v>107</v>
      </c>
      <c r="D381" s="80" t="s">
        <v>543</v>
      </c>
      <c r="E381" s="80">
        <v>8</v>
      </c>
      <c r="F381" s="82" t="s">
        <v>300</v>
      </c>
      <c r="G381" s="83">
        <v>1027</v>
      </c>
      <c r="H381" s="84">
        <f t="shared" si="15"/>
        <v>3.7374674745710283E-3</v>
      </c>
      <c r="I381" s="79"/>
      <c r="J381" s="79"/>
      <c r="K381" s="85">
        <f t="shared" si="16"/>
        <v>0.22424804847426169</v>
      </c>
      <c r="L381" s="79">
        <v>0</v>
      </c>
      <c r="M381" s="79"/>
    </row>
    <row r="382" spans="1:13" x14ac:dyDescent="0.25">
      <c r="A382" s="80">
        <v>6</v>
      </c>
      <c r="B382" s="80" t="s">
        <v>50</v>
      </c>
      <c r="C382" s="88">
        <v>40</v>
      </c>
      <c r="D382" s="80" t="s">
        <v>544</v>
      </c>
      <c r="E382" s="80">
        <v>8</v>
      </c>
      <c r="F382" s="82" t="s">
        <v>300</v>
      </c>
      <c r="G382" s="83">
        <v>1070</v>
      </c>
      <c r="H382" s="84">
        <f t="shared" si="15"/>
        <v>3.8939534545189875E-3</v>
      </c>
      <c r="I382" s="79"/>
      <c r="J382" s="79"/>
      <c r="K382" s="85">
        <f t="shared" si="16"/>
        <v>0.23363720727113924</v>
      </c>
      <c r="L382" s="79">
        <v>0</v>
      </c>
      <c r="M382" s="79"/>
    </row>
    <row r="383" spans="1:13" x14ac:dyDescent="0.25">
      <c r="A383" s="80">
        <v>6</v>
      </c>
      <c r="B383" s="80" t="s">
        <v>50</v>
      </c>
      <c r="C383" s="88">
        <v>32</v>
      </c>
      <c r="D383" s="80" t="s">
        <v>545</v>
      </c>
      <c r="E383" s="80">
        <v>6</v>
      </c>
      <c r="F383" s="82" t="s">
        <v>314</v>
      </c>
      <c r="G383" s="83">
        <v>1087</v>
      </c>
      <c r="H383" s="84">
        <f t="shared" si="15"/>
        <v>3.9558200047309713E-3</v>
      </c>
      <c r="I383" s="79"/>
      <c r="J383" s="79"/>
      <c r="K383" s="85">
        <f t="shared" si="16"/>
        <v>0.23734920028385828</v>
      </c>
      <c r="L383" s="79">
        <v>0</v>
      </c>
      <c r="M383" s="79"/>
    </row>
    <row r="384" spans="1:13" x14ac:dyDescent="0.25">
      <c r="A384" s="80">
        <v>6</v>
      </c>
      <c r="B384" s="80" t="s">
        <v>50</v>
      </c>
      <c r="C384" s="88">
        <v>373</v>
      </c>
      <c r="D384" s="80" t="s">
        <v>546</v>
      </c>
      <c r="E384" s="80">
        <v>8</v>
      </c>
      <c r="F384" s="82" t="s">
        <v>300</v>
      </c>
      <c r="G384" s="83">
        <v>1107</v>
      </c>
      <c r="H384" s="84">
        <f t="shared" si="15"/>
        <v>4.0286041814509522E-3</v>
      </c>
      <c r="I384" s="79"/>
      <c r="J384" s="79"/>
      <c r="K384" s="85">
        <f t="shared" si="16"/>
        <v>0.24171625088705714</v>
      </c>
      <c r="L384" s="79">
        <v>0</v>
      </c>
      <c r="M384" s="79"/>
    </row>
    <row r="385" spans="1:13" x14ac:dyDescent="0.25">
      <c r="A385" s="80">
        <v>6</v>
      </c>
      <c r="B385" s="80" t="s">
        <v>50</v>
      </c>
      <c r="C385" s="88">
        <v>446</v>
      </c>
      <c r="D385" s="80" t="s">
        <v>547</v>
      </c>
      <c r="E385" s="80">
        <v>8</v>
      </c>
      <c r="F385" s="82" t="s">
        <v>300</v>
      </c>
      <c r="G385" s="83">
        <v>1150</v>
      </c>
      <c r="H385" s="84">
        <f t="shared" si="15"/>
        <v>4.1850901613989123E-3</v>
      </c>
      <c r="I385" s="79"/>
      <c r="J385" s="79"/>
      <c r="K385" s="85">
        <f t="shared" si="16"/>
        <v>0.25110540968393474</v>
      </c>
      <c r="L385" s="79">
        <v>0</v>
      </c>
      <c r="M385" s="79"/>
    </row>
    <row r="386" spans="1:13" x14ac:dyDescent="0.25">
      <c r="A386" s="80">
        <v>6</v>
      </c>
      <c r="B386" s="80" t="s">
        <v>50</v>
      </c>
      <c r="C386" s="88">
        <v>343</v>
      </c>
      <c r="D386" s="80" t="s">
        <v>548</v>
      </c>
      <c r="E386" s="80">
        <v>8</v>
      </c>
      <c r="F386" s="82" t="s">
        <v>300</v>
      </c>
      <c r="G386" s="83">
        <v>1210</v>
      </c>
      <c r="H386" s="84">
        <f t="shared" si="15"/>
        <v>4.4034426915588549E-3</v>
      </c>
      <c r="I386" s="79"/>
      <c r="J386" s="79"/>
      <c r="K386" s="85">
        <f t="shared" si="16"/>
        <v>0.26420656149353128</v>
      </c>
      <c r="L386" s="79">
        <v>0</v>
      </c>
      <c r="M386" s="79"/>
    </row>
    <row r="387" spans="1:13" x14ac:dyDescent="0.25">
      <c r="A387" s="80">
        <v>6</v>
      </c>
      <c r="B387" s="80" t="s">
        <v>50</v>
      </c>
      <c r="C387" s="88">
        <v>237</v>
      </c>
      <c r="D387" s="80" t="s">
        <v>549</v>
      </c>
      <c r="E387" s="80">
        <v>6</v>
      </c>
      <c r="F387" s="82" t="s">
        <v>314</v>
      </c>
      <c r="G387" s="83">
        <v>1242</v>
      </c>
      <c r="H387" s="84">
        <f t="shared" si="15"/>
        <v>4.5198973743108247E-3</v>
      </c>
      <c r="I387" s="79"/>
      <c r="J387" s="79"/>
      <c r="K387" s="85">
        <f t="shared" si="16"/>
        <v>0.27119384245864947</v>
      </c>
      <c r="L387" s="79">
        <v>0</v>
      </c>
      <c r="M387" s="79"/>
    </row>
    <row r="388" spans="1:13" x14ac:dyDescent="0.25">
      <c r="A388" s="80">
        <v>6</v>
      </c>
      <c r="B388" s="80" t="s">
        <v>50</v>
      </c>
      <c r="C388" s="88">
        <v>245</v>
      </c>
      <c r="D388" s="80" t="s">
        <v>550</v>
      </c>
      <c r="E388" s="80">
        <v>6</v>
      </c>
      <c r="F388" s="82" t="s">
        <v>314</v>
      </c>
      <c r="G388" s="83">
        <v>1255</v>
      </c>
      <c r="H388" s="84">
        <f t="shared" si="15"/>
        <v>4.5672070891788121E-3</v>
      </c>
      <c r="I388" s="79"/>
      <c r="J388" s="79"/>
      <c r="K388" s="85">
        <f t="shared" si="16"/>
        <v>0.27403242535072875</v>
      </c>
      <c r="L388" s="79">
        <v>0</v>
      </c>
      <c r="M388" s="79"/>
    </row>
    <row r="389" spans="1:13" x14ac:dyDescent="0.25">
      <c r="A389" s="80">
        <v>6</v>
      </c>
      <c r="B389" s="80" t="s">
        <v>50</v>
      </c>
      <c r="C389" s="88">
        <v>449</v>
      </c>
      <c r="D389" s="80" t="s">
        <v>551</v>
      </c>
      <c r="E389" s="80">
        <v>21</v>
      </c>
      <c r="F389" s="82" t="s">
        <v>412</v>
      </c>
      <c r="G389" s="83">
        <v>1277</v>
      </c>
      <c r="H389" s="84">
        <f t="shared" si="15"/>
        <v>4.6472696835707919E-3</v>
      </c>
      <c r="I389" s="79"/>
      <c r="J389" s="79"/>
      <c r="K389" s="85">
        <f t="shared" si="16"/>
        <v>0.27883618101424751</v>
      </c>
      <c r="L389" s="79">
        <v>0</v>
      </c>
      <c r="M389" s="79"/>
    </row>
    <row r="390" spans="1:13" x14ac:dyDescent="0.25">
      <c r="A390" s="80">
        <v>6</v>
      </c>
      <c r="B390" s="80" t="s">
        <v>50</v>
      </c>
      <c r="C390" s="88">
        <v>483</v>
      </c>
      <c r="D390" s="80" t="s">
        <v>552</v>
      </c>
      <c r="E390" s="80">
        <v>8</v>
      </c>
      <c r="F390" s="82" t="s">
        <v>300</v>
      </c>
      <c r="G390" s="83">
        <v>1451</v>
      </c>
      <c r="H390" s="84">
        <f t="shared" si="15"/>
        <v>5.2804920210346266E-3</v>
      </c>
      <c r="I390" s="79"/>
      <c r="J390" s="79"/>
      <c r="K390" s="85">
        <f t="shared" si="16"/>
        <v>0.31682952126207758</v>
      </c>
      <c r="L390" s="79">
        <v>0</v>
      </c>
      <c r="M390" s="79"/>
    </row>
    <row r="391" spans="1:13" x14ac:dyDescent="0.25">
      <c r="A391" s="80">
        <v>6</v>
      </c>
      <c r="B391" s="80" t="s">
        <v>50</v>
      </c>
      <c r="C391" s="88">
        <v>250</v>
      </c>
      <c r="D391" s="80" t="s">
        <v>553</v>
      </c>
      <c r="E391" s="80">
        <v>8</v>
      </c>
      <c r="F391" s="82" t="s">
        <v>300</v>
      </c>
      <c r="G391" s="83">
        <v>1514</v>
      </c>
      <c r="H391" s="84">
        <f t="shared" si="15"/>
        <v>5.5097621777025676E-3</v>
      </c>
      <c r="I391" s="79"/>
      <c r="J391" s="79"/>
      <c r="K391" s="85">
        <f t="shared" si="16"/>
        <v>0.33058573066215408</v>
      </c>
      <c r="L391" s="79">
        <v>0</v>
      </c>
      <c r="M391" s="79"/>
    </row>
    <row r="392" spans="1:13" x14ac:dyDescent="0.25">
      <c r="A392" s="80">
        <v>6</v>
      </c>
      <c r="B392" s="80" t="s">
        <v>50</v>
      </c>
      <c r="C392" s="88">
        <v>295</v>
      </c>
      <c r="D392" s="80" t="s">
        <v>554</v>
      </c>
      <c r="E392" s="80">
        <v>8</v>
      </c>
      <c r="F392" s="82" t="s">
        <v>300</v>
      </c>
      <c r="G392" s="83">
        <v>1525</v>
      </c>
      <c r="H392" s="84">
        <f t="shared" si="15"/>
        <v>5.549793474898557E-3</v>
      </c>
      <c r="I392" s="79"/>
      <c r="J392" s="79"/>
      <c r="K392" s="85">
        <f t="shared" si="16"/>
        <v>0.3329876084939134</v>
      </c>
      <c r="L392" s="79">
        <v>0</v>
      </c>
      <c r="M392" s="79"/>
    </row>
    <row r="393" spans="1:13" x14ac:dyDescent="0.25">
      <c r="A393" s="80">
        <v>6</v>
      </c>
      <c r="B393" s="80" t="s">
        <v>50</v>
      </c>
      <c r="C393" s="88">
        <v>149</v>
      </c>
      <c r="D393" s="80" t="s">
        <v>555</v>
      </c>
      <c r="E393" s="80">
        <v>6</v>
      </c>
      <c r="F393" s="82" t="s">
        <v>314</v>
      </c>
      <c r="G393" s="83">
        <v>1526</v>
      </c>
      <c r="H393" s="84">
        <f t="shared" si="15"/>
        <v>5.5534326837345565E-3</v>
      </c>
      <c r="I393" s="79"/>
      <c r="J393" s="79"/>
      <c r="K393" s="85">
        <f t="shared" si="16"/>
        <v>0.3332059610240734</v>
      </c>
      <c r="L393" s="79">
        <v>0</v>
      </c>
      <c r="M393" s="79"/>
    </row>
    <row r="394" spans="1:13" x14ac:dyDescent="0.25">
      <c r="A394" s="80">
        <v>6</v>
      </c>
      <c r="B394" s="80" t="s">
        <v>50</v>
      </c>
      <c r="C394" s="88">
        <v>78</v>
      </c>
      <c r="D394" s="80" t="s">
        <v>556</v>
      </c>
      <c r="E394" s="80">
        <v>8</v>
      </c>
      <c r="F394" s="82" t="s">
        <v>300</v>
      </c>
      <c r="G394" s="83">
        <v>1530</v>
      </c>
      <c r="H394" s="84">
        <f t="shared" si="15"/>
        <v>5.5679895190785525E-3</v>
      </c>
      <c r="I394" s="79"/>
      <c r="J394" s="79"/>
      <c r="K394" s="85">
        <f t="shared" si="16"/>
        <v>0.33407937114471314</v>
      </c>
      <c r="L394" s="79">
        <v>0</v>
      </c>
      <c r="M394" s="79"/>
    </row>
    <row r="395" spans="1:13" x14ac:dyDescent="0.25">
      <c r="A395" s="80">
        <v>6</v>
      </c>
      <c r="B395" s="80" t="s">
        <v>50</v>
      </c>
      <c r="C395" s="88">
        <v>240</v>
      </c>
      <c r="D395" s="80" t="s">
        <v>557</v>
      </c>
      <c r="E395" s="80">
        <v>7</v>
      </c>
      <c r="F395" s="82" t="s">
        <v>558</v>
      </c>
      <c r="G395" s="83">
        <v>1811</v>
      </c>
      <c r="H395" s="84">
        <f t="shared" si="15"/>
        <v>6.5906072019942868E-3</v>
      </c>
      <c r="I395" s="79"/>
      <c r="J395" s="79"/>
      <c r="K395" s="85">
        <f t="shared" si="16"/>
        <v>0.39543643211965723</v>
      </c>
      <c r="L395" s="79">
        <v>0</v>
      </c>
      <c r="M395" s="79"/>
    </row>
    <row r="396" spans="1:13" x14ac:dyDescent="0.25">
      <c r="A396" s="80">
        <v>6</v>
      </c>
      <c r="B396" s="80" t="s">
        <v>50</v>
      </c>
      <c r="C396" s="88">
        <v>258</v>
      </c>
      <c r="D396" s="80" t="s">
        <v>559</v>
      </c>
      <c r="E396" s="80">
        <v>6</v>
      </c>
      <c r="F396" s="82" t="s">
        <v>314</v>
      </c>
      <c r="G396" s="83">
        <v>1856</v>
      </c>
      <c r="H396" s="84">
        <f t="shared" si="15"/>
        <v>6.754371599614244E-3</v>
      </c>
      <c r="I396" s="79"/>
      <c r="J396" s="79"/>
      <c r="K396" s="85">
        <f t="shared" si="16"/>
        <v>0.40526229597685465</v>
      </c>
      <c r="L396" s="79">
        <v>1</v>
      </c>
      <c r="M396" s="79"/>
    </row>
    <row r="397" spans="1:13" x14ac:dyDescent="0.25">
      <c r="A397" s="80">
        <v>6</v>
      </c>
      <c r="B397" s="80" t="s">
        <v>50</v>
      </c>
      <c r="C397" s="88">
        <v>85</v>
      </c>
      <c r="D397" s="80" t="s">
        <v>560</v>
      </c>
      <c r="E397" s="80">
        <v>7</v>
      </c>
      <c r="F397" s="82" t="s">
        <v>558</v>
      </c>
      <c r="G397" s="83">
        <v>1997</v>
      </c>
      <c r="H397" s="84">
        <f t="shared" si="15"/>
        <v>7.2675000454901105E-3</v>
      </c>
      <c r="I397" s="79"/>
      <c r="J397" s="79"/>
      <c r="K397" s="85">
        <f t="shared" si="16"/>
        <v>0.43605000272940664</v>
      </c>
      <c r="L397" s="79">
        <v>1</v>
      </c>
      <c r="M397" s="79"/>
    </row>
    <row r="398" spans="1:13" x14ac:dyDescent="0.25">
      <c r="A398" s="80">
        <v>6</v>
      </c>
      <c r="B398" s="80" t="s">
        <v>50</v>
      </c>
      <c r="C398" s="88">
        <v>382</v>
      </c>
      <c r="D398" s="80" t="s">
        <v>561</v>
      </c>
      <c r="E398" s="80">
        <v>6</v>
      </c>
      <c r="F398" s="82" t="s">
        <v>314</v>
      </c>
      <c r="G398" s="83">
        <v>2054</v>
      </c>
      <c r="H398" s="84">
        <f t="shared" si="15"/>
        <v>7.4749349491420565E-3</v>
      </c>
      <c r="I398" s="79"/>
      <c r="J398" s="79"/>
      <c r="K398" s="85">
        <f t="shared" si="16"/>
        <v>0.44849609694852338</v>
      </c>
      <c r="L398" s="79">
        <v>1</v>
      </c>
      <c r="M398" s="79"/>
    </row>
    <row r="399" spans="1:13" x14ac:dyDescent="0.25">
      <c r="A399" s="80">
        <v>6</v>
      </c>
      <c r="B399" s="80" t="s">
        <v>50</v>
      </c>
      <c r="C399" s="88">
        <v>380</v>
      </c>
      <c r="D399" s="80" t="s">
        <v>562</v>
      </c>
      <c r="E399" s="80">
        <v>8</v>
      </c>
      <c r="F399" s="82" t="s">
        <v>300</v>
      </c>
      <c r="G399" s="83">
        <v>2096</v>
      </c>
      <c r="H399" s="84">
        <f t="shared" si="15"/>
        <v>7.6277817202540172E-3</v>
      </c>
      <c r="I399" s="79"/>
      <c r="J399" s="79"/>
      <c r="K399" s="85">
        <f t="shared" si="16"/>
        <v>0.45766690321524101</v>
      </c>
      <c r="L399" s="79">
        <v>1</v>
      </c>
      <c r="M399" s="79"/>
    </row>
    <row r="400" spans="1:13" x14ac:dyDescent="0.25">
      <c r="A400" s="80">
        <v>6</v>
      </c>
      <c r="B400" s="80" t="s">
        <v>50</v>
      </c>
      <c r="C400" s="88">
        <v>567</v>
      </c>
      <c r="D400" s="80" t="s">
        <v>563</v>
      </c>
      <c r="E400" s="80">
        <v>21</v>
      </c>
      <c r="F400" s="82" t="s">
        <v>412</v>
      </c>
      <c r="G400" s="83">
        <v>2104</v>
      </c>
      <c r="H400" s="84">
        <f t="shared" si="15"/>
        <v>7.6568953909420092E-3</v>
      </c>
      <c r="I400" s="79"/>
      <c r="J400" s="79"/>
      <c r="K400" s="85">
        <f t="shared" si="16"/>
        <v>0.45941372345652054</v>
      </c>
      <c r="L400" s="79">
        <v>1</v>
      </c>
      <c r="M400" s="79"/>
    </row>
    <row r="401" spans="1:13" x14ac:dyDescent="0.25">
      <c r="A401" s="80">
        <v>6</v>
      </c>
      <c r="B401" s="80" t="s">
        <v>50</v>
      </c>
      <c r="C401" s="88">
        <v>568</v>
      </c>
      <c r="D401" s="80" t="s">
        <v>564</v>
      </c>
      <c r="E401" s="80">
        <v>6</v>
      </c>
      <c r="F401" s="82" t="s">
        <v>314</v>
      </c>
      <c r="G401" s="83">
        <v>2201</v>
      </c>
      <c r="H401" s="84">
        <f t="shared" si="15"/>
        <v>8.0098986480339179E-3</v>
      </c>
      <c r="I401" s="79"/>
      <c r="J401" s="79"/>
      <c r="K401" s="85">
        <f t="shared" si="16"/>
        <v>0.48059391888203506</v>
      </c>
      <c r="L401" s="79">
        <v>1</v>
      </c>
      <c r="M401" s="79"/>
    </row>
    <row r="402" spans="1:13" x14ac:dyDescent="0.25">
      <c r="A402" s="80">
        <v>6</v>
      </c>
      <c r="B402" s="80" t="s">
        <v>50</v>
      </c>
      <c r="C402" s="88">
        <v>134</v>
      </c>
      <c r="D402" s="80" t="s">
        <v>565</v>
      </c>
      <c r="E402" s="80">
        <v>21</v>
      </c>
      <c r="F402" s="82" t="s">
        <v>412</v>
      </c>
      <c r="G402" s="83">
        <v>2230</v>
      </c>
      <c r="H402" s="84">
        <f t="shared" si="15"/>
        <v>8.1154357042778902E-3</v>
      </c>
      <c r="I402" s="79"/>
      <c r="J402" s="79"/>
      <c r="K402" s="85">
        <f t="shared" si="16"/>
        <v>0.48692614225667341</v>
      </c>
      <c r="L402" s="79">
        <v>1</v>
      </c>
      <c r="M402" s="79"/>
    </row>
    <row r="403" spans="1:13" x14ac:dyDescent="0.25">
      <c r="A403" s="80">
        <v>6</v>
      </c>
      <c r="B403" s="80" t="s">
        <v>50</v>
      </c>
      <c r="C403" s="88">
        <v>162</v>
      </c>
      <c r="D403" s="80" t="s">
        <v>566</v>
      </c>
      <c r="E403" s="80">
        <v>6</v>
      </c>
      <c r="F403" s="82" t="s">
        <v>314</v>
      </c>
      <c r="G403" s="83">
        <v>2329</v>
      </c>
      <c r="H403" s="84">
        <f t="shared" si="15"/>
        <v>8.4757173790417969E-3</v>
      </c>
      <c r="I403" s="79"/>
      <c r="J403" s="79"/>
      <c r="K403" s="85">
        <f t="shared" si="16"/>
        <v>0.50854304274250783</v>
      </c>
      <c r="L403" s="79">
        <v>1</v>
      </c>
      <c r="M403" s="79"/>
    </row>
    <row r="404" spans="1:13" x14ac:dyDescent="0.25">
      <c r="A404" s="80">
        <v>6</v>
      </c>
      <c r="B404" s="80" t="s">
        <v>50</v>
      </c>
      <c r="C404" s="88">
        <v>284</v>
      </c>
      <c r="D404" s="80" t="s">
        <v>567</v>
      </c>
      <c r="E404" s="80">
        <v>8</v>
      </c>
      <c r="F404" s="82" t="s">
        <v>300</v>
      </c>
      <c r="G404" s="83">
        <v>2406</v>
      </c>
      <c r="H404" s="84">
        <f t="shared" si="15"/>
        <v>8.755936459413723E-3</v>
      </c>
      <c r="I404" s="79"/>
      <c r="J404" s="79"/>
      <c r="K404" s="85">
        <f t="shared" si="16"/>
        <v>0.52535618756482338</v>
      </c>
      <c r="L404" s="79">
        <v>1</v>
      </c>
      <c r="M404" s="79"/>
    </row>
    <row r="405" spans="1:13" x14ac:dyDescent="0.25">
      <c r="A405" s="80">
        <v>6</v>
      </c>
      <c r="B405" s="80" t="s">
        <v>50</v>
      </c>
      <c r="C405" s="88">
        <v>349</v>
      </c>
      <c r="D405" s="80" t="s">
        <v>568</v>
      </c>
      <c r="E405" s="80">
        <v>6</v>
      </c>
      <c r="F405" s="82" t="s">
        <v>314</v>
      </c>
      <c r="G405" s="83">
        <v>2407</v>
      </c>
      <c r="H405" s="84">
        <f t="shared" si="15"/>
        <v>8.7595756682497233E-3</v>
      </c>
      <c r="I405" s="79"/>
      <c r="J405" s="79"/>
      <c r="K405" s="85">
        <f t="shared" si="16"/>
        <v>0.52557454009498339</v>
      </c>
      <c r="L405" s="79">
        <v>1</v>
      </c>
      <c r="M405" s="79"/>
    </row>
    <row r="406" spans="1:13" x14ac:dyDescent="0.25">
      <c r="A406" s="80">
        <v>6</v>
      </c>
      <c r="B406" s="80" t="s">
        <v>50</v>
      </c>
      <c r="C406" s="88">
        <v>492</v>
      </c>
      <c r="D406" s="80" t="s">
        <v>569</v>
      </c>
      <c r="E406" s="80">
        <v>21</v>
      </c>
      <c r="F406" s="82" t="s">
        <v>412</v>
      </c>
      <c r="G406" s="83">
        <v>2530</v>
      </c>
      <c r="H406" s="84">
        <f t="shared" si="15"/>
        <v>9.207198355077606E-3</v>
      </c>
      <c r="I406" s="79"/>
      <c r="J406" s="79"/>
      <c r="K406" s="85">
        <f t="shared" si="16"/>
        <v>0.55243190130465636</v>
      </c>
      <c r="L406" s="79">
        <v>1</v>
      </c>
      <c r="M406" s="79"/>
    </row>
    <row r="407" spans="1:13" x14ac:dyDescent="0.25">
      <c r="A407" s="80">
        <v>6</v>
      </c>
      <c r="B407" s="80" t="s">
        <v>50</v>
      </c>
      <c r="C407" s="88">
        <v>49</v>
      </c>
      <c r="D407" s="80" t="s">
        <v>570</v>
      </c>
      <c r="E407" s="80">
        <v>8</v>
      </c>
      <c r="F407" s="82" t="s">
        <v>300</v>
      </c>
      <c r="G407" s="83">
        <v>2614</v>
      </c>
      <c r="H407" s="84">
        <f t="shared" si="15"/>
        <v>9.5128918973015272E-3</v>
      </c>
      <c r="I407" s="79"/>
      <c r="J407" s="79"/>
      <c r="K407" s="85">
        <f t="shared" si="16"/>
        <v>0.57077351383809161</v>
      </c>
      <c r="L407" s="79">
        <v>1</v>
      </c>
      <c r="M407" s="79"/>
    </row>
    <row r="408" spans="1:13" x14ac:dyDescent="0.25">
      <c r="A408" s="80">
        <v>6</v>
      </c>
      <c r="B408" s="80" t="s">
        <v>50</v>
      </c>
      <c r="C408" s="88">
        <v>528</v>
      </c>
      <c r="D408" s="80" t="s">
        <v>571</v>
      </c>
      <c r="E408" s="80">
        <v>8</v>
      </c>
      <c r="F408" s="82" t="s">
        <v>300</v>
      </c>
      <c r="G408" s="83">
        <v>2675</v>
      </c>
      <c r="H408" s="84">
        <f t="shared" si="15"/>
        <v>9.7348836362974693E-3</v>
      </c>
      <c r="I408" s="79"/>
      <c r="J408" s="79"/>
      <c r="K408" s="85">
        <f t="shared" si="16"/>
        <v>0.5840930181778482</v>
      </c>
      <c r="L408" s="79">
        <v>1</v>
      </c>
      <c r="M408" s="79"/>
    </row>
    <row r="409" spans="1:13" x14ac:dyDescent="0.25">
      <c r="A409" s="80">
        <v>6</v>
      </c>
      <c r="B409" s="80" t="s">
        <v>50</v>
      </c>
      <c r="C409" s="88">
        <v>55</v>
      </c>
      <c r="D409" s="80" t="s">
        <v>572</v>
      </c>
      <c r="E409" s="80">
        <v>6</v>
      </c>
      <c r="F409" s="82" t="s">
        <v>314</v>
      </c>
      <c r="G409" s="83">
        <v>2742</v>
      </c>
      <c r="H409" s="84">
        <f t="shared" si="15"/>
        <v>9.9787106283094062E-3</v>
      </c>
      <c r="I409" s="79"/>
      <c r="J409" s="79"/>
      <c r="K409" s="85">
        <f t="shared" si="16"/>
        <v>0.59872263769856437</v>
      </c>
      <c r="L409" s="79">
        <v>1</v>
      </c>
      <c r="M409" s="79"/>
    </row>
    <row r="410" spans="1:13" x14ac:dyDescent="0.25">
      <c r="A410" s="80">
        <v>6</v>
      </c>
      <c r="B410" s="80" t="s">
        <v>50</v>
      </c>
      <c r="C410" s="88">
        <v>268</v>
      </c>
      <c r="D410" s="80" t="s">
        <v>573</v>
      </c>
      <c r="E410" s="80">
        <v>8</v>
      </c>
      <c r="F410" s="82" t="s">
        <v>300</v>
      </c>
      <c r="G410" s="83">
        <v>2744</v>
      </c>
      <c r="H410" s="84">
        <f t="shared" si="15"/>
        <v>9.9859890459814034E-3</v>
      </c>
      <c r="I410" s="79"/>
      <c r="J410" s="79"/>
      <c r="K410" s="85">
        <f t="shared" si="16"/>
        <v>0.59915934275888416</v>
      </c>
      <c r="L410" s="79">
        <v>1</v>
      </c>
      <c r="M410" s="79"/>
    </row>
    <row r="411" spans="1:13" x14ac:dyDescent="0.25">
      <c r="A411" s="80">
        <v>6</v>
      </c>
      <c r="B411" s="80" t="s">
        <v>50</v>
      </c>
      <c r="C411" s="88">
        <v>130</v>
      </c>
      <c r="D411" s="80" t="s">
        <v>574</v>
      </c>
      <c r="E411" s="80">
        <v>8</v>
      </c>
      <c r="F411" s="82" t="s">
        <v>300</v>
      </c>
      <c r="G411" s="83">
        <v>2751</v>
      </c>
      <c r="H411" s="84">
        <f t="shared" si="15"/>
        <v>1.0011463507833397E-2</v>
      </c>
      <c r="I411" s="79"/>
      <c r="J411" s="79"/>
      <c r="K411" s="85">
        <f t="shared" si="16"/>
        <v>0.60068781047000386</v>
      </c>
      <c r="L411" s="79">
        <v>1</v>
      </c>
      <c r="M411" s="79"/>
    </row>
    <row r="412" spans="1:13" x14ac:dyDescent="0.25">
      <c r="A412" s="80">
        <v>6</v>
      </c>
      <c r="B412" s="80" t="s">
        <v>50</v>
      </c>
      <c r="C412" s="88">
        <v>23</v>
      </c>
      <c r="D412" s="80" t="s">
        <v>575</v>
      </c>
      <c r="E412" s="80">
        <v>7</v>
      </c>
      <c r="F412" s="82" t="s">
        <v>558</v>
      </c>
      <c r="G412" s="83">
        <v>2926</v>
      </c>
      <c r="H412" s="84">
        <f t="shared" si="15"/>
        <v>1.0648325054133231E-2</v>
      </c>
      <c r="I412" s="79"/>
      <c r="J412" s="79"/>
      <c r="K412" s="85">
        <f t="shared" si="16"/>
        <v>0.63889950324799383</v>
      </c>
      <c r="L412" s="79">
        <v>1</v>
      </c>
      <c r="M412" s="79"/>
    </row>
    <row r="413" spans="1:13" x14ac:dyDescent="0.25">
      <c r="A413" s="80">
        <v>6</v>
      </c>
      <c r="B413" s="80" t="s">
        <v>50</v>
      </c>
      <c r="C413" s="88">
        <v>516</v>
      </c>
      <c r="D413" s="80" t="s">
        <v>576</v>
      </c>
      <c r="E413" s="80">
        <v>21</v>
      </c>
      <c r="F413" s="82" t="s">
        <v>412</v>
      </c>
      <c r="G413" s="83">
        <v>3124</v>
      </c>
      <c r="H413" s="84">
        <f t="shared" si="15"/>
        <v>1.1368888403661044E-2</v>
      </c>
      <c r="I413" s="79"/>
      <c r="J413" s="79"/>
      <c r="K413" s="85">
        <f t="shared" si="16"/>
        <v>0.68213330421966267</v>
      </c>
      <c r="L413" s="79">
        <v>1</v>
      </c>
      <c r="M413" s="79"/>
    </row>
    <row r="414" spans="1:13" x14ac:dyDescent="0.25">
      <c r="A414" s="80">
        <v>6</v>
      </c>
      <c r="B414" s="80" t="s">
        <v>50</v>
      </c>
      <c r="C414" s="88">
        <v>486</v>
      </c>
      <c r="D414" s="80" t="s">
        <v>101</v>
      </c>
      <c r="E414" s="80">
        <v>6</v>
      </c>
      <c r="F414" s="82" t="s">
        <v>314</v>
      </c>
      <c r="G414" s="83">
        <v>3139</v>
      </c>
      <c r="H414" s="84">
        <f t="shared" si="15"/>
        <v>1.142347653620103E-2</v>
      </c>
      <c r="I414" s="79"/>
      <c r="J414" s="79"/>
      <c r="K414" s="85">
        <f t="shared" si="16"/>
        <v>0.68540859217206185</v>
      </c>
      <c r="L414" s="79">
        <v>1</v>
      </c>
      <c r="M414" s="79"/>
    </row>
    <row r="415" spans="1:13" x14ac:dyDescent="0.25">
      <c r="A415" s="80">
        <v>6</v>
      </c>
      <c r="B415" s="80" t="s">
        <v>50</v>
      </c>
      <c r="C415" s="88">
        <v>36</v>
      </c>
      <c r="D415" s="80" t="s">
        <v>102</v>
      </c>
      <c r="E415" s="80">
        <v>7</v>
      </c>
      <c r="F415" s="82" t="s">
        <v>558</v>
      </c>
      <c r="G415" s="83">
        <v>3291</v>
      </c>
      <c r="H415" s="84">
        <f t="shared" si="15"/>
        <v>1.1976636279272887E-2</v>
      </c>
      <c r="I415" s="79"/>
      <c r="J415" s="79"/>
      <c r="K415" s="85">
        <f t="shared" si="16"/>
        <v>0.71859817675637316</v>
      </c>
      <c r="L415" s="79">
        <v>1</v>
      </c>
      <c r="M415" s="79"/>
    </row>
    <row r="416" spans="1:13" x14ac:dyDescent="0.25">
      <c r="A416" s="80">
        <v>6</v>
      </c>
      <c r="B416" s="80" t="s">
        <v>50</v>
      </c>
      <c r="C416" s="88">
        <v>394</v>
      </c>
      <c r="D416" s="80" t="s">
        <v>577</v>
      </c>
      <c r="E416" s="80">
        <v>8</v>
      </c>
      <c r="F416" s="82" t="s">
        <v>300</v>
      </c>
      <c r="G416" s="83">
        <v>4269</v>
      </c>
      <c r="H416" s="84">
        <f t="shared" si="15"/>
        <v>1.553578252087996E-2</v>
      </c>
      <c r="I416" s="79"/>
      <c r="J416" s="79"/>
      <c r="K416" s="85">
        <f t="shared" si="16"/>
        <v>0.93214695125279767</v>
      </c>
      <c r="L416" s="79">
        <v>1</v>
      </c>
      <c r="M416" s="79"/>
    </row>
    <row r="417" spans="1:13" x14ac:dyDescent="0.25">
      <c r="A417" s="80">
        <v>6</v>
      </c>
      <c r="B417" s="80" t="s">
        <v>50</v>
      </c>
      <c r="C417" s="88">
        <v>229</v>
      </c>
      <c r="D417" s="80" t="s">
        <v>160</v>
      </c>
      <c r="E417" s="80">
        <v>21</v>
      </c>
      <c r="F417" s="82" t="s">
        <v>412</v>
      </c>
      <c r="G417" s="83">
        <v>4528</v>
      </c>
      <c r="H417" s="84">
        <f t="shared" si="15"/>
        <v>1.6478337609403714E-2</v>
      </c>
      <c r="I417" s="79"/>
      <c r="J417" s="79"/>
      <c r="K417" s="85">
        <f t="shared" si="16"/>
        <v>0.98870025656422289</v>
      </c>
      <c r="L417" s="79">
        <v>1</v>
      </c>
      <c r="M417" s="79"/>
    </row>
    <row r="418" spans="1:13" x14ac:dyDescent="0.25">
      <c r="A418" s="80">
        <v>6</v>
      </c>
      <c r="B418" s="80" t="s">
        <v>50</v>
      </c>
      <c r="C418" s="88">
        <v>447</v>
      </c>
      <c r="D418" s="80" t="s">
        <v>578</v>
      </c>
      <c r="E418" s="80">
        <v>8</v>
      </c>
      <c r="F418" s="82" t="s">
        <v>300</v>
      </c>
      <c r="G418" s="83">
        <v>4581</v>
      </c>
      <c r="H418" s="84">
        <f t="shared" si="15"/>
        <v>1.6671215677711664E-2</v>
      </c>
      <c r="I418" s="79"/>
      <c r="J418" s="79"/>
      <c r="K418" s="85">
        <f t="shared" si="16"/>
        <v>1.0002729406626998</v>
      </c>
      <c r="L418" s="79">
        <v>1</v>
      </c>
      <c r="M418" s="79"/>
    </row>
    <row r="419" spans="1:13" x14ac:dyDescent="0.25">
      <c r="A419" s="80">
        <v>6</v>
      </c>
      <c r="B419" s="80" t="s">
        <v>50</v>
      </c>
      <c r="C419" s="88">
        <v>210</v>
      </c>
      <c r="D419" s="80" t="s">
        <v>579</v>
      </c>
      <c r="E419" s="80">
        <v>8</v>
      </c>
      <c r="F419" s="82" t="s">
        <v>300</v>
      </c>
      <c r="G419" s="83">
        <v>4872</v>
      </c>
      <c r="H419" s="84">
        <f t="shared" ref="H419:H436" si="17">G419/274785</f>
        <v>1.7730225448987391E-2</v>
      </c>
      <c r="I419" s="79"/>
      <c r="J419" s="79"/>
      <c r="K419" s="85">
        <f t="shared" ref="K419:K436" si="18">H419*60</f>
        <v>1.0638135269392435</v>
      </c>
      <c r="L419" s="79">
        <v>1</v>
      </c>
      <c r="M419" s="79"/>
    </row>
    <row r="420" spans="1:13" x14ac:dyDescent="0.25">
      <c r="A420" s="80">
        <v>6</v>
      </c>
      <c r="B420" s="80" t="s">
        <v>50</v>
      </c>
      <c r="C420" s="88">
        <v>102</v>
      </c>
      <c r="D420" s="80" t="s">
        <v>580</v>
      </c>
      <c r="E420" s="80">
        <v>8</v>
      </c>
      <c r="F420" s="82" t="s">
        <v>300</v>
      </c>
      <c r="G420" s="83">
        <v>5074</v>
      </c>
      <c r="H420" s="84">
        <f t="shared" si="17"/>
        <v>1.8465345633859199E-2</v>
      </c>
      <c r="I420" s="79"/>
      <c r="J420" s="79"/>
      <c r="K420" s="85">
        <f t="shared" si="18"/>
        <v>1.1079207380315519</v>
      </c>
      <c r="L420" s="79">
        <v>1</v>
      </c>
      <c r="M420" s="79"/>
    </row>
    <row r="421" spans="1:13" x14ac:dyDescent="0.25">
      <c r="A421" s="80">
        <v>6</v>
      </c>
      <c r="B421" s="80" t="s">
        <v>50</v>
      </c>
      <c r="C421" s="88">
        <v>260</v>
      </c>
      <c r="D421" s="80" t="s">
        <v>581</v>
      </c>
      <c r="E421" s="80">
        <v>6</v>
      </c>
      <c r="F421" s="82" t="s">
        <v>314</v>
      </c>
      <c r="G421" s="83">
        <v>5137</v>
      </c>
      <c r="H421" s="84">
        <f t="shared" si="17"/>
        <v>1.8694615790527138E-2</v>
      </c>
      <c r="I421" s="79"/>
      <c r="J421" s="79"/>
      <c r="K421" s="85">
        <f t="shared" si="18"/>
        <v>1.1216769474316284</v>
      </c>
      <c r="L421" s="79">
        <v>1</v>
      </c>
      <c r="M421" s="79"/>
    </row>
    <row r="422" spans="1:13" x14ac:dyDescent="0.25">
      <c r="A422" s="80">
        <v>6</v>
      </c>
      <c r="B422" s="80" t="s">
        <v>50</v>
      </c>
      <c r="C422" s="88">
        <v>19</v>
      </c>
      <c r="D422" s="80" t="s">
        <v>103</v>
      </c>
      <c r="E422" s="80">
        <v>7</v>
      </c>
      <c r="F422" s="82" t="s">
        <v>558</v>
      </c>
      <c r="G422" s="83">
        <v>5292</v>
      </c>
      <c r="H422" s="84">
        <f t="shared" si="17"/>
        <v>1.9258693160106994E-2</v>
      </c>
      <c r="I422" s="79"/>
      <c r="J422" s="79"/>
      <c r="K422" s="85">
        <f t="shared" si="18"/>
        <v>1.1555215896064197</v>
      </c>
      <c r="L422" s="79">
        <v>1</v>
      </c>
      <c r="M422" s="79"/>
    </row>
    <row r="423" spans="1:13" x14ac:dyDescent="0.25">
      <c r="A423" s="80">
        <v>6</v>
      </c>
      <c r="B423" s="80" t="s">
        <v>50</v>
      </c>
      <c r="C423" s="88">
        <v>534</v>
      </c>
      <c r="D423" s="80" t="s">
        <v>582</v>
      </c>
      <c r="E423" s="80">
        <v>6</v>
      </c>
      <c r="F423" s="82" t="s">
        <v>314</v>
      </c>
      <c r="G423" s="83">
        <v>5431</v>
      </c>
      <c r="H423" s="84">
        <f t="shared" si="17"/>
        <v>1.9764543188310862E-2</v>
      </c>
      <c r="I423" s="79"/>
      <c r="J423" s="79"/>
      <c r="K423" s="85">
        <f t="shared" si="18"/>
        <v>1.1858725912986516</v>
      </c>
      <c r="L423" s="79">
        <v>1</v>
      </c>
      <c r="M423" s="79"/>
    </row>
    <row r="424" spans="1:13" x14ac:dyDescent="0.25">
      <c r="A424" s="80">
        <v>6</v>
      </c>
      <c r="B424" s="80" t="s">
        <v>50</v>
      </c>
      <c r="C424" s="88">
        <v>501</v>
      </c>
      <c r="D424" s="80" t="s">
        <v>583</v>
      </c>
      <c r="E424" s="80">
        <v>8</v>
      </c>
      <c r="F424" s="82" t="s">
        <v>300</v>
      </c>
      <c r="G424" s="83">
        <v>5567</v>
      </c>
      <c r="H424" s="84">
        <f t="shared" si="17"/>
        <v>2.0259475590006733E-2</v>
      </c>
      <c r="I424" s="79"/>
      <c r="J424" s="79"/>
      <c r="K424" s="85">
        <f t="shared" si="18"/>
        <v>1.215568535400404</v>
      </c>
      <c r="L424" s="79">
        <v>1</v>
      </c>
      <c r="M424" s="79"/>
    </row>
    <row r="425" spans="1:13" x14ac:dyDescent="0.25">
      <c r="A425" s="80">
        <v>6</v>
      </c>
      <c r="B425" s="80" t="s">
        <v>50</v>
      </c>
      <c r="C425" s="88">
        <v>520</v>
      </c>
      <c r="D425" s="80" t="s">
        <v>584</v>
      </c>
      <c r="E425" s="80">
        <v>6</v>
      </c>
      <c r="F425" s="82" t="s">
        <v>314</v>
      </c>
      <c r="G425" s="83">
        <v>5809</v>
      </c>
      <c r="H425" s="84">
        <f t="shared" si="17"/>
        <v>2.1140164128318505E-2</v>
      </c>
      <c r="I425" s="79"/>
      <c r="J425" s="79"/>
      <c r="K425" s="85">
        <f t="shared" si="18"/>
        <v>1.2684098476991104</v>
      </c>
      <c r="L425" s="79">
        <v>1</v>
      </c>
      <c r="M425" s="79"/>
    </row>
    <row r="426" spans="1:13" x14ac:dyDescent="0.25">
      <c r="A426" s="80">
        <v>6</v>
      </c>
      <c r="B426" s="80" t="s">
        <v>50</v>
      </c>
      <c r="C426" s="88">
        <v>345</v>
      </c>
      <c r="D426" s="80" t="s">
        <v>585</v>
      </c>
      <c r="E426" s="80">
        <v>7</v>
      </c>
      <c r="F426" s="82" t="s">
        <v>558</v>
      </c>
      <c r="G426" s="83">
        <v>6105</v>
      </c>
      <c r="H426" s="84">
        <f t="shared" si="17"/>
        <v>2.2217369943774223E-2</v>
      </c>
      <c r="I426" s="79"/>
      <c r="J426" s="79"/>
      <c r="K426" s="85">
        <f t="shared" si="18"/>
        <v>1.3330421966264534</v>
      </c>
      <c r="L426" s="79">
        <v>1</v>
      </c>
      <c r="M426" s="79"/>
    </row>
    <row r="427" spans="1:13" x14ac:dyDescent="0.25">
      <c r="A427" s="80">
        <v>6</v>
      </c>
      <c r="B427" s="80" t="s">
        <v>50</v>
      </c>
      <c r="C427" s="88">
        <v>208</v>
      </c>
      <c r="D427" s="80" t="s">
        <v>486</v>
      </c>
      <c r="E427" s="80">
        <v>7</v>
      </c>
      <c r="F427" s="82" t="s">
        <v>558</v>
      </c>
      <c r="G427" s="83">
        <v>6298</v>
      </c>
      <c r="H427" s="84">
        <f t="shared" si="17"/>
        <v>2.2919737249122041E-2</v>
      </c>
      <c r="I427" s="79"/>
      <c r="J427" s="79"/>
      <c r="K427" s="85">
        <f t="shared" si="18"/>
        <v>1.3751842349473224</v>
      </c>
      <c r="L427" s="79">
        <v>1</v>
      </c>
      <c r="M427" s="79"/>
    </row>
    <row r="428" spans="1:13" x14ac:dyDescent="0.25">
      <c r="A428" s="80">
        <v>6</v>
      </c>
      <c r="B428" s="80" t="s">
        <v>50</v>
      </c>
      <c r="C428" s="88">
        <v>16</v>
      </c>
      <c r="D428" s="80" t="s">
        <v>586</v>
      </c>
      <c r="E428" s="80">
        <v>8</v>
      </c>
      <c r="F428" s="82" t="s">
        <v>300</v>
      </c>
      <c r="G428" s="83">
        <v>6376</v>
      </c>
      <c r="H428" s="84">
        <f t="shared" si="17"/>
        <v>2.3203595538329968E-2</v>
      </c>
      <c r="I428" s="79"/>
      <c r="J428" s="79"/>
      <c r="K428" s="85">
        <f t="shared" si="18"/>
        <v>1.3922157322997981</v>
      </c>
      <c r="L428" s="79">
        <v>1</v>
      </c>
      <c r="M428" s="79"/>
    </row>
    <row r="429" spans="1:13" x14ac:dyDescent="0.25">
      <c r="A429" s="80">
        <v>6</v>
      </c>
      <c r="B429" s="80" t="s">
        <v>50</v>
      </c>
      <c r="C429" s="88">
        <v>451</v>
      </c>
      <c r="D429" s="80" t="s">
        <v>587</v>
      </c>
      <c r="E429" s="80">
        <v>21</v>
      </c>
      <c r="F429" s="82" t="s">
        <v>412</v>
      </c>
      <c r="G429" s="83">
        <v>6940</v>
      </c>
      <c r="H429" s="84">
        <f t="shared" si="17"/>
        <v>2.5256109321833434E-2</v>
      </c>
      <c r="I429" s="79"/>
      <c r="J429" s="79"/>
      <c r="K429" s="85">
        <f t="shared" si="18"/>
        <v>1.5153665593100061</v>
      </c>
      <c r="L429" s="79">
        <v>2</v>
      </c>
      <c r="M429" s="79"/>
    </row>
    <row r="430" spans="1:13" x14ac:dyDescent="0.25">
      <c r="A430" s="80">
        <v>6</v>
      </c>
      <c r="B430" s="80" t="s">
        <v>50</v>
      </c>
      <c r="C430" s="88">
        <v>378</v>
      </c>
      <c r="D430" s="80" t="s">
        <v>161</v>
      </c>
      <c r="E430" s="80">
        <v>7</v>
      </c>
      <c r="F430" s="82" t="s">
        <v>558</v>
      </c>
      <c r="G430" s="83">
        <v>7571</v>
      </c>
      <c r="H430" s="84">
        <f t="shared" si="17"/>
        <v>2.7552450097348836E-2</v>
      </c>
      <c r="I430" s="79"/>
      <c r="J430" s="79"/>
      <c r="K430" s="85">
        <f t="shared" si="18"/>
        <v>1.6531470058409301</v>
      </c>
      <c r="L430" s="79">
        <v>2</v>
      </c>
      <c r="M430" s="79"/>
    </row>
    <row r="431" spans="1:13" x14ac:dyDescent="0.25">
      <c r="A431" s="80">
        <v>6</v>
      </c>
      <c r="B431" s="80" t="s">
        <v>50</v>
      </c>
      <c r="C431" s="88">
        <v>242</v>
      </c>
      <c r="D431" s="80" t="s">
        <v>588</v>
      </c>
      <c r="E431" s="80">
        <v>7</v>
      </c>
      <c r="F431" s="82" t="s">
        <v>558</v>
      </c>
      <c r="G431" s="83">
        <v>7917</v>
      </c>
      <c r="H431" s="84">
        <f t="shared" si="17"/>
        <v>2.8811616354604511E-2</v>
      </c>
      <c r="I431" s="79"/>
      <c r="J431" s="79"/>
      <c r="K431" s="85">
        <f t="shared" si="18"/>
        <v>1.7286969812762707</v>
      </c>
      <c r="L431" s="79">
        <v>2</v>
      </c>
      <c r="M431" s="79"/>
    </row>
    <row r="432" spans="1:13" x14ac:dyDescent="0.25">
      <c r="A432" s="80">
        <v>6</v>
      </c>
      <c r="B432" s="80" t="s">
        <v>50</v>
      </c>
      <c r="C432" s="88">
        <v>549</v>
      </c>
      <c r="D432" s="80" t="s">
        <v>51</v>
      </c>
      <c r="E432" s="80">
        <v>8</v>
      </c>
      <c r="F432" s="82" t="s">
        <v>300</v>
      </c>
      <c r="G432" s="83">
        <v>9182</v>
      </c>
      <c r="H432" s="84">
        <f t="shared" si="17"/>
        <v>3.3415215532143314E-2</v>
      </c>
      <c r="I432" s="79"/>
      <c r="J432" s="79"/>
      <c r="K432" s="85">
        <f t="shared" si="18"/>
        <v>2.0049129319285988</v>
      </c>
      <c r="L432" s="79">
        <v>2</v>
      </c>
      <c r="M432" s="79"/>
    </row>
    <row r="433" spans="1:13" x14ac:dyDescent="0.25">
      <c r="A433" s="80">
        <v>6</v>
      </c>
      <c r="B433" s="80" t="s">
        <v>50</v>
      </c>
      <c r="C433" s="88">
        <v>448</v>
      </c>
      <c r="D433" s="80" t="s">
        <v>589</v>
      </c>
      <c r="E433" s="80">
        <v>7</v>
      </c>
      <c r="F433" s="82" t="s">
        <v>558</v>
      </c>
      <c r="G433" s="83">
        <v>11715</v>
      </c>
      <c r="H433" s="84">
        <f t="shared" si="17"/>
        <v>4.2633331513728917E-2</v>
      </c>
      <c r="I433" s="79"/>
      <c r="J433" s="79"/>
      <c r="K433" s="85">
        <f t="shared" si="18"/>
        <v>2.5579998908237349</v>
      </c>
      <c r="L433" s="79">
        <v>3</v>
      </c>
      <c r="M433" s="79"/>
    </row>
    <row r="434" spans="1:13" x14ac:dyDescent="0.25">
      <c r="A434" s="80">
        <v>6</v>
      </c>
      <c r="B434" s="80" t="s">
        <v>50</v>
      </c>
      <c r="C434" s="88">
        <v>470</v>
      </c>
      <c r="D434" s="80" t="s">
        <v>590</v>
      </c>
      <c r="E434" s="80">
        <v>7</v>
      </c>
      <c r="F434" s="82" t="s">
        <v>558</v>
      </c>
      <c r="G434" s="83">
        <v>22351</v>
      </c>
      <c r="H434" s="84">
        <f t="shared" si="17"/>
        <v>8.1339956693414858E-2</v>
      </c>
      <c r="I434" s="79"/>
      <c r="J434" s="79"/>
      <c r="K434" s="85">
        <f t="shared" si="18"/>
        <v>4.8803974016048919</v>
      </c>
      <c r="L434" s="79">
        <v>5</v>
      </c>
      <c r="M434" s="79"/>
    </row>
    <row r="435" spans="1:13" x14ac:dyDescent="0.25">
      <c r="A435" s="80">
        <v>6</v>
      </c>
      <c r="B435" s="80" t="s">
        <v>50</v>
      </c>
      <c r="C435" s="88">
        <v>71</v>
      </c>
      <c r="D435" s="80" t="s">
        <v>591</v>
      </c>
      <c r="E435" s="80">
        <v>7</v>
      </c>
      <c r="F435" s="82" t="s">
        <v>558</v>
      </c>
      <c r="G435" s="83">
        <v>23226</v>
      </c>
      <c r="H435" s="84">
        <f t="shared" si="17"/>
        <v>8.4524264424914022E-2</v>
      </c>
      <c r="I435" s="79"/>
      <c r="J435" s="79"/>
      <c r="K435" s="85">
        <f t="shared" si="18"/>
        <v>5.0714558654948414</v>
      </c>
      <c r="L435" s="79">
        <v>5</v>
      </c>
      <c r="M435" s="79"/>
    </row>
    <row r="436" spans="1:13" x14ac:dyDescent="0.25">
      <c r="A436" s="80">
        <v>6</v>
      </c>
      <c r="B436" s="80" t="s">
        <v>50</v>
      </c>
      <c r="C436" s="88">
        <v>553</v>
      </c>
      <c r="D436" s="80" t="s">
        <v>592</v>
      </c>
      <c r="E436" s="80">
        <v>8</v>
      </c>
      <c r="F436" s="82" t="s">
        <v>300</v>
      </c>
      <c r="G436" s="83">
        <v>29297</v>
      </c>
      <c r="H436" s="84">
        <f t="shared" si="17"/>
        <v>0.10661790126826427</v>
      </c>
      <c r="I436" s="79"/>
      <c r="J436" s="79"/>
      <c r="K436" s="85">
        <f t="shared" si="18"/>
        <v>6.3970740760958567</v>
      </c>
      <c r="L436" s="79">
        <v>6</v>
      </c>
      <c r="M436" s="79">
        <f>SUM(L355:L436)</f>
        <v>60</v>
      </c>
    </row>
    <row r="437" spans="1:13" x14ac:dyDescent="0.25">
      <c r="A437" s="80">
        <v>7</v>
      </c>
      <c r="B437" s="80" t="s">
        <v>593</v>
      </c>
      <c r="C437" s="88">
        <v>72</v>
      </c>
      <c r="D437" s="80" t="s">
        <v>594</v>
      </c>
      <c r="E437" s="80">
        <v>11</v>
      </c>
      <c r="F437" s="82" t="s">
        <v>595</v>
      </c>
      <c r="G437" s="83">
        <v>2141</v>
      </c>
      <c r="H437" s="84">
        <f t="shared" ref="H437:H460" si="19">G437/287217</f>
        <v>7.4542941399708233E-3</v>
      </c>
      <c r="I437" s="79"/>
      <c r="J437" s="79"/>
      <c r="K437" s="85">
        <f t="shared" ref="K437:K460" si="20">H437*63</f>
        <v>0.46962053081816185</v>
      </c>
      <c r="L437" s="79">
        <v>1</v>
      </c>
      <c r="M437" s="79"/>
    </row>
    <row r="438" spans="1:13" x14ac:dyDescent="0.25">
      <c r="A438" s="80">
        <v>7</v>
      </c>
      <c r="B438" s="80" t="s">
        <v>593</v>
      </c>
      <c r="C438" s="81">
        <v>207</v>
      </c>
      <c r="D438" s="80" t="s">
        <v>515</v>
      </c>
      <c r="E438" s="80"/>
      <c r="F438" s="82"/>
      <c r="G438" s="83">
        <v>2765</v>
      </c>
      <c r="H438" s="84">
        <f t="shared" si="19"/>
        <v>9.6268674904340622E-3</v>
      </c>
      <c r="I438" s="79"/>
      <c r="J438" s="79"/>
      <c r="K438" s="85">
        <f t="shared" si="20"/>
        <v>0.60649265189734591</v>
      </c>
      <c r="L438" s="79">
        <v>1</v>
      </c>
      <c r="M438" s="79"/>
    </row>
    <row r="439" spans="1:13" x14ac:dyDescent="0.25">
      <c r="A439" s="80">
        <v>7</v>
      </c>
      <c r="B439" s="80" t="s">
        <v>593</v>
      </c>
      <c r="C439" s="88">
        <v>127</v>
      </c>
      <c r="D439" s="80" t="s">
        <v>151</v>
      </c>
      <c r="E439" s="80">
        <v>20</v>
      </c>
      <c r="F439" s="82" t="s">
        <v>596</v>
      </c>
      <c r="G439" s="83">
        <v>3893</v>
      </c>
      <c r="H439" s="84">
        <f t="shared" si="19"/>
        <v>1.3554211623963763E-2</v>
      </c>
      <c r="I439" s="79"/>
      <c r="J439" s="79"/>
      <c r="K439" s="85">
        <f t="shared" si="20"/>
        <v>0.85391533230971706</v>
      </c>
      <c r="L439" s="79">
        <v>1</v>
      </c>
      <c r="M439" s="79"/>
    </row>
    <row r="440" spans="1:13" x14ac:dyDescent="0.25">
      <c r="A440" s="80">
        <v>7</v>
      </c>
      <c r="B440" s="80" t="s">
        <v>593</v>
      </c>
      <c r="C440" s="88">
        <v>481</v>
      </c>
      <c r="D440" s="80" t="s">
        <v>597</v>
      </c>
      <c r="E440" s="80">
        <v>11</v>
      </c>
      <c r="F440" s="82" t="s">
        <v>595</v>
      </c>
      <c r="G440" s="83">
        <v>4213</v>
      </c>
      <c r="H440" s="84">
        <f t="shared" si="19"/>
        <v>1.4668351803688501E-2</v>
      </c>
      <c r="I440" s="79"/>
      <c r="J440" s="79"/>
      <c r="K440" s="85">
        <f t="shared" si="20"/>
        <v>0.92410616363237552</v>
      </c>
      <c r="L440" s="79">
        <v>1</v>
      </c>
      <c r="M440" s="79"/>
    </row>
    <row r="441" spans="1:13" x14ac:dyDescent="0.25">
      <c r="A441" s="80">
        <v>7</v>
      </c>
      <c r="B441" s="80" t="s">
        <v>593</v>
      </c>
      <c r="C441" s="88">
        <v>263</v>
      </c>
      <c r="D441" s="80" t="s">
        <v>598</v>
      </c>
      <c r="E441" s="80">
        <v>11</v>
      </c>
      <c r="F441" s="82" t="s">
        <v>595</v>
      </c>
      <c r="G441" s="83">
        <v>4884</v>
      </c>
      <c r="H441" s="84">
        <f t="shared" si="19"/>
        <v>1.700456449304881E-2</v>
      </c>
      <c r="I441" s="79"/>
      <c r="J441" s="79"/>
      <c r="K441" s="85">
        <f t="shared" si="20"/>
        <v>1.0712875630620751</v>
      </c>
      <c r="L441" s="79">
        <v>1</v>
      </c>
      <c r="M441" s="79"/>
    </row>
    <row r="442" spans="1:13" x14ac:dyDescent="0.25">
      <c r="A442" s="80">
        <v>7</v>
      </c>
      <c r="B442" s="80" t="s">
        <v>593</v>
      </c>
      <c r="C442" s="88">
        <v>405</v>
      </c>
      <c r="D442" s="80" t="s">
        <v>599</v>
      </c>
      <c r="E442" s="80">
        <v>11</v>
      </c>
      <c r="F442" s="82" t="s">
        <v>595</v>
      </c>
      <c r="G442" s="83">
        <v>5065</v>
      </c>
      <c r="H442" s="84">
        <f t="shared" si="19"/>
        <v>1.7634750032205614E-2</v>
      </c>
      <c r="I442" s="79"/>
      <c r="J442" s="79"/>
      <c r="K442" s="85">
        <f t="shared" si="20"/>
        <v>1.1109892520289537</v>
      </c>
      <c r="L442" s="79">
        <v>1</v>
      </c>
      <c r="M442" s="79"/>
    </row>
    <row r="443" spans="1:13" x14ac:dyDescent="0.25">
      <c r="A443" s="80">
        <v>7</v>
      </c>
      <c r="B443" s="80" t="s">
        <v>593</v>
      </c>
      <c r="C443" s="88">
        <v>138</v>
      </c>
      <c r="D443" s="80" t="s">
        <v>600</v>
      </c>
      <c r="E443" s="80">
        <v>20</v>
      </c>
      <c r="F443" s="82" t="s">
        <v>596</v>
      </c>
      <c r="G443" s="83">
        <v>5859</v>
      </c>
      <c r="H443" s="84">
        <f t="shared" si="19"/>
        <v>2.039921035314762E-2</v>
      </c>
      <c r="I443" s="79"/>
      <c r="J443" s="79"/>
      <c r="K443" s="85">
        <f t="shared" si="20"/>
        <v>1.2851502522483</v>
      </c>
      <c r="L443" s="79">
        <v>1</v>
      </c>
      <c r="M443" s="79"/>
    </row>
    <row r="444" spans="1:13" x14ac:dyDescent="0.25">
      <c r="A444" s="80">
        <v>7</v>
      </c>
      <c r="B444" s="80" t="s">
        <v>593</v>
      </c>
      <c r="C444" s="88">
        <v>442</v>
      </c>
      <c r="D444" s="80" t="s">
        <v>601</v>
      </c>
      <c r="E444" s="80">
        <v>19</v>
      </c>
      <c r="F444" s="82" t="s">
        <v>174</v>
      </c>
      <c r="G444" s="83">
        <v>6152</v>
      </c>
      <c r="H444" s="84">
        <f t="shared" si="19"/>
        <v>2.1419344955208083E-2</v>
      </c>
      <c r="I444" s="79"/>
      <c r="J444" s="79"/>
      <c r="K444" s="85">
        <f t="shared" si="20"/>
        <v>1.3494187321781093</v>
      </c>
      <c r="L444" s="79">
        <v>1</v>
      </c>
      <c r="M444" s="79"/>
    </row>
    <row r="445" spans="1:13" x14ac:dyDescent="0.25">
      <c r="A445" s="80">
        <v>7</v>
      </c>
      <c r="B445" s="80" t="s">
        <v>593</v>
      </c>
      <c r="C445" s="88">
        <v>513</v>
      </c>
      <c r="D445" s="80" t="s">
        <v>602</v>
      </c>
      <c r="E445" s="80">
        <v>18</v>
      </c>
      <c r="F445" s="82" t="s">
        <v>491</v>
      </c>
      <c r="G445" s="83">
        <v>6276</v>
      </c>
      <c r="H445" s="84">
        <f t="shared" si="19"/>
        <v>2.1851074274851418E-2</v>
      </c>
      <c r="I445" s="79"/>
      <c r="J445" s="79"/>
      <c r="K445" s="85">
        <f t="shared" si="20"/>
        <v>1.3766176793156393</v>
      </c>
      <c r="L445" s="79">
        <v>1</v>
      </c>
      <c r="M445" s="79"/>
    </row>
    <row r="446" spans="1:13" x14ac:dyDescent="0.25">
      <c r="A446" s="80">
        <v>7</v>
      </c>
      <c r="B446" s="80" t="s">
        <v>593</v>
      </c>
      <c r="C446" s="88">
        <v>509</v>
      </c>
      <c r="D446" s="80" t="s">
        <v>603</v>
      </c>
      <c r="E446" s="80">
        <v>11</v>
      </c>
      <c r="F446" s="82" t="s">
        <v>595</v>
      </c>
      <c r="G446" s="83">
        <v>6567</v>
      </c>
      <c r="H446" s="84">
        <f t="shared" si="19"/>
        <v>2.2864245500788603E-2</v>
      </c>
      <c r="I446" s="79"/>
      <c r="J446" s="79"/>
      <c r="K446" s="85">
        <f t="shared" si="20"/>
        <v>1.440447466549682</v>
      </c>
      <c r="L446" s="79">
        <v>1</v>
      </c>
      <c r="M446" s="79"/>
    </row>
    <row r="447" spans="1:13" x14ac:dyDescent="0.25">
      <c r="A447" s="80">
        <v>7</v>
      </c>
      <c r="B447" s="80" t="s">
        <v>593</v>
      </c>
      <c r="C447" s="88">
        <v>30</v>
      </c>
      <c r="D447" s="80" t="s">
        <v>604</v>
      </c>
      <c r="E447" s="80">
        <v>20</v>
      </c>
      <c r="F447" s="82" t="s">
        <v>596</v>
      </c>
      <c r="G447" s="83">
        <v>6792</v>
      </c>
      <c r="H447" s="84">
        <f t="shared" si="19"/>
        <v>2.3647625314657559E-2</v>
      </c>
      <c r="I447" s="79"/>
      <c r="J447" s="79"/>
      <c r="K447" s="85">
        <f t="shared" si="20"/>
        <v>1.4898003948234262</v>
      </c>
      <c r="L447" s="79">
        <v>1</v>
      </c>
      <c r="M447" s="79"/>
    </row>
    <row r="448" spans="1:13" x14ac:dyDescent="0.25">
      <c r="A448" s="80">
        <v>7</v>
      </c>
      <c r="B448" s="80" t="s">
        <v>593</v>
      </c>
      <c r="C448" s="88">
        <v>140</v>
      </c>
      <c r="D448" s="80" t="s">
        <v>605</v>
      </c>
      <c r="E448" s="80">
        <v>20</v>
      </c>
      <c r="F448" s="82" t="s">
        <v>596</v>
      </c>
      <c r="G448" s="83">
        <v>6996</v>
      </c>
      <c r="H448" s="84">
        <f t="shared" si="19"/>
        <v>2.4357889679232077E-2</v>
      </c>
      <c r="I448" s="79"/>
      <c r="J448" s="79"/>
      <c r="K448" s="85">
        <f t="shared" si="20"/>
        <v>1.5345470497916209</v>
      </c>
      <c r="L448" s="79">
        <v>2</v>
      </c>
      <c r="M448" s="79"/>
    </row>
    <row r="449" spans="1:13" x14ac:dyDescent="0.25">
      <c r="A449" s="80">
        <v>7</v>
      </c>
      <c r="B449" s="80" t="s">
        <v>593</v>
      </c>
      <c r="C449" s="88">
        <v>15</v>
      </c>
      <c r="D449" s="80" t="s">
        <v>606</v>
      </c>
      <c r="E449" s="80">
        <v>11</v>
      </c>
      <c r="F449" s="82" t="s">
        <v>595</v>
      </c>
      <c r="G449" s="83">
        <v>8027</v>
      </c>
      <c r="H449" s="84">
        <f t="shared" si="19"/>
        <v>2.7947510070782718E-2</v>
      </c>
      <c r="I449" s="79"/>
      <c r="J449" s="79"/>
      <c r="K449" s="85">
        <f t="shared" si="20"/>
        <v>1.7606931344593113</v>
      </c>
      <c r="L449" s="79">
        <v>2</v>
      </c>
      <c r="M449" s="79"/>
    </row>
    <row r="450" spans="1:13" x14ac:dyDescent="0.25">
      <c r="A450" s="80">
        <v>7</v>
      </c>
      <c r="B450" s="80" t="s">
        <v>593</v>
      </c>
      <c r="C450" s="88">
        <v>525</v>
      </c>
      <c r="D450" s="80" t="s">
        <v>54</v>
      </c>
      <c r="E450" s="80">
        <v>11</v>
      </c>
      <c r="F450" s="82" t="s">
        <v>595</v>
      </c>
      <c r="G450" s="83">
        <v>8598</v>
      </c>
      <c r="H450" s="84">
        <f t="shared" si="19"/>
        <v>2.9935553953979049E-2</v>
      </c>
      <c r="I450" s="79"/>
      <c r="J450" s="79"/>
      <c r="K450" s="85">
        <f t="shared" si="20"/>
        <v>1.8859398991006802</v>
      </c>
      <c r="L450" s="79">
        <v>2</v>
      </c>
      <c r="M450" s="79"/>
    </row>
    <row r="451" spans="1:13" x14ac:dyDescent="0.25">
      <c r="A451" s="80">
        <v>7</v>
      </c>
      <c r="B451" s="80" t="s">
        <v>593</v>
      </c>
      <c r="C451" s="88">
        <v>247</v>
      </c>
      <c r="D451" s="80" t="s">
        <v>607</v>
      </c>
      <c r="E451" s="80">
        <v>20</v>
      </c>
      <c r="F451" s="82" t="s">
        <v>596</v>
      </c>
      <c r="G451" s="83">
        <v>9333</v>
      </c>
      <c r="H451" s="84">
        <f t="shared" si="19"/>
        <v>3.2494594679284304E-2</v>
      </c>
      <c r="I451" s="79"/>
      <c r="J451" s="79"/>
      <c r="K451" s="85">
        <f t="shared" si="20"/>
        <v>2.0471594647949112</v>
      </c>
      <c r="L451" s="79">
        <v>2</v>
      </c>
      <c r="M451" s="79"/>
    </row>
    <row r="452" spans="1:13" x14ac:dyDescent="0.25">
      <c r="A452" s="80">
        <v>7</v>
      </c>
      <c r="B452" s="80" t="s">
        <v>593</v>
      </c>
      <c r="C452" s="88">
        <v>325</v>
      </c>
      <c r="D452" s="80" t="s">
        <v>55</v>
      </c>
      <c r="E452" s="80">
        <v>11</v>
      </c>
      <c r="F452" s="82" t="s">
        <v>595</v>
      </c>
      <c r="G452" s="83">
        <v>10081</v>
      </c>
      <c r="H452" s="84">
        <f t="shared" si="19"/>
        <v>3.5098897349390881E-2</v>
      </c>
      <c r="I452" s="79"/>
      <c r="J452" s="79"/>
      <c r="K452" s="85">
        <f t="shared" si="20"/>
        <v>2.2112305330116255</v>
      </c>
      <c r="L452" s="79">
        <v>2</v>
      </c>
      <c r="M452" s="79"/>
    </row>
    <row r="453" spans="1:13" x14ac:dyDescent="0.25">
      <c r="A453" s="80">
        <v>7</v>
      </c>
      <c r="B453" s="80" t="s">
        <v>593</v>
      </c>
      <c r="C453" s="88">
        <v>12</v>
      </c>
      <c r="D453" s="80" t="s">
        <v>608</v>
      </c>
      <c r="E453" s="80">
        <v>11</v>
      </c>
      <c r="F453" s="82" t="s">
        <v>595</v>
      </c>
      <c r="G453" s="83">
        <v>10209</v>
      </c>
      <c r="H453" s="84">
        <f t="shared" si="19"/>
        <v>3.5544553421280774E-2</v>
      </c>
      <c r="I453" s="79"/>
      <c r="J453" s="79"/>
      <c r="K453" s="85">
        <f t="shared" si="20"/>
        <v>2.2393068655406889</v>
      </c>
      <c r="L453" s="79">
        <v>2</v>
      </c>
      <c r="M453" s="79"/>
    </row>
    <row r="454" spans="1:13" x14ac:dyDescent="0.25">
      <c r="A454" s="80">
        <v>7</v>
      </c>
      <c r="B454" s="80" t="s">
        <v>593</v>
      </c>
      <c r="C454" s="88">
        <v>557</v>
      </c>
      <c r="D454" s="80" t="s">
        <v>609</v>
      </c>
      <c r="E454" s="80">
        <v>20</v>
      </c>
      <c r="F454" s="82" t="s">
        <v>596</v>
      </c>
      <c r="G454" s="83">
        <v>10920</v>
      </c>
      <c r="H454" s="84">
        <f t="shared" si="19"/>
        <v>3.8020033633106673E-2</v>
      </c>
      <c r="I454" s="79"/>
      <c r="J454" s="79"/>
      <c r="K454" s="85">
        <f t="shared" si="20"/>
        <v>2.3952621188857206</v>
      </c>
      <c r="L454" s="79">
        <v>2</v>
      </c>
      <c r="M454" s="79"/>
    </row>
    <row r="455" spans="1:13" x14ac:dyDescent="0.25">
      <c r="A455" s="80">
        <v>7</v>
      </c>
      <c r="B455" s="80" t="s">
        <v>593</v>
      </c>
      <c r="C455" s="88">
        <v>427</v>
      </c>
      <c r="D455" s="80" t="s">
        <v>610</v>
      </c>
      <c r="E455" s="80">
        <v>11</v>
      </c>
      <c r="F455" s="82" t="s">
        <v>595</v>
      </c>
      <c r="G455" s="83">
        <v>11414</v>
      </c>
      <c r="H455" s="84">
        <f t="shared" si="19"/>
        <v>3.9739987535556742E-2</v>
      </c>
      <c r="I455" s="79"/>
      <c r="J455" s="79"/>
      <c r="K455" s="85">
        <f t="shared" si="20"/>
        <v>2.5036192147400746</v>
      </c>
      <c r="L455" s="79">
        <v>3</v>
      </c>
      <c r="M455" s="79"/>
    </row>
    <row r="456" spans="1:13" x14ac:dyDescent="0.25">
      <c r="A456" s="80">
        <v>7</v>
      </c>
      <c r="B456" s="80" t="s">
        <v>593</v>
      </c>
      <c r="C456" s="88">
        <v>6</v>
      </c>
      <c r="D456" s="80" t="s">
        <v>611</v>
      </c>
      <c r="E456" s="80">
        <v>19</v>
      </c>
      <c r="F456" s="82" t="s">
        <v>174</v>
      </c>
      <c r="G456" s="83">
        <v>11914</v>
      </c>
      <c r="H456" s="84">
        <f t="shared" si="19"/>
        <v>4.1480831566376643E-2</v>
      </c>
      <c r="I456" s="79"/>
      <c r="J456" s="79"/>
      <c r="K456" s="85">
        <f t="shared" si="20"/>
        <v>2.6132923886817285</v>
      </c>
      <c r="L456" s="79">
        <v>3</v>
      </c>
      <c r="M456" s="79"/>
    </row>
    <row r="457" spans="1:13" x14ac:dyDescent="0.25">
      <c r="A457" s="80">
        <v>7</v>
      </c>
      <c r="B457" s="80" t="s">
        <v>593</v>
      </c>
      <c r="C457" s="88">
        <v>41</v>
      </c>
      <c r="D457" s="80" t="s">
        <v>612</v>
      </c>
      <c r="E457" s="80">
        <v>19</v>
      </c>
      <c r="F457" s="82" t="s">
        <v>174</v>
      </c>
      <c r="G457" s="83">
        <v>21068</v>
      </c>
      <c r="H457" s="84">
        <f t="shared" si="19"/>
        <v>7.3352204082627423E-2</v>
      </c>
      <c r="I457" s="79"/>
      <c r="J457" s="79"/>
      <c r="K457" s="85">
        <f t="shared" si="20"/>
        <v>4.621188857205528</v>
      </c>
      <c r="L457" s="79">
        <v>5</v>
      </c>
      <c r="M457" s="79"/>
    </row>
    <row r="458" spans="1:13" x14ac:dyDescent="0.25">
      <c r="A458" s="80">
        <v>7</v>
      </c>
      <c r="B458" s="80" t="s">
        <v>593</v>
      </c>
      <c r="C458" s="88">
        <v>199</v>
      </c>
      <c r="D458" s="80" t="s">
        <v>613</v>
      </c>
      <c r="E458" s="80">
        <v>11</v>
      </c>
      <c r="F458" s="82" t="s">
        <v>595</v>
      </c>
      <c r="G458" s="83">
        <v>22333</v>
      </c>
      <c r="H458" s="84">
        <f t="shared" si="19"/>
        <v>7.775653948060178E-2</v>
      </c>
      <c r="I458" s="79"/>
      <c r="J458" s="79"/>
      <c r="K458" s="85">
        <f t="shared" si="20"/>
        <v>4.8986619872779125</v>
      </c>
      <c r="L458" s="79">
        <v>5</v>
      </c>
      <c r="M458" s="79"/>
    </row>
    <row r="459" spans="1:13" x14ac:dyDescent="0.25">
      <c r="A459" s="80">
        <v>7</v>
      </c>
      <c r="B459" s="80" t="s">
        <v>593</v>
      </c>
      <c r="C459" s="88">
        <v>57</v>
      </c>
      <c r="D459" s="80" t="s">
        <v>182</v>
      </c>
      <c r="E459" s="80">
        <v>11</v>
      </c>
      <c r="F459" s="82" t="s">
        <v>595</v>
      </c>
      <c r="G459" s="83">
        <v>29317</v>
      </c>
      <c r="H459" s="84">
        <f t="shared" si="19"/>
        <v>0.10207264890309417</v>
      </c>
      <c r="I459" s="79"/>
      <c r="J459" s="79"/>
      <c r="K459" s="85">
        <f t="shared" si="20"/>
        <v>6.4305768808949324</v>
      </c>
      <c r="L459" s="79">
        <v>6</v>
      </c>
      <c r="M459" s="79"/>
    </row>
    <row r="460" spans="1:13" x14ac:dyDescent="0.25">
      <c r="A460" s="80">
        <v>7</v>
      </c>
      <c r="B460" s="80" t="s">
        <v>593</v>
      </c>
      <c r="C460" s="88">
        <v>43</v>
      </c>
      <c r="D460" s="80" t="s">
        <v>614</v>
      </c>
      <c r="E460" s="80">
        <v>20</v>
      </c>
      <c r="F460" s="82" t="s">
        <v>596</v>
      </c>
      <c r="G460" s="83">
        <v>72400</v>
      </c>
      <c r="H460" s="84">
        <f t="shared" si="19"/>
        <v>0.25207421566272192</v>
      </c>
      <c r="I460" s="79"/>
      <c r="J460" s="79"/>
      <c r="K460" s="85">
        <f t="shared" si="20"/>
        <v>15.880675586751481</v>
      </c>
      <c r="L460" s="79">
        <v>16</v>
      </c>
      <c r="M460" s="79">
        <f>SUM(L437:L460)</f>
        <v>63</v>
      </c>
    </row>
    <row r="461" spans="1:13" x14ac:dyDescent="0.25">
      <c r="A461" s="80">
        <v>8</v>
      </c>
      <c r="B461" s="80" t="s">
        <v>186</v>
      </c>
      <c r="C461" s="88">
        <v>84</v>
      </c>
      <c r="D461" s="80" t="s">
        <v>615</v>
      </c>
      <c r="E461" s="80">
        <v>12</v>
      </c>
      <c r="F461" s="82" t="s">
        <v>274</v>
      </c>
      <c r="G461" s="83">
        <v>3119</v>
      </c>
      <c r="H461" s="84">
        <f t="shared" ref="H461:H467" si="21">G461/312960</f>
        <v>9.966129856850716E-3</v>
      </c>
      <c r="I461" s="79"/>
      <c r="J461" s="79"/>
      <c r="K461" s="85">
        <f t="shared" ref="K461:K467" si="22">H461*68</f>
        <v>0.6776968302658487</v>
      </c>
      <c r="L461" s="79">
        <v>1</v>
      </c>
      <c r="M461" s="79"/>
    </row>
    <row r="462" spans="1:13" x14ac:dyDescent="0.25">
      <c r="A462" s="80">
        <v>8</v>
      </c>
      <c r="B462" s="80" t="s">
        <v>186</v>
      </c>
      <c r="C462" s="88">
        <v>88</v>
      </c>
      <c r="D462" s="80" t="s">
        <v>616</v>
      </c>
      <c r="E462" s="80">
        <v>12</v>
      </c>
      <c r="F462" s="82" t="s">
        <v>274</v>
      </c>
      <c r="G462" s="83">
        <v>3794</v>
      </c>
      <c r="H462" s="84">
        <f t="shared" si="21"/>
        <v>1.2122955010224949E-2</v>
      </c>
      <c r="I462" s="79"/>
      <c r="J462" s="79"/>
      <c r="K462" s="85">
        <f t="shared" si="22"/>
        <v>0.82436094069529653</v>
      </c>
      <c r="L462" s="79">
        <v>1</v>
      </c>
      <c r="M462" s="79"/>
    </row>
    <row r="463" spans="1:13" x14ac:dyDescent="0.25">
      <c r="A463" s="80">
        <v>8</v>
      </c>
      <c r="B463" s="80" t="s">
        <v>186</v>
      </c>
      <c r="C463" s="88">
        <v>291</v>
      </c>
      <c r="D463" s="80" t="s">
        <v>617</v>
      </c>
      <c r="E463" s="80">
        <v>12</v>
      </c>
      <c r="F463" s="82" t="s">
        <v>274</v>
      </c>
      <c r="G463" s="83">
        <v>10331</v>
      </c>
      <c r="H463" s="84">
        <f t="shared" si="21"/>
        <v>3.301060838445808E-2</v>
      </c>
      <c r="I463" s="79"/>
      <c r="J463" s="79"/>
      <c r="K463" s="85">
        <f t="shared" si="22"/>
        <v>2.2447213701431497</v>
      </c>
      <c r="L463" s="79">
        <v>2</v>
      </c>
      <c r="M463" s="79"/>
    </row>
    <row r="464" spans="1:13" x14ac:dyDescent="0.25">
      <c r="A464" s="80">
        <v>8</v>
      </c>
      <c r="B464" s="80" t="s">
        <v>186</v>
      </c>
      <c r="C464" s="88">
        <v>154</v>
      </c>
      <c r="D464" s="80" t="s">
        <v>618</v>
      </c>
      <c r="E464" s="80">
        <v>13</v>
      </c>
      <c r="F464" s="82" t="s">
        <v>619</v>
      </c>
      <c r="G464" s="83">
        <v>10653</v>
      </c>
      <c r="H464" s="84">
        <f t="shared" si="21"/>
        <v>3.4039493865030676E-2</v>
      </c>
      <c r="I464" s="79"/>
      <c r="J464" s="79"/>
      <c r="K464" s="85">
        <f t="shared" si="22"/>
        <v>2.314685582822086</v>
      </c>
      <c r="L464" s="79">
        <v>2</v>
      </c>
      <c r="M464" s="79"/>
    </row>
    <row r="465" spans="1:13" x14ac:dyDescent="0.25">
      <c r="A465" s="80">
        <v>8</v>
      </c>
      <c r="B465" s="80" t="s">
        <v>186</v>
      </c>
      <c r="C465" s="88">
        <v>400</v>
      </c>
      <c r="D465" s="80" t="s">
        <v>620</v>
      </c>
      <c r="E465" s="80">
        <v>13</v>
      </c>
      <c r="F465" s="82" t="s">
        <v>619</v>
      </c>
      <c r="G465" s="83">
        <v>23703</v>
      </c>
      <c r="H465" s="84">
        <f t="shared" si="21"/>
        <v>7.5738113496932519E-2</v>
      </c>
      <c r="I465" s="79"/>
      <c r="J465" s="79"/>
      <c r="K465" s="85">
        <f t="shared" si="22"/>
        <v>5.1501917177914116</v>
      </c>
      <c r="L465" s="79">
        <v>5</v>
      </c>
      <c r="M465" s="79"/>
    </row>
    <row r="466" spans="1:13" x14ac:dyDescent="0.25">
      <c r="A466" s="80">
        <v>8</v>
      </c>
      <c r="B466" s="80" t="s">
        <v>186</v>
      </c>
      <c r="C466" s="88">
        <v>392</v>
      </c>
      <c r="D466" s="80" t="s">
        <v>621</v>
      </c>
      <c r="E466" s="80">
        <v>12</v>
      </c>
      <c r="F466" s="82" t="s">
        <v>274</v>
      </c>
      <c r="G466" s="83">
        <v>38790</v>
      </c>
      <c r="H466" s="84">
        <f t="shared" si="21"/>
        <v>0.12394555214723926</v>
      </c>
      <c r="I466" s="79"/>
      <c r="J466" s="79"/>
      <c r="K466" s="85">
        <f t="shared" si="22"/>
        <v>8.4282975460122707</v>
      </c>
      <c r="L466" s="79">
        <v>8</v>
      </c>
      <c r="M466" s="79"/>
    </row>
    <row r="467" spans="1:13" x14ac:dyDescent="0.25">
      <c r="A467" s="80">
        <v>8</v>
      </c>
      <c r="B467" s="80" t="s">
        <v>186</v>
      </c>
      <c r="C467" s="88">
        <v>66</v>
      </c>
      <c r="D467" s="80" t="s">
        <v>622</v>
      </c>
      <c r="E467" s="80">
        <v>11</v>
      </c>
      <c r="F467" s="82" t="s">
        <v>595</v>
      </c>
      <c r="G467" s="83">
        <v>222570</v>
      </c>
      <c r="H467" s="84">
        <f t="shared" si="21"/>
        <v>0.71117714723926384</v>
      </c>
      <c r="I467" s="79"/>
      <c r="J467" s="79"/>
      <c r="K467" s="85">
        <f t="shared" si="22"/>
        <v>48.36004601226994</v>
      </c>
      <c r="L467" s="79">
        <v>49</v>
      </c>
      <c r="M467" s="79">
        <f>SUM(L461:L467)</f>
        <v>68</v>
      </c>
    </row>
    <row r="468" spans="1:13" x14ac:dyDescent="0.25">
      <c r="A468" s="80">
        <v>9</v>
      </c>
      <c r="B468" s="80" t="s">
        <v>187</v>
      </c>
      <c r="C468" s="88">
        <v>166</v>
      </c>
      <c r="D468" s="80" t="s">
        <v>623</v>
      </c>
      <c r="E468" s="80">
        <v>21</v>
      </c>
      <c r="F468" s="82" t="s">
        <v>412</v>
      </c>
      <c r="G468" s="83">
        <v>749</v>
      </c>
      <c r="H468" s="84">
        <f t="shared" ref="H468:H509" si="23">G468/271638</f>
        <v>2.7573461739520979E-3</v>
      </c>
      <c r="I468" s="79"/>
      <c r="J468" s="79"/>
      <c r="K468" s="85">
        <f t="shared" ref="K468:K509" si="24">H468*59</f>
        <v>0.16268342426317378</v>
      </c>
      <c r="L468" s="79">
        <v>0</v>
      </c>
      <c r="M468" s="79"/>
    </row>
    <row r="469" spans="1:13" x14ac:dyDescent="0.25">
      <c r="A469" s="80">
        <v>9</v>
      </c>
      <c r="B469" s="80" t="s">
        <v>187</v>
      </c>
      <c r="C469" s="88">
        <v>407</v>
      </c>
      <c r="D469" s="80" t="s">
        <v>624</v>
      </c>
      <c r="E469" s="80">
        <v>22</v>
      </c>
      <c r="F469" s="82" t="s">
        <v>625</v>
      </c>
      <c r="G469" s="83">
        <v>941</v>
      </c>
      <c r="H469" s="84">
        <f t="shared" si="23"/>
        <v>3.4641692252188575E-3</v>
      </c>
      <c r="I469" s="79"/>
      <c r="J469" s="79"/>
      <c r="K469" s="85">
        <f t="shared" si="24"/>
        <v>0.2043859842879126</v>
      </c>
      <c r="L469" s="79">
        <v>0</v>
      </c>
      <c r="M469" s="79"/>
    </row>
    <row r="470" spans="1:13" x14ac:dyDescent="0.25">
      <c r="A470" s="80">
        <v>9</v>
      </c>
      <c r="B470" s="80" t="s">
        <v>187</v>
      </c>
      <c r="C470" s="88">
        <v>56</v>
      </c>
      <c r="D470" s="80" t="s">
        <v>626</v>
      </c>
      <c r="E470" s="80">
        <v>13</v>
      </c>
      <c r="F470" s="82" t="s">
        <v>619</v>
      </c>
      <c r="G470" s="83">
        <v>1057</v>
      </c>
      <c r="H470" s="84">
        <f t="shared" si="23"/>
        <v>3.8912081520258578E-3</v>
      </c>
      <c r="I470" s="79"/>
      <c r="J470" s="79"/>
      <c r="K470" s="85">
        <f t="shared" si="24"/>
        <v>0.2295812809695256</v>
      </c>
      <c r="L470" s="79">
        <v>0</v>
      </c>
      <c r="M470" s="79"/>
    </row>
    <row r="471" spans="1:13" x14ac:dyDescent="0.25">
      <c r="A471" s="80">
        <v>9</v>
      </c>
      <c r="B471" s="80" t="s">
        <v>187</v>
      </c>
      <c r="C471" s="88">
        <v>478</v>
      </c>
      <c r="D471" s="80" t="s">
        <v>627</v>
      </c>
      <c r="E471" s="80">
        <v>22</v>
      </c>
      <c r="F471" s="82" t="s">
        <v>625</v>
      </c>
      <c r="G471" s="83">
        <v>1082</v>
      </c>
      <c r="H471" s="84">
        <f t="shared" si="23"/>
        <v>3.9832424034928838E-3</v>
      </c>
      <c r="I471" s="79"/>
      <c r="J471" s="79"/>
      <c r="K471" s="85">
        <f t="shared" si="24"/>
        <v>0.23501130180608015</v>
      </c>
      <c r="L471" s="79">
        <v>0</v>
      </c>
      <c r="M471" s="79"/>
    </row>
    <row r="472" spans="1:13" x14ac:dyDescent="0.25">
      <c r="A472" s="80">
        <v>9</v>
      </c>
      <c r="B472" s="80" t="s">
        <v>187</v>
      </c>
      <c r="C472" s="88">
        <v>312</v>
      </c>
      <c r="D472" s="80" t="s">
        <v>628</v>
      </c>
      <c r="E472" s="80">
        <v>22</v>
      </c>
      <c r="F472" s="82" t="s">
        <v>625</v>
      </c>
      <c r="G472" s="83">
        <v>1189</v>
      </c>
      <c r="H472" s="84">
        <f t="shared" si="23"/>
        <v>4.3771489997717549E-3</v>
      </c>
      <c r="I472" s="79"/>
      <c r="J472" s="79"/>
      <c r="K472" s="85">
        <f t="shared" si="24"/>
        <v>0.25825179098653356</v>
      </c>
      <c r="L472" s="79">
        <v>0</v>
      </c>
      <c r="M472" s="79"/>
    </row>
    <row r="473" spans="1:13" x14ac:dyDescent="0.25">
      <c r="A473" s="80">
        <v>9</v>
      </c>
      <c r="B473" s="80" t="s">
        <v>187</v>
      </c>
      <c r="C473" s="88">
        <v>155</v>
      </c>
      <c r="D473" s="80" t="s">
        <v>629</v>
      </c>
      <c r="E473" s="80">
        <v>22</v>
      </c>
      <c r="F473" s="82" t="s">
        <v>625</v>
      </c>
      <c r="G473" s="83">
        <v>1622</v>
      </c>
      <c r="H473" s="84">
        <f t="shared" si="23"/>
        <v>5.9711822351806451E-3</v>
      </c>
      <c r="I473" s="79"/>
      <c r="J473" s="79"/>
      <c r="K473" s="85">
        <f t="shared" si="24"/>
        <v>0.35229975187565804</v>
      </c>
      <c r="L473" s="79">
        <v>0</v>
      </c>
      <c r="M473" s="79"/>
    </row>
    <row r="474" spans="1:13" x14ac:dyDescent="0.25">
      <c r="A474" s="80">
        <v>9</v>
      </c>
      <c r="B474" s="80" t="s">
        <v>187</v>
      </c>
      <c r="C474" s="88">
        <v>434</v>
      </c>
      <c r="D474" s="80" t="s">
        <v>630</v>
      </c>
      <c r="E474" s="80">
        <v>22</v>
      </c>
      <c r="F474" s="82" t="s">
        <v>625</v>
      </c>
      <c r="G474" s="83">
        <v>1682</v>
      </c>
      <c r="H474" s="84">
        <f t="shared" si="23"/>
        <v>6.1920644387015071E-3</v>
      </c>
      <c r="I474" s="79"/>
      <c r="J474" s="79"/>
      <c r="K474" s="85">
        <f t="shared" si="24"/>
        <v>0.36533180188338893</v>
      </c>
      <c r="L474" s="79">
        <v>0</v>
      </c>
      <c r="M474" s="79"/>
    </row>
    <row r="475" spans="1:13" x14ac:dyDescent="0.25">
      <c r="A475" s="80">
        <v>9</v>
      </c>
      <c r="B475" s="80" t="s">
        <v>187</v>
      </c>
      <c r="C475" s="88">
        <v>178</v>
      </c>
      <c r="D475" s="80" t="s">
        <v>56</v>
      </c>
      <c r="E475" s="80">
        <v>21</v>
      </c>
      <c r="F475" s="82" t="s">
        <v>412</v>
      </c>
      <c r="G475" s="83">
        <v>2015</v>
      </c>
      <c r="H475" s="84">
        <f t="shared" si="23"/>
        <v>7.4179606682422934E-3</v>
      </c>
      <c r="I475" s="79"/>
      <c r="J475" s="79"/>
      <c r="K475" s="85">
        <f t="shared" si="24"/>
        <v>0.4376596794262953</v>
      </c>
      <c r="L475" s="79">
        <v>0</v>
      </c>
      <c r="M475" s="79"/>
    </row>
    <row r="476" spans="1:13" x14ac:dyDescent="0.25">
      <c r="A476" s="80">
        <v>9</v>
      </c>
      <c r="B476" s="80" t="s">
        <v>187</v>
      </c>
      <c r="C476" s="88">
        <v>487</v>
      </c>
      <c r="D476" s="80" t="s">
        <v>631</v>
      </c>
      <c r="E476" s="80">
        <v>21</v>
      </c>
      <c r="F476" s="82" t="s">
        <v>412</v>
      </c>
      <c r="G476" s="83">
        <v>2218</v>
      </c>
      <c r="H476" s="84">
        <f t="shared" si="23"/>
        <v>8.165278790154544E-3</v>
      </c>
      <c r="I476" s="79"/>
      <c r="J476" s="79"/>
      <c r="K476" s="85">
        <f t="shared" si="24"/>
        <v>0.48175144861911812</v>
      </c>
      <c r="L476" s="79">
        <v>0</v>
      </c>
      <c r="M476" s="79"/>
    </row>
    <row r="477" spans="1:13" x14ac:dyDescent="0.25">
      <c r="A477" s="80">
        <v>9</v>
      </c>
      <c r="B477" s="80" t="s">
        <v>187</v>
      </c>
      <c r="C477" s="88">
        <v>506</v>
      </c>
      <c r="D477" s="80" t="s">
        <v>632</v>
      </c>
      <c r="E477" s="80">
        <v>23</v>
      </c>
      <c r="F477" s="82" t="s">
        <v>187</v>
      </c>
      <c r="G477" s="83">
        <v>2297</v>
      </c>
      <c r="H477" s="84">
        <f t="shared" si="23"/>
        <v>8.456107024790346E-3</v>
      </c>
      <c r="I477" s="79"/>
      <c r="J477" s="79"/>
      <c r="K477" s="85">
        <f t="shared" si="24"/>
        <v>0.4989103144626304</v>
      </c>
      <c r="L477" s="79">
        <v>0</v>
      </c>
      <c r="M477" s="79"/>
    </row>
    <row r="478" spans="1:13" x14ac:dyDescent="0.25">
      <c r="A478" s="80">
        <v>9</v>
      </c>
      <c r="B478" s="80" t="s">
        <v>187</v>
      </c>
      <c r="C478" s="88">
        <v>73</v>
      </c>
      <c r="D478" s="80" t="s">
        <v>153</v>
      </c>
      <c r="E478" s="80">
        <v>22</v>
      </c>
      <c r="F478" s="82" t="s">
        <v>625</v>
      </c>
      <c r="G478" s="83">
        <v>2333</v>
      </c>
      <c r="H478" s="84">
        <f t="shared" si="23"/>
        <v>8.5886363469028625E-3</v>
      </c>
      <c r="I478" s="79"/>
      <c r="J478" s="79"/>
      <c r="K478" s="85">
        <f t="shared" si="24"/>
        <v>0.50672954446726892</v>
      </c>
      <c r="L478" s="79">
        <v>0</v>
      </c>
      <c r="M478" s="79"/>
    </row>
    <row r="479" spans="1:13" x14ac:dyDescent="0.25">
      <c r="A479" s="80">
        <v>9</v>
      </c>
      <c r="B479" s="80" t="s">
        <v>187</v>
      </c>
      <c r="C479" s="88">
        <v>283</v>
      </c>
      <c r="D479" s="80" t="s">
        <v>57</v>
      </c>
      <c r="E479" s="80">
        <v>22</v>
      </c>
      <c r="F479" s="82" t="s">
        <v>625</v>
      </c>
      <c r="G479" s="83">
        <v>2515</v>
      </c>
      <c r="H479" s="84">
        <f t="shared" si="23"/>
        <v>9.2586456975828121E-3</v>
      </c>
      <c r="I479" s="79"/>
      <c r="J479" s="79"/>
      <c r="K479" s="85">
        <f t="shared" si="24"/>
        <v>0.54626009615738591</v>
      </c>
      <c r="L479" s="79">
        <v>0</v>
      </c>
      <c r="M479" s="79"/>
    </row>
    <row r="480" spans="1:13" x14ac:dyDescent="0.25">
      <c r="A480" s="80">
        <v>9</v>
      </c>
      <c r="B480" s="80" t="s">
        <v>187</v>
      </c>
      <c r="C480" s="88">
        <v>475</v>
      </c>
      <c r="D480" s="80" t="s">
        <v>633</v>
      </c>
      <c r="E480" s="80">
        <v>22</v>
      </c>
      <c r="F480" s="82" t="s">
        <v>625</v>
      </c>
      <c r="G480" s="83">
        <v>2662</v>
      </c>
      <c r="H480" s="84">
        <f t="shared" si="23"/>
        <v>9.7998070962089252E-3</v>
      </c>
      <c r="I480" s="79"/>
      <c r="J480" s="79"/>
      <c r="K480" s="85">
        <f t="shared" si="24"/>
        <v>0.57818861867632654</v>
      </c>
      <c r="L480" s="79">
        <v>1</v>
      </c>
      <c r="M480" s="79"/>
    </row>
    <row r="481" spans="1:13" x14ac:dyDescent="0.25">
      <c r="A481" s="80">
        <v>9</v>
      </c>
      <c r="B481" s="80" t="s">
        <v>187</v>
      </c>
      <c r="C481" s="88">
        <v>498</v>
      </c>
      <c r="D481" s="80" t="s">
        <v>634</v>
      </c>
      <c r="E481" s="80">
        <v>22</v>
      </c>
      <c r="F481" s="82" t="s">
        <v>625</v>
      </c>
      <c r="G481" s="83">
        <v>2750</v>
      </c>
      <c r="H481" s="84">
        <f t="shared" si="23"/>
        <v>1.0123767661372856E-2</v>
      </c>
      <c r="I481" s="79"/>
      <c r="J481" s="79"/>
      <c r="K481" s="85">
        <f t="shared" si="24"/>
        <v>0.59730229202099849</v>
      </c>
      <c r="L481" s="79">
        <v>1</v>
      </c>
      <c r="M481" s="79"/>
    </row>
    <row r="482" spans="1:13" x14ac:dyDescent="0.25">
      <c r="A482" s="80">
        <v>9</v>
      </c>
      <c r="B482" s="80" t="s">
        <v>187</v>
      </c>
      <c r="C482" s="88">
        <v>108</v>
      </c>
      <c r="D482" s="80" t="s">
        <v>107</v>
      </c>
      <c r="E482" s="80">
        <v>22</v>
      </c>
      <c r="F482" s="82" t="s">
        <v>625</v>
      </c>
      <c r="G482" s="83">
        <v>2803</v>
      </c>
      <c r="H482" s="84">
        <f t="shared" si="23"/>
        <v>1.0318880274482951E-2</v>
      </c>
      <c r="I482" s="79"/>
      <c r="J482" s="79"/>
      <c r="K482" s="85">
        <f t="shared" si="24"/>
        <v>0.60881393619449409</v>
      </c>
      <c r="L482" s="79">
        <v>1</v>
      </c>
      <c r="M482" s="79"/>
    </row>
    <row r="483" spans="1:13" x14ac:dyDescent="0.25">
      <c r="A483" s="80">
        <v>9</v>
      </c>
      <c r="B483" s="80" t="s">
        <v>187</v>
      </c>
      <c r="C483" s="88">
        <v>213</v>
      </c>
      <c r="D483" s="80" t="s">
        <v>635</v>
      </c>
      <c r="E483" s="80">
        <v>22</v>
      </c>
      <c r="F483" s="82" t="s">
        <v>625</v>
      </c>
      <c r="G483" s="83">
        <v>2816</v>
      </c>
      <c r="H483" s="84">
        <f t="shared" si="23"/>
        <v>1.0366738085245806E-2</v>
      </c>
      <c r="I483" s="79"/>
      <c r="J483" s="79"/>
      <c r="K483" s="85">
        <f t="shared" si="24"/>
        <v>0.61163754702950257</v>
      </c>
      <c r="L483" s="79">
        <v>1</v>
      </c>
      <c r="M483" s="79"/>
    </row>
    <row r="484" spans="1:13" x14ac:dyDescent="0.25">
      <c r="A484" s="80">
        <v>9</v>
      </c>
      <c r="B484" s="80" t="s">
        <v>187</v>
      </c>
      <c r="C484" s="88">
        <v>367</v>
      </c>
      <c r="D484" s="80" t="s">
        <v>58</v>
      </c>
      <c r="E484" s="80">
        <v>22</v>
      </c>
      <c r="F484" s="82" t="s">
        <v>625</v>
      </c>
      <c r="G484" s="83">
        <v>2918</v>
      </c>
      <c r="H484" s="84">
        <f t="shared" si="23"/>
        <v>1.0742237831231271E-2</v>
      </c>
      <c r="I484" s="79"/>
      <c r="J484" s="79"/>
      <c r="K484" s="85">
        <f t="shared" si="24"/>
        <v>0.633792032042645</v>
      </c>
      <c r="L484" s="79">
        <v>1</v>
      </c>
      <c r="M484" s="79"/>
    </row>
    <row r="485" spans="1:13" x14ac:dyDescent="0.25">
      <c r="A485" s="80">
        <v>9</v>
      </c>
      <c r="B485" s="80" t="s">
        <v>187</v>
      </c>
      <c r="C485" s="88">
        <v>300</v>
      </c>
      <c r="D485" s="80" t="s">
        <v>59</v>
      </c>
      <c r="E485" s="80">
        <v>22</v>
      </c>
      <c r="F485" s="82" t="s">
        <v>625</v>
      </c>
      <c r="G485" s="83">
        <v>2948</v>
      </c>
      <c r="H485" s="84">
        <f t="shared" si="23"/>
        <v>1.0852678932991702E-2</v>
      </c>
      <c r="I485" s="79"/>
      <c r="J485" s="79"/>
      <c r="K485" s="85">
        <f t="shared" si="24"/>
        <v>0.64030805704651039</v>
      </c>
      <c r="L485" s="79">
        <v>1</v>
      </c>
      <c r="M485" s="79"/>
    </row>
    <row r="486" spans="1:13" x14ac:dyDescent="0.25">
      <c r="A486" s="80">
        <v>9</v>
      </c>
      <c r="B486" s="80" t="s">
        <v>187</v>
      </c>
      <c r="C486" s="88">
        <v>342</v>
      </c>
      <c r="D486" s="80" t="s">
        <v>60</v>
      </c>
      <c r="E486" s="80">
        <v>23</v>
      </c>
      <c r="F486" s="82" t="s">
        <v>187</v>
      </c>
      <c r="G486" s="83">
        <v>2978</v>
      </c>
      <c r="H486" s="84">
        <f t="shared" si="23"/>
        <v>1.0963120034752133E-2</v>
      </c>
      <c r="I486" s="79"/>
      <c r="J486" s="79"/>
      <c r="K486" s="85">
        <f t="shared" si="24"/>
        <v>0.64682408205037589</v>
      </c>
      <c r="L486" s="79">
        <v>1</v>
      </c>
      <c r="M486" s="79"/>
    </row>
    <row r="487" spans="1:13" x14ac:dyDescent="0.25">
      <c r="A487" s="80">
        <v>9</v>
      </c>
      <c r="B487" s="80" t="s">
        <v>187</v>
      </c>
      <c r="C487" s="88">
        <v>79</v>
      </c>
      <c r="D487" s="80" t="s">
        <v>636</v>
      </c>
      <c r="E487" s="80">
        <v>22</v>
      </c>
      <c r="F487" s="82" t="s">
        <v>625</v>
      </c>
      <c r="G487" s="83">
        <v>2996</v>
      </c>
      <c r="H487" s="84">
        <f t="shared" si="23"/>
        <v>1.1029384695808392E-2</v>
      </c>
      <c r="I487" s="79"/>
      <c r="J487" s="79"/>
      <c r="K487" s="85">
        <f t="shared" si="24"/>
        <v>0.65073369705269513</v>
      </c>
      <c r="L487" s="79">
        <v>1</v>
      </c>
      <c r="M487" s="79"/>
    </row>
    <row r="488" spans="1:13" x14ac:dyDescent="0.25">
      <c r="A488" s="80">
        <v>9</v>
      </c>
      <c r="B488" s="80" t="s">
        <v>187</v>
      </c>
      <c r="C488" s="88">
        <v>203</v>
      </c>
      <c r="D488" s="80" t="s">
        <v>155</v>
      </c>
      <c r="E488" s="80">
        <v>22</v>
      </c>
      <c r="F488" s="82" t="s">
        <v>625</v>
      </c>
      <c r="G488" s="83">
        <v>3067</v>
      </c>
      <c r="H488" s="84">
        <f t="shared" si="23"/>
        <v>1.1290761969974746E-2</v>
      </c>
      <c r="I488" s="79"/>
      <c r="J488" s="79"/>
      <c r="K488" s="85">
        <f t="shared" si="24"/>
        <v>0.66615495622851006</v>
      </c>
      <c r="L488" s="79">
        <v>1</v>
      </c>
      <c r="M488" s="79"/>
    </row>
    <row r="489" spans="1:13" x14ac:dyDescent="0.25">
      <c r="A489" s="80">
        <v>9</v>
      </c>
      <c r="B489" s="80" t="s">
        <v>187</v>
      </c>
      <c r="C489" s="88">
        <v>150</v>
      </c>
      <c r="D489" s="80" t="s">
        <v>61</v>
      </c>
      <c r="E489" s="80">
        <v>22</v>
      </c>
      <c r="F489" s="82" t="s">
        <v>625</v>
      </c>
      <c r="G489" s="83">
        <v>3247</v>
      </c>
      <c r="H489" s="84">
        <f t="shared" si="23"/>
        <v>1.1953408580537332E-2</v>
      </c>
      <c r="I489" s="79"/>
      <c r="J489" s="79"/>
      <c r="K489" s="85">
        <f t="shared" si="24"/>
        <v>0.70525110625170262</v>
      </c>
      <c r="L489" s="79">
        <v>1</v>
      </c>
      <c r="M489" s="79"/>
    </row>
    <row r="490" spans="1:13" x14ac:dyDescent="0.25">
      <c r="A490" s="80">
        <v>9</v>
      </c>
      <c r="B490" s="80" t="s">
        <v>187</v>
      </c>
      <c r="C490" s="88">
        <v>490</v>
      </c>
      <c r="D490" s="80" t="s">
        <v>123</v>
      </c>
      <c r="E490" s="80">
        <v>22</v>
      </c>
      <c r="F490" s="82" t="s">
        <v>625</v>
      </c>
      <c r="G490" s="83">
        <v>3369</v>
      </c>
      <c r="H490" s="84">
        <f t="shared" si="23"/>
        <v>1.240253572769642E-2</v>
      </c>
      <c r="I490" s="79"/>
      <c r="J490" s="79"/>
      <c r="K490" s="85">
        <f t="shared" si="24"/>
        <v>0.73174960793408872</v>
      </c>
      <c r="L490" s="79">
        <v>1</v>
      </c>
      <c r="M490" s="79"/>
    </row>
    <row r="491" spans="1:13" x14ac:dyDescent="0.25">
      <c r="A491" s="80">
        <v>9</v>
      </c>
      <c r="B491" s="80" t="s">
        <v>187</v>
      </c>
      <c r="C491" s="88">
        <v>416</v>
      </c>
      <c r="D491" s="80" t="s">
        <v>130</v>
      </c>
      <c r="E491" s="80">
        <v>22</v>
      </c>
      <c r="F491" s="82" t="s">
        <v>625</v>
      </c>
      <c r="G491" s="83">
        <v>3506</v>
      </c>
      <c r="H491" s="84">
        <f t="shared" si="23"/>
        <v>1.2906883425735722E-2</v>
      </c>
      <c r="I491" s="79"/>
      <c r="J491" s="79"/>
      <c r="K491" s="85">
        <f t="shared" si="24"/>
        <v>0.76150612211840762</v>
      </c>
      <c r="L491" s="79">
        <v>1</v>
      </c>
      <c r="M491" s="79"/>
    </row>
    <row r="492" spans="1:13" x14ac:dyDescent="0.25">
      <c r="A492" s="80">
        <v>9</v>
      </c>
      <c r="B492" s="80" t="s">
        <v>187</v>
      </c>
      <c r="C492" s="88">
        <v>542</v>
      </c>
      <c r="D492" s="80" t="s">
        <v>637</v>
      </c>
      <c r="E492" s="80">
        <v>22</v>
      </c>
      <c r="F492" s="82" t="s">
        <v>625</v>
      </c>
      <c r="G492" s="83">
        <v>3767</v>
      </c>
      <c r="H492" s="84">
        <f t="shared" si="23"/>
        <v>1.3867721011051473E-2</v>
      </c>
      <c r="I492" s="79"/>
      <c r="J492" s="79"/>
      <c r="K492" s="85">
        <f t="shared" si="24"/>
        <v>0.81819553965203695</v>
      </c>
      <c r="L492" s="79">
        <v>1</v>
      </c>
      <c r="M492" s="79"/>
    </row>
    <row r="493" spans="1:13" x14ac:dyDescent="0.25">
      <c r="A493" s="80">
        <v>9</v>
      </c>
      <c r="B493" s="80" t="s">
        <v>187</v>
      </c>
      <c r="C493" s="88">
        <v>225</v>
      </c>
      <c r="D493" s="80" t="s">
        <v>154</v>
      </c>
      <c r="E493" s="80">
        <v>23</v>
      </c>
      <c r="F493" s="82" t="s">
        <v>187</v>
      </c>
      <c r="G493" s="83">
        <v>3928</v>
      </c>
      <c r="H493" s="84">
        <f t="shared" si="23"/>
        <v>1.4460421590499119E-2</v>
      </c>
      <c r="I493" s="79"/>
      <c r="J493" s="79"/>
      <c r="K493" s="85">
        <f t="shared" si="24"/>
        <v>0.85316487383944806</v>
      </c>
      <c r="L493" s="79">
        <v>1</v>
      </c>
      <c r="M493" s="79"/>
    </row>
    <row r="494" spans="1:13" x14ac:dyDescent="0.25">
      <c r="A494" s="80">
        <v>9</v>
      </c>
      <c r="B494" s="80" t="s">
        <v>187</v>
      </c>
      <c r="C494" s="88">
        <v>271</v>
      </c>
      <c r="D494" s="80" t="s">
        <v>167</v>
      </c>
      <c r="E494" s="80">
        <v>23</v>
      </c>
      <c r="F494" s="82" t="s">
        <v>187</v>
      </c>
      <c r="G494" s="83">
        <v>4049</v>
      </c>
      <c r="H494" s="84">
        <f t="shared" si="23"/>
        <v>1.4905867367599525E-2</v>
      </c>
      <c r="I494" s="79"/>
      <c r="J494" s="79"/>
      <c r="K494" s="85">
        <f t="shared" si="24"/>
        <v>0.87944617468837194</v>
      </c>
      <c r="L494" s="79">
        <v>1</v>
      </c>
      <c r="M494" s="79"/>
    </row>
    <row r="495" spans="1:13" x14ac:dyDescent="0.25">
      <c r="A495" s="80">
        <v>9</v>
      </c>
      <c r="B495" s="80" t="s">
        <v>187</v>
      </c>
      <c r="C495" s="88">
        <v>87</v>
      </c>
      <c r="D495" s="80" t="s">
        <v>168</v>
      </c>
      <c r="E495" s="80">
        <v>7</v>
      </c>
      <c r="F495" s="82" t="s">
        <v>558</v>
      </c>
      <c r="G495" s="83">
        <v>4406</v>
      </c>
      <c r="H495" s="84">
        <f t="shared" si="23"/>
        <v>1.6220116478548655E-2</v>
      </c>
      <c r="I495" s="79"/>
      <c r="J495" s="79"/>
      <c r="K495" s="85">
        <f t="shared" si="24"/>
        <v>0.95698687223437062</v>
      </c>
      <c r="L495" s="79">
        <v>1</v>
      </c>
      <c r="M495" s="79"/>
    </row>
    <row r="496" spans="1:13" x14ac:dyDescent="0.25">
      <c r="A496" s="80">
        <v>9</v>
      </c>
      <c r="B496" s="80" t="s">
        <v>187</v>
      </c>
      <c r="C496" s="88">
        <v>69</v>
      </c>
      <c r="D496" s="80" t="s">
        <v>638</v>
      </c>
      <c r="E496" s="80">
        <v>14</v>
      </c>
      <c r="F496" s="82" t="s">
        <v>639</v>
      </c>
      <c r="G496" s="83">
        <v>4580</v>
      </c>
      <c r="H496" s="84">
        <f t="shared" si="23"/>
        <v>1.6860674868759157E-2</v>
      </c>
      <c r="I496" s="79"/>
      <c r="J496" s="79"/>
      <c r="K496" s="85">
        <f t="shared" si="24"/>
        <v>0.99477981725679032</v>
      </c>
      <c r="L496" s="79">
        <v>1</v>
      </c>
      <c r="M496" s="79"/>
    </row>
    <row r="497" spans="1:13" x14ac:dyDescent="0.25">
      <c r="A497" s="80">
        <v>9</v>
      </c>
      <c r="B497" s="80" t="s">
        <v>187</v>
      </c>
      <c r="C497" s="88">
        <v>298</v>
      </c>
      <c r="D497" s="80" t="s">
        <v>166</v>
      </c>
      <c r="E497" s="80">
        <v>23</v>
      </c>
      <c r="F497" s="82" t="s">
        <v>187</v>
      </c>
      <c r="G497" s="83">
        <v>4662</v>
      </c>
      <c r="H497" s="84">
        <f t="shared" si="23"/>
        <v>1.7162547213571001E-2</v>
      </c>
      <c r="I497" s="79"/>
      <c r="J497" s="79"/>
      <c r="K497" s="85">
        <f t="shared" si="24"/>
        <v>1.012590285600689</v>
      </c>
      <c r="L497" s="79">
        <v>1</v>
      </c>
      <c r="M497" s="79"/>
    </row>
    <row r="498" spans="1:13" x14ac:dyDescent="0.25">
      <c r="A498" s="80">
        <v>9</v>
      </c>
      <c r="B498" s="80" t="s">
        <v>187</v>
      </c>
      <c r="C498" s="88">
        <v>184</v>
      </c>
      <c r="D498" s="80" t="s">
        <v>157</v>
      </c>
      <c r="E498" s="80">
        <v>22</v>
      </c>
      <c r="F498" s="82" t="s">
        <v>625</v>
      </c>
      <c r="G498" s="83">
        <v>6423</v>
      </c>
      <c r="H498" s="84">
        <f t="shared" si="23"/>
        <v>2.3645439886908311E-2</v>
      </c>
      <c r="I498" s="79"/>
      <c r="J498" s="79"/>
      <c r="K498" s="85">
        <f t="shared" si="24"/>
        <v>1.3950809533275903</v>
      </c>
      <c r="L498" s="79">
        <v>1</v>
      </c>
      <c r="M498" s="79"/>
    </row>
    <row r="499" spans="1:13" x14ac:dyDescent="0.25">
      <c r="A499" s="80">
        <v>9</v>
      </c>
      <c r="B499" s="80" t="s">
        <v>187</v>
      </c>
      <c r="C499" s="88">
        <v>190</v>
      </c>
      <c r="D499" s="80" t="s">
        <v>640</v>
      </c>
      <c r="E499" s="80">
        <v>22</v>
      </c>
      <c r="F499" s="82" t="s">
        <v>625</v>
      </c>
      <c r="G499" s="83">
        <v>6468</v>
      </c>
      <c r="H499" s="84">
        <f t="shared" si="23"/>
        <v>2.3811101539548959E-2</v>
      </c>
      <c r="I499" s="79"/>
      <c r="J499" s="79"/>
      <c r="K499" s="85">
        <f t="shared" si="24"/>
        <v>1.4048549908333885</v>
      </c>
      <c r="L499" s="79">
        <v>1</v>
      </c>
      <c r="M499" s="79"/>
    </row>
    <row r="500" spans="1:13" x14ac:dyDescent="0.25">
      <c r="A500" s="80">
        <v>9</v>
      </c>
      <c r="B500" s="80" t="s">
        <v>187</v>
      </c>
      <c r="C500" s="88">
        <v>310</v>
      </c>
      <c r="D500" s="80" t="s">
        <v>170</v>
      </c>
      <c r="E500" s="80">
        <v>7</v>
      </c>
      <c r="F500" s="82" t="s">
        <v>558</v>
      </c>
      <c r="G500" s="83">
        <v>7457</v>
      </c>
      <c r="H500" s="84">
        <f t="shared" si="23"/>
        <v>2.7451976527584507E-2</v>
      </c>
      <c r="I500" s="79"/>
      <c r="J500" s="79"/>
      <c r="K500" s="85">
        <f t="shared" si="24"/>
        <v>1.6196666151274859</v>
      </c>
      <c r="L500" s="79">
        <v>2</v>
      </c>
      <c r="M500" s="79"/>
    </row>
    <row r="501" spans="1:13" x14ac:dyDescent="0.25">
      <c r="A501" s="80">
        <v>9</v>
      </c>
      <c r="B501" s="80" t="s">
        <v>187</v>
      </c>
      <c r="C501" s="88">
        <v>415</v>
      </c>
      <c r="D501" s="80" t="s">
        <v>641</v>
      </c>
      <c r="E501" s="80">
        <v>21</v>
      </c>
      <c r="F501" s="82" t="s">
        <v>412</v>
      </c>
      <c r="G501" s="83">
        <v>8064</v>
      </c>
      <c r="H501" s="84">
        <f t="shared" si="23"/>
        <v>2.9686568153203897E-2</v>
      </c>
      <c r="I501" s="79"/>
      <c r="J501" s="79"/>
      <c r="K501" s="85">
        <f t="shared" si="24"/>
        <v>1.7515075210390298</v>
      </c>
      <c r="L501" s="79">
        <v>2</v>
      </c>
      <c r="M501" s="79"/>
    </row>
    <row r="502" spans="1:13" x14ac:dyDescent="0.25">
      <c r="A502" s="80">
        <v>9</v>
      </c>
      <c r="B502" s="80" t="s">
        <v>187</v>
      </c>
      <c r="C502" s="88">
        <v>467</v>
      </c>
      <c r="D502" s="80" t="s">
        <v>642</v>
      </c>
      <c r="E502" s="80">
        <v>7</v>
      </c>
      <c r="F502" s="82" t="s">
        <v>558</v>
      </c>
      <c r="G502" s="83">
        <v>8082</v>
      </c>
      <c r="H502" s="84">
        <f t="shared" si="23"/>
        <v>2.9752832814260156E-2</v>
      </c>
      <c r="I502" s="79"/>
      <c r="J502" s="79"/>
      <c r="K502" s="85">
        <f t="shared" si="24"/>
        <v>1.7554171360413491</v>
      </c>
      <c r="L502" s="79">
        <v>2</v>
      </c>
      <c r="M502" s="79"/>
    </row>
    <row r="503" spans="1:13" x14ac:dyDescent="0.25">
      <c r="A503" s="80">
        <v>9</v>
      </c>
      <c r="B503" s="80" t="s">
        <v>187</v>
      </c>
      <c r="C503" s="88">
        <v>387</v>
      </c>
      <c r="D503" s="80" t="s">
        <v>171</v>
      </c>
      <c r="E503" s="80">
        <v>23</v>
      </c>
      <c r="F503" s="82" t="s">
        <v>187</v>
      </c>
      <c r="G503" s="83">
        <v>11280</v>
      </c>
      <c r="H503" s="84">
        <f t="shared" si="23"/>
        <v>4.1525854261922117E-2</v>
      </c>
      <c r="I503" s="79"/>
      <c r="J503" s="79"/>
      <c r="K503" s="85">
        <f t="shared" si="24"/>
        <v>2.4500254014534049</v>
      </c>
      <c r="L503" s="79">
        <v>2</v>
      </c>
      <c r="M503" s="79"/>
    </row>
    <row r="504" spans="1:13" x14ac:dyDescent="0.25">
      <c r="A504" s="80">
        <v>9</v>
      </c>
      <c r="B504" s="80" t="s">
        <v>187</v>
      </c>
      <c r="C504" s="88">
        <v>364</v>
      </c>
      <c r="D504" s="80" t="s">
        <v>643</v>
      </c>
      <c r="E504" s="80">
        <v>23</v>
      </c>
      <c r="F504" s="82" t="s">
        <v>187</v>
      </c>
      <c r="G504" s="83">
        <v>11365</v>
      </c>
      <c r="H504" s="84">
        <f t="shared" si="23"/>
        <v>4.1838770716910008E-2</v>
      </c>
      <c r="I504" s="79"/>
      <c r="J504" s="79"/>
      <c r="K504" s="85">
        <f t="shared" si="24"/>
        <v>2.4684874722976904</v>
      </c>
      <c r="L504" s="79">
        <v>2</v>
      </c>
      <c r="M504" s="79"/>
    </row>
    <row r="505" spans="1:13" x14ac:dyDescent="0.25">
      <c r="A505" s="80">
        <v>9</v>
      </c>
      <c r="B505" s="80" t="s">
        <v>187</v>
      </c>
      <c r="C505" s="88">
        <v>530</v>
      </c>
      <c r="D505" s="80" t="s">
        <v>644</v>
      </c>
      <c r="E505" s="80">
        <v>23</v>
      </c>
      <c r="F505" s="82" t="s">
        <v>187</v>
      </c>
      <c r="G505" s="83">
        <v>11947</v>
      </c>
      <c r="H505" s="84">
        <f t="shared" si="23"/>
        <v>4.3981328091062373E-2</v>
      </c>
      <c r="I505" s="79"/>
      <c r="J505" s="79"/>
      <c r="K505" s="85">
        <f t="shared" si="24"/>
        <v>2.59489835737268</v>
      </c>
      <c r="L505" s="79">
        <v>3</v>
      </c>
      <c r="M505" s="79"/>
    </row>
    <row r="506" spans="1:13" x14ac:dyDescent="0.25">
      <c r="A506" s="80">
        <v>9</v>
      </c>
      <c r="B506" s="80" t="s">
        <v>187</v>
      </c>
      <c r="C506" s="88">
        <v>468</v>
      </c>
      <c r="D506" s="80" t="s">
        <v>62</v>
      </c>
      <c r="E506" s="80">
        <v>23</v>
      </c>
      <c r="F506" s="82" t="s">
        <v>187</v>
      </c>
      <c r="G506" s="83">
        <v>13535</v>
      </c>
      <c r="H506" s="84">
        <f t="shared" si="23"/>
        <v>4.9827343744247861E-2</v>
      </c>
      <c r="I506" s="79"/>
      <c r="J506" s="79"/>
      <c r="K506" s="85">
        <f t="shared" si="24"/>
        <v>2.9398132809106237</v>
      </c>
      <c r="L506" s="79">
        <v>3</v>
      </c>
      <c r="M506" s="79"/>
    </row>
    <row r="507" spans="1:13" x14ac:dyDescent="0.25">
      <c r="A507" s="80">
        <v>9</v>
      </c>
      <c r="B507" s="80" t="s">
        <v>187</v>
      </c>
      <c r="C507" s="88">
        <v>332</v>
      </c>
      <c r="D507" s="80" t="s">
        <v>184</v>
      </c>
      <c r="E507" s="80">
        <v>21</v>
      </c>
      <c r="F507" s="82" t="s">
        <v>412</v>
      </c>
      <c r="G507" s="83">
        <v>33448</v>
      </c>
      <c r="H507" s="84">
        <f t="shared" si="23"/>
        <v>0.12313446572276339</v>
      </c>
      <c r="I507" s="79"/>
      <c r="J507" s="79"/>
      <c r="K507" s="85">
        <f t="shared" si="24"/>
        <v>7.2649334776430399</v>
      </c>
      <c r="L507" s="79">
        <v>7</v>
      </c>
      <c r="M507" s="79"/>
    </row>
    <row r="508" spans="1:13" x14ac:dyDescent="0.25">
      <c r="A508" s="80">
        <v>9</v>
      </c>
      <c r="B508" s="80" t="s">
        <v>187</v>
      </c>
      <c r="C508" s="88">
        <v>316</v>
      </c>
      <c r="D508" s="80" t="s">
        <v>183</v>
      </c>
      <c r="E508" s="80">
        <v>22</v>
      </c>
      <c r="F508" s="82" t="s">
        <v>625</v>
      </c>
      <c r="G508" s="83">
        <v>34655</v>
      </c>
      <c r="H508" s="84">
        <f t="shared" si="23"/>
        <v>0.12757787938359139</v>
      </c>
      <c r="I508" s="79"/>
      <c r="J508" s="79"/>
      <c r="K508" s="85">
        <f t="shared" si="24"/>
        <v>7.5270948836318921</v>
      </c>
      <c r="L508" s="79">
        <v>8</v>
      </c>
      <c r="M508" s="79"/>
    </row>
    <row r="509" spans="1:13" x14ac:dyDescent="0.25">
      <c r="A509" s="80">
        <v>9</v>
      </c>
      <c r="B509" s="80" t="s">
        <v>187</v>
      </c>
      <c r="C509" s="88">
        <v>484</v>
      </c>
      <c r="D509" s="80" t="s">
        <v>645</v>
      </c>
      <c r="E509" s="80">
        <v>22</v>
      </c>
      <c r="F509" s="82" t="s">
        <v>625</v>
      </c>
      <c r="G509" s="83">
        <v>37762</v>
      </c>
      <c r="H509" s="84">
        <f t="shared" si="23"/>
        <v>0.13901589615591339</v>
      </c>
      <c r="I509" s="79"/>
      <c r="J509" s="79"/>
      <c r="K509" s="85">
        <f t="shared" si="24"/>
        <v>8.2019378731988901</v>
      </c>
      <c r="L509" s="79">
        <v>8</v>
      </c>
      <c r="M509" s="79">
        <f>SUM(L468:L509)</f>
        <v>59</v>
      </c>
    </row>
    <row r="510" spans="1:13" x14ac:dyDescent="0.25">
      <c r="A510" s="80">
        <v>10</v>
      </c>
      <c r="B510" s="80" t="s">
        <v>485</v>
      </c>
      <c r="C510" s="88">
        <v>535</v>
      </c>
      <c r="D510" s="80" t="s">
        <v>646</v>
      </c>
      <c r="E510" s="80">
        <v>24</v>
      </c>
      <c r="F510" s="82" t="s">
        <v>485</v>
      </c>
      <c r="G510" s="83">
        <v>515</v>
      </c>
      <c r="H510" s="84">
        <f t="shared" ref="H510:H573" si="25">G510/306868</f>
        <v>1.6782460210905015E-3</v>
      </c>
      <c r="I510" s="79"/>
      <c r="J510" s="79"/>
      <c r="K510" s="85">
        <f t="shared" ref="K510:K573" si="26">H510*67</f>
        <v>0.11244248341306361</v>
      </c>
      <c r="L510" s="79">
        <v>0</v>
      </c>
      <c r="M510" s="79"/>
    </row>
    <row r="511" spans="1:13" x14ac:dyDescent="0.25">
      <c r="A511" s="80">
        <v>10</v>
      </c>
      <c r="B511" s="80" t="s">
        <v>485</v>
      </c>
      <c r="C511" s="88">
        <v>152</v>
      </c>
      <c r="D511" s="80" t="s">
        <v>647</v>
      </c>
      <c r="E511" s="80">
        <v>21</v>
      </c>
      <c r="F511" s="82" t="s">
        <v>412</v>
      </c>
      <c r="G511" s="83">
        <v>557</v>
      </c>
      <c r="H511" s="84">
        <f t="shared" si="25"/>
        <v>1.8151126868881733E-3</v>
      </c>
      <c r="I511" s="79"/>
      <c r="J511" s="79"/>
      <c r="K511" s="85">
        <f t="shared" si="26"/>
        <v>0.12161255002150761</v>
      </c>
      <c r="L511" s="79">
        <v>0</v>
      </c>
      <c r="M511" s="79"/>
    </row>
    <row r="512" spans="1:13" x14ac:dyDescent="0.25">
      <c r="A512" s="80">
        <v>10</v>
      </c>
      <c r="B512" s="80" t="s">
        <v>485</v>
      </c>
      <c r="C512" s="88">
        <v>538</v>
      </c>
      <c r="D512" s="80" t="s">
        <v>648</v>
      </c>
      <c r="E512" s="80">
        <v>24</v>
      </c>
      <c r="F512" s="82" t="s">
        <v>485</v>
      </c>
      <c r="G512" s="83">
        <v>640</v>
      </c>
      <c r="H512" s="84">
        <f t="shared" si="25"/>
        <v>2.0855872883454776E-3</v>
      </c>
      <c r="I512" s="79"/>
      <c r="J512" s="79"/>
      <c r="K512" s="85">
        <f t="shared" si="26"/>
        <v>0.13973434831914699</v>
      </c>
      <c r="L512" s="79">
        <v>0</v>
      </c>
      <c r="M512" s="79"/>
    </row>
    <row r="513" spans="1:13" x14ac:dyDescent="0.25">
      <c r="A513" s="80">
        <v>10</v>
      </c>
      <c r="B513" s="80" t="s">
        <v>485</v>
      </c>
      <c r="C513" s="88">
        <v>98</v>
      </c>
      <c r="D513" s="80" t="s">
        <v>649</v>
      </c>
      <c r="E513" s="80">
        <v>24</v>
      </c>
      <c r="F513" s="82" t="s">
        <v>485</v>
      </c>
      <c r="G513" s="83">
        <v>640</v>
      </c>
      <c r="H513" s="84">
        <f t="shared" si="25"/>
        <v>2.0855872883454776E-3</v>
      </c>
      <c r="I513" s="79"/>
      <c r="J513" s="79"/>
      <c r="K513" s="85">
        <f t="shared" si="26"/>
        <v>0.13973434831914699</v>
      </c>
      <c r="L513" s="79">
        <v>0</v>
      </c>
      <c r="M513" s="79"/>
    </row>
    <row r="514" spans="1:13" x14ac:dyDescent="0.25">
      <c r="A514" s="80">
        <v>10</v>
      </c>
      <c r="B514" s="80" t="s">
        <v>485</v>
      </c>
      <c r="C514" s="88">
        <v>238</v>
      </c>
      <c r="D514" s="80" t="s">
        <v>650</v>
      </c>
      <c r="E514" s="80">
        <v>17</v>
      </c>
      <c r="F514" s="82" t="s">
        <v>188</v>
      </c>
      <c r="G514" s="83">
        <v>667</v>
      </c>
      <c r="H514" s="84">
        <f t="shared" si="25"/>
        <v>2.1735730020725525E-3</v>
      </c>
      <c r="I514" s="79"/>
      <c r="J514" s="79"/>
      <c r="K514" s="85">
        <f t="shared" si="26"/>
        <v>0.145629391138861</v>
      </c>
      <c r="L514" s="79">
        <v>0</v>
      </c>
      <c r="M514" s="79"/>
    </row>
    <row r="515" spans="1:13" x14ac:dyDescent="0.25">
      <c r="A515" s="80">
        <v>10</v>
      </c>
      <c r="B515" s="80" t="s">
        <v>485</v>
      </c>
      <c r="C515" s="88">
        <v>512</v>
      </c>
      <c r="D515" s="80" t="s">
        <v>651</v>
      </c>
      <c r="E515" s="80">
        <v>25</v>
      </c>
      <c r="F515" s="82" t="s">
        <v>652</v>
      </c>
      <c r="G515" s="83">
        <v>676</v>
      </c>
      <c r="H515" s="84">
        <f t="shared" si="25"/>
        <v>2.2029015733149105E-3</v>
      </c>
      <c r="I515" s="79"/>
      <c r="J515" s="79"/>
      <c r="K515" s="85">
        <f t="shared" si="26"/>
        <v>0.14759440541209901</v>
      </c>
      <c r="L515" s="79">
        <v>0</v>
      </c>
      <c r="M515" s="79"/>
    </row>
    <row r="516" spans="1:13" x14ac:dyDescent="0.25">
      <c r="A516" s="80">
        <v>10</v>
      </c>
      <c r="B516" s="80" t="s">
        <v>485</v>
      </c>
      <c r="C516" s="88">
        <v>267</v>
      </c>
      <c r="D516" s="80" t="s">
        <v>653</v>
      </c>
      <c r="E516" s="80">
        <v>24</v>
      </c>
      <c r="F516" s="82" t="s">
        <v>485</v>
      </c>
      <c r="G516" s="83">
        <v>749</v>
      </c>
      <c r="H516" s="84">
        <f t="shared" si="25"/>
        <v>2.4407888733918165E-3</v>
      </c>
      <c r="I516" s="79"/>
      <c r="J516" s="79"/>
      <c r="K516" s="85">
        <f t="shared" si="26"/>
        <v>0.16353285451725169</v>
      </c>
      <c r="L516" s="79">
        <v>0</v>
      </c>
      <c r="M516" s="79"/>
    </row>
    <row r="517" spans="1:13" x14ac:dyDescent="0.25">
      <c r="A517" s="80">
        <v>10</v>
      </c>
      <c r="B517" s="80" t="s">
        <v>485</v>
      </c>
      <c r="C517" s="88">
        <v>47</v>
      </c>
      <c r="D517" s="80" t="s">
        <v>654</v>
      </c>
      <c r="E517" s="80">
        <v>21</v>
      </c>
      <c r="F517" s="82" t="s">
        <v>412</v>
      </c>
      <c r="G517" s="83">
        <v>764</v>
      </c>
      <c r="H517" s="84">
        <f t="shared" si="25"/>
        <v>2.4896698254624136E-3</v>
      </c>
      <c r="I517" s="79"/>
      <c r="J517" s="79"/>
      <c r="K517" s="85">
        <f t="shared" si="26"/>
        <v>0.1668078783059817</v>
      </c>
      <c r="L517" s="79">
        <v>0</v>
      </c>
      <c r="M517" s="79"/>
    </row>
    <row r="518" spans="1:13" x14ac:dyDescent="0.25">
      <c r="A518" s="80">
        <v>10</v>
      </c>
      <c r="B518" s="80" t="s">
        <v>485</v>
      </c>
      <c r="C518" s="88">
        <v>287</v>
      </c>
      <c r="D518" s="80" t="s">
        <v>655</v>
      </c>
      <c r="E518" s="80">
        <v>16</v>
      </c>
      <c r="F518" s="82" t="s">
        <v>348</v>
      </c>
      <c r="G518" s="83">
        <v>873</v>
      </c>
      <c r="H518" s="84">
        <f t="shared" si="25"/>
        <v>2.844871410508753E-3</v>
      </c>
      <c r="I518" s="79"/>
      <c r="J518" s="79"/>
      <c r="K518" s="85">
        <f t="shared" si="26"/>
        <v>0.19060638450408646</v>
      </c>
      <c r="L518" s="79">
        <v>0</v>
      </c>
      <c r="M518" s="79"/>
    </row>
    <row r="519" spans="1:13" x14ac:dyDescent="0.25">
      <c r="A519" s="80">
        <v>10</v>
      </c>
      <c r="B519" s="80" t="s">
        <v>485</v>
      </c>
      <c r="C519" s="88">
        <v>241</v>
      </c>
      <c r="D519" s="80" t="s">
        <v>656</v>
      </c>
      <c r="E519" s="80">
        <v>24</v>
      </c>
      <c r="F519" s="82" t="s">
        <v>485</v>
      </c>
      <c r="G519" s="83">
        <v>879</v>
      </c>
      <c r="H519" s="84">
        <f t="shared" si="25"/>
        <v>2.8644237913369917E-3</v>
      </c>
      <c r="I519" s="79"/>
      <c r="J519" s="79"/>
      <c r="K519" s="85">
        <f t="shared" si="26"/>
        <v>0.19191639401957844</v>
      </c>
      <c r="L519" s="79">
        <v>0</v>
      </c>
      <c r="M519" s="79"/>
    </row>
    <row r="520" spans="1:13" x14ac:dyDescent="0.25">
      <c r="A520" s="80">
        <v>10</v>
      </c>
      <c r="B520" s="80" t="s">
        <v>485</v>
      </c>
      <c r="C520" s="88">
        <v>236</v>
      </c>
      <c r="D520" s="80" t="s">
        <v>657</v>
      </c>
      <c r="E520" s="80">
        <v>17</v>
      </c>
      <c r="F520" s="82" t="s">
        <v>188</v>
      </c>
      <c r="G520" s="83">
        <v>959</v>
      </c>
      <c r="H520" s="84">
        <f t="shared" si="25"/>
        <v>3.1251222023801766E-3</v>
      </c>
      <c r="I520" s="79"/>
      <c r="J520" s="79"/>
      <c r="K520" s="85">
        <f t="shared" si="26"/>
        <v>0.20938318755947183</v>
      </c>
      <c r="L520" s="79">
        <v>0</v>
      </c>
      <c r="M520" s="79"/>
    </row>
    <row r="521" spans="1:13" x14ac:dyDescent="0.25">
      <c r="A521" s="80">
        <v>10</v>
      </c>
      <c r="B521" s="80" t="s">
        <v>485</v>
      </c>
      <c r="C521" s="88">
        <v>564</v>
      </c>
      <c r="D521" s="80" t="s">
        <v>658</v>
      </c>
      <c r="E521" s="80">
        <v>21</v>
      </c>
      <c r="F521" s="82" t="s">
        <v>412</v>
      </c>
      <c r="G521" s="83">
        <v>1056</v>
      </c>
      <c r="H521" s="84">
        <f t="shared" si="25"/>
        <v>3.4412190257700377E-3</v>
      </c>
      <c r="I521" s="79"/>
      <c r="J521" s="79"/>
      <c r="K521" s="85">
        <f t="shared" si="26"/>
        <v>0.23056167472659253</v>
      </c>
      <c r="L521" s="79">
        <v>0</v>
      </c>
      <c r="M521" s="79"/>
    </row>
    <row r="522" spans="1:13" x14ac:dyDescent="0.25">
      <c r="A522" s="80">
        <v>10</v>
      </c>
      <c r="B522" s="80" t="s">
        <v>485</v>
      </c>
      <c r="C522" s="88">
        <v>362</v>
      </c>
      <c r="D522" s="80" t="s">
        <v>659</v>
      </c>
      <c r="E522" s="80">
        <v>24</v>
      </c>
      <c r="F522" s="82" t="s">
        <v>485</v>
      </c>
      <c r="G522" s="83">
        <v>1107</v>
      </c>
      <c r="H522" s="84">
        <f t="shared" si="25"/>
        <v>3.6074142628100682E-3</v>
      </c>
      <c r="I522" s="79"/>
      <c r="J522" s="79"/>
      <c r="K522" s="85">
        <f t="shared" si="26"/>
        <v>0.24169675560827455</v>
      </c>
      <c r="L522" s="79">
        <v>0</v>
      </c>
      <c r="M522" s="79"/>
    </row>
    <row r="523" spans="1:13" x14ac:dyDescent="0.25">
      <c r="A523" s="80">
        <v>10</v>
      </c>
      <c r="B523" s="80" t="s">
        <v>485</v>
      </c>
      <c r="C523" s="88">
        <v>430</v>
      </c>
      <c r="D523" s="80" t="s">
        <v>660</v>
      </c>
      <c r="E523" s="80">
        <v>16</v>
      </c>
      <c r="F523" s="82" t="s">
        <v>348</v>
      </c>
      <c r="G523" s="83">
        <v>1135</v>
      </c>
      <c r="H523" s="84">
        <f t="shared" si="25"/>
        <v>3.6986587066751828E-3</v>
      </c>
      <c r="I523" s="79"/>
      <c r="J523" s="79"/>
      <c r="K523" s="85">
        <f t="shared" si="26"/>
        <v>0.24781013334723725</v>
      </c>
      <c r="L523" s="79">
        <v>0</v>
      </c>
      <c r="M523" s="79"/>
    </row>
    <row r="524" spans="1:13" x14ac:dyDescent="0.25">
      <c r="A524" s="80">
        <v>10</v>
      </c>
      <c r="B524" s="80" t="s">
        <v>485</v>
      </c>
      <c r="C524" s="88">
        <v>421</v>
      </c>
      <c r="D524" s="80" t="s">
        <v>661</v>
      </c>
      <c r="E524" s="80">
        <v>25</v>
      </c>
      <c r="F524" s="82" t="s">
        <v>652</v>
      </c>
      <c r="G524" s="83">
        <v>1137</v>
      </c>
      <c r="H524" s="84">
        <f t="shared" si="25"/>
        <v>3.7051761669512624E-3</v>
      </c>
      <c r="I524" s="79"/>
      <c r="J524" s="79"/>
      <c r="K524" s="85">
        <f t="shared" si="26"/>
        <v>0.24824680318573458</v>
      </c>
      <c r="L524" s="79">
        <v>0</v>
      </c>
      <c r="M524" s="79"/>
    </row>
    <row r="525" spans="1:13" x14ac:dyDescent="0.25">
      <c r="A525" s="80">
        <v>10</v>
      </c>
      <c r="B525" s="80" t="s">
        <v>485</v>
      </c>
      <c r="C525" s="88">
        <v>146</v>
      </c>
      <c r="D525" s="80" t="s">
        <v>662</v>
      </c>
      <c r="E525" s="80">
        <v>24</v>
      </c>
      <c r="F525" s="82" t="s">
        <v>485</v>
      </c>
      <c r="G525" s="83">
        <v>1204</v>
      </c>
      <c r="H525" s="84">
        <f t="shared" si="25"/>
        <v>3.9235110861999293E-3</v>
      </c>
      <c r="I525" s="79"/>
      <c r="J525" s="79"/>
      <c r="K525" s="85">
        <f t="shared" si="26"/>
        <v>0.26287524277539526</v>
      </c>
      <c r="L525" s="79">
        <v>0</v>
      </c>
      <c r="M525" s="79"/>
    </row>
    <row r="526" spans="1:13" x14ac:dyDescent="0.25">
      <c r="A526" s="80">
        <v>10</v>
      </c>
      <c r="B526" s="80" t="s">
        <v>485</v>
      </c>
      <c r="C526" s="88">
        <v>77</v>
      </c>
      <c r="D526" s="80" t="s">
        <v>663</v>
      </c>
      <c r="E526" s="80">
        <v>21</v>
      </c>
      <c r="F526" s="82" t="s">
        <v>412</v>
      </c>
      <c r="G526" s="83">
        <v>1255</v>
      </c>
      <c r="H526" s="84">
        <f t="shared" si="25"/>
        <v>4.0897063232399602E-3</v>
      </c>
      <c r="I526" s="79"/>
      <c r="J526" s="79"/>
      <c r="K526" s="85">
        <f t="shared" si="26"/>
        <v>0.27401032365707734</v>
      </c>
      <c r="L526" s="79">
        <v>0</v>
      </c>
      <c r="M526" s="79"/>
    </row>
    <row r="527" spans="1:13" x14ac:dyDescent="0.25">
      <c r="A527" s="80">
        <v>10</v>
      </c>
      <c r="B527" s="80" t="s">
        <v>485</v>
      </c>
      <c r="C527" s="88">
        <v>165</v>
      </c>
      <c r="D527" s="80" t="s">
        <v>664</v>
      </c>
      <c r="E527" s="80">
        <v>21</v>
      </c>
      <c r="F527" s="82" t="s">
        <v>412</v>
      </c>
      <c r="G527" s="83">
        <v>1491</v>
      </c>
      <c r="H527" s="84">
        <f t="shared" si="25"/>
        <v>4.858766635817355E-3</v>
      </c>
      <c r="I527" s="79"/>
      <c r="J527" s="79"/>
      <c r="K527" s="85">
        <f t="shared" si="26"/>
        <v>0.32553736459976279</v>
      </c>
      <c r="L527" s="79">
        <v>0</v>
      </c>
      <c r="M527" s="79"/>
    </row>
    <row r="528" spans="1:13" x14ac:dyDescent="0.25">
      <c r="A528" s="80">
        <v>10</v>
      </c>
      <c r="B528" s="80" t="s">
        <v>485</v>
      </c>
      <c r="C528" s="88">
        <v>251</v>
      </c>
      <c r="D528" s="80" t="s">
        <v>665</v>
      </c>
      <c r="E528" s="80">
        <v>21</v>
      </c>
      <c r="F528" s="82" t="s">
        <v>412</v>
      </c>
      <c r="G528" s="83">
        <v>1534</v>
      </c>
      <c r="H528" s="84">
        <f t="shared" si="25"/>
        <v>4.9988920317530668E-3</v>
      </c>
      <c r="I528" s="79"/>
      <c r="J528" s="79"/>
      <c r="K528" s="85">
        <f t="shared" si="26"/>
        <v>0.33492576612745545</v>
      </c>
      <c r="L528" s="79">
        <v>0</v>
      </c>
      <c r="M528" s="79"/>
    </row>
    <row r="529" spans="1:13" x14ac:dyDescent="0.25">
      <c r="A529" s="80">
        <v>10</v>
      </c>
      <c r="B529" s="80" t="s">
        <v>485</v>
      </c>
      <c r="C529" s="88">
        <v>116</v>
      </c>
      <c r="D529" s="80" t="s">
        <v>666</v>
      </c>
      <c r="E529" s="80">
        <v>16</v>
      </c>
      <c r="F529" s="82" t="s">
        <v>348</v>
      </c>
      <c r="G529" s="83">
        <v>1556</v>
      </c>
      <c r="H529" s="84">
        <f t="shared" si="25"/>
        <v>5.0705840947899419E-3</v>
      </c>
      <c r="I529" s="79"/>
      <c r="J529" s="79"/>
      <c r="K529" s="85">
        <f t="shared" si="26"/>
        <v>0.33972913435092611</v>
      </c>
      <c r="L529" s="79">
        <v>0</v>
      </c>
      <c r="M529" s="79"/>
    </row>
    <row r="530" spans="1:13" x14ac:dyDescent="0.25">
      <c r="A530" s="80">
        <v>10</v>
      </c>
      <c r="B530" s="80" t="s">
        <v>485</v>
      </c>
      <c r="C530" s="88">
        <v>353</v>
      </c>
      <c r="D530" s="80" t="s">
        <v>667</v>
      </c>
      <c r="E530" s="80">
        <v>21</v>
      </c>
      <c r="F530" s="82" t="s">
        <v>412</v>
      </c>
      <c r="G530" s="83">
        <v>1607</v>
      </c>
      <c r="H530" s="84">
        <f t="shared" si="25"/>
        <v>5.2367793318299728E-3</v>
      </c>
      <c r="I530" s="79"/>
      <c r="J530" s="79"/>
      <c r="K530" s="85">
        <f t="shared" si="26"/>
        <v>0.35086421523260819</v>
      </c>
      <c r="L530" s="79">
        <v>0</v>
      </c>
      <c r="M530" s="79"/>
    </row>
    <row r="531" spans="1:13" x14ac:dyDescent="0.25">
      <c r="A531" s="80">
        <v>10</v>
      </c>
      <c r="B531" s="80" t="s">
        <v>485</v>
      </c>
      <c r="C531" s="88">
        <v>529</v>
      </c>
      <c r="D531" s="80" t="s">
        <v>668</v>
      </c>
      <c r="E531" s="80">
        <v>25</v>
      </c>
      <c r="F531" s="82" t="s">
        <v>652</v>
      </c>
      <c r="G531" s="83">
        <v>1648</v>
      </c>
      <c r="H531" s="84">
        <f t="shared" si="25"/>
        <v>5.370387267489605E-3</v>
      </c>
      <c r="I531" s="79"/>
      <c r="J531" s="79"/>
      <c r="K531" s="85">
        <f t="shared" si="26"/>
        <v>0.35981594692180352</v>
      </c>
      <c r="L531" s="79">
        <v>0</v>
      </c>
      <c r="M531" s="79"/>
    </row>
    <row r="532" spans="1:13" x14ac:dyDescent="0.25">
      <c r="A532" s="80">
        <v>10</v>
      </c>
      <c r="B532" s="80" t="s">
        <v>485</v>
      </c>
      <c r="C532" s="88">
        <v>358</v>
      </c>
      <c r="D532" s="80" t="s">
        <v>669</v>
      </c>
      <c r="E532" s="80">
        <v>16</v>
      </c>
      <c r="F532" s="82" t="s">
        <v>348</v>
      </c>
      <c r="G532" s="83">
        <v>1658</v>
      </c>
      <c r="H532" s="84">
        <f t="shared" si="25"/>
        <v>5.4029745688700028E-3</v>
      </c>
      <c r="I532" s="79"/>
      <c r="J532" s="79"/>
      <c r="K532" s="85">
        <f t="shared" si="26"/>
        <v>0.36199929611429021</v>
      </c>
      <c r="L532" s="79">
        <v>0</v>
      </c>
      <c r="M532" s="79"/>
    </row>
    <row r="533" spans="1:13" x14ac:dyDescent="0.25">
      <c r="A533" s="80">
        <v>10</v>
      </c>
      <c r="B533" s="80" t="s">
        <v>485</v>
      </c>
      <c r="C533" s="88">
        <v>151</v>
      </c>
      <c r="D533" s="80" t="s">
        <v>670</v>
      </c>
      <c r="E533" s="80">
        <v>17</v>
      </c>
      <c r="F533" s="82" t="s">
        <v>188</v>
      </c>
      <c r="G533" s="83">
        <v>1681</v>
      </c>
      <c r="H533" s="84">
        <f t="shared" si="25"/>
        <v>5.4779253620449182E-3</v>
      </c>
      <c r="I533" s="79"/>
      <c r="J533" s="79"/>
      <c r="K533" s="85">
        <f t="shared" si="26"/>
        <v>0.36702099925700954</v>
      </c>
      <c r="L533" s="79">
        <v>0</v>
      </c>
      <c r="M533" s="79"/>
    </row>
    <row r="534" spans="1:13" x14ac:dyDescent="0.25">
      <c r="A534" s="80">
        <v>10</v>
      </c>
      <c r="B534" s="80" t="s">
        <v>485</v>
      </c>
      <c r="C534" s="88">
        <v>143</v>
      </c>
      <c r="D534" s="80" t="s">
        <v>671</v>
      </c>
      <c r="E534" s="80">
        <v>16</v>
      </c>
      <c r="F534" s="82" t="s">
        <v>348</v>
      </c>
      <c r="G534" s="83">
        <v>1733</v>
      </c>
      <c r="H534" s="84">
        <f t="shared" si="25"/>
        <v>5.6473793292229884E-3</v>
      </c>
      <c r="I534" s="79"/>
      <c r="J534" s="79"/>
      <c r="K534" s="85">
        <f t="shared" si="26"/>
        <v>0.37837441505794023</v>
      </c>
      <c r="L534" s="79">
        <v>0</v>
      </c>
      <c r="M534" s="79"/>
    </row>
    <row r="535" spans="1:13" x14ac:dyDescent="0.25">
      <c r="A535" s="80">
        <v>10</v>
      </c>
      <c r="B535" s="80" t="s">
        <v>485</v>
      </c>
      <c r="C535" s="88">
        <v>68</v>
      </c>
      <c r="D535" s="80" t="s">
        <v>672</v>
      </c>
      <c r="E535" s="80">
        <v>24</v>
      </c>
      <c r="F535" s="82" t="s">
        <v>485</v>
      </c>
      <c r="G535" s="83">
        <v>1780</v>
      </c>
      <c r="H535" s="84">
        <f t="shared" si="25"/>
        <v>5.8005396457108593E-3</v>
      </c>
      <c r="I535" s="79"/>
      <c r="J535" s="79"/>
      <c r="K535" s="85">
        <f t="shared" si="26"/>
        <v>0.3886361562626276</v>
      </c>
      <c r="L535" s="79">
        <v>0</v>
      </c>
      <c r="M535" s="79"/>
    </row>
    <row r="536" spans="1:13" x14ac:dyDescent="0.25">
      <c r="A536" s="80">
        <v>10</v>
      </c>
      <c r="B536" s="80" t="s">
        <v>485</v>
      </c>
      <c r="C536" s="88">
        <v>341</v>
      </c>
      <c r="D536" s="80" t="s">
        <v>673</v>
      </c>
      <c r="E536" s="80">
        <v>25</v>
      </c>
      <c r="F536" s="82" t="s">
        <v>652</v>
      </c>
      <c r="G536" s="83">
        <v>1924</v>
      </c>
      <c r="H536" s="84">
        <f t="shared" si="25"/>
        <v>6.2697967855885918E-3</v>
      </c>
      <c r="I536" s="79"/>
      <c r="J536" s="79"/>
      <c r="K536" s="85">
        <f t="shared" si="26"/>
        <v>0.42007638463443564</v>
      </c>
      <c r="L536" s="79">
        <v>0</v>
      </c>
      <c r="M536" s="79"/>
    </row>
    <row r="537" spans="1:13" x14ac:dyDescent="0.25">
      <c r="A537" s="80">
        <v>10</v>
      </c>
      <c r="B537" s="80" t="s">
        <v>485</v>
      </c>
      <c r="C537" s="88">
        <v>351</v>
      </c>
      <c r="D537" s="80" t="s">
        <v>140</v>
      </c>
      <c r="E537" s="80">
        <v>21</v>
      </c>
      <c r="F537" s="82" t="s">
        <v>412</v>
      </c>
      <c r="G537" s="83">
        <v>2027</v>
      </c>
      <c r="H537" s="84">
        <f t="shared" si="25"/>
        <v>6.6054459898066921E-3</v>
      </c>
      <c r="I537" s="79"/>
      <c r="J537" s="79"/>
      <c r="K537" s="85">
        <f t="shared" si="26"/>
        <v>0.44256488131704835</v>
      </c>
      <c r="L537" s="79">
        <v>0</v>
      </c>
      <c r="M537" s="79"/>
    </row>
    <row r="538" spans="1:13" x14ac:dyDescent="0.25">
      <c r="A538" s="80">
        <v>10</v>
      </c>
      <c r="B538" s="80" t="s">
        <v>485</v>
      </c>
      <c r="C538" s="88">
        <v>270</v>
      </c>
      <c r="D538" s="80" t="s">
        <v>53</v>
      </c>
      <c r="E538" s="80">
        <v>24</v>
      </c>
      <c r="F538" s="82" t="s">
        <v>485</v>
      </c>
      <c r="G538" s="83">
        <v>2053</v>
      </c>
      <c r="H538" s="84">
        <f t="shared" si="25"/>
        <v>6.6901729733957272E-3</v>
      </c>
      <c r="I538" s="79"/>
      <c r="J538" s="79"/>
      <c r="K538" s="85">
        <f t="shared" si="26"/>
        <v>0.44824158921751373</v>
      </c>
      <c r="L538" s="79">
        <v>0</v>
      </c>
      <c r="M538" s="79"/>
    </row>
    <row r="539" spans="1:13" x14ac:dyDescent="0.25">
      <c r="A539" s="80">
        <v>10</v>
      </c>
      <c r="B539" s="80" t="s">
        <v>485</v>
      </c>
      <c r="C539" s="88">
        <v>277</v>
      </c>
      <c r="D539" s="80" t="s">
        <v>141</v>
      </c>
      <c r="E539" s="80">
        <v>21</v>
      </c>
      <c r="F539" s="82" t="s">
        <v>412</v>
      </c>
      <c r="G539" s="83">
        <v>2056</v>
      </c>
      <c r="H539" s="84">
        <f t="shared" si="25"/>
        <v>6.6999491638098469E-3</v>
      </c>
      <c r="I539" s="79"/>
      <c r="J539" s="79"/>
      <c r="K539" s="85">
        <f t="shared" si="26"/>
        <v>0.44889659397525977</v>
      </c>
      <c r="L539" s="79">
        <v>0</v>
      </c>
      <c r="M539" s="79"/>
    </row>
    <row r="540" spans="1:13" x14ac:dyDescent="0.25">
      <c r="A540" s="80">
        <v>10</v>
      </c>
      <c r="B540" s="80" t="s">
        <v>485</v>
      </c>
      <c r="C540" s="88">
        <v>393</v>
      </c>
      <c r="D540" s="80" t="s">
        <v>674</v>
      </c>
      <c r="E540" s="80">
        <v>16</v>
      </c>
      <c r="F540" s="82" t="s">
        <v>348</v>
      </c>
      <c r="G540" s="83">
        <v>2071</v>
      </c>
      <c r="H540" s="84">
        <f t="shared" si="25"/>
        <v>6.7488301158804441E-3</v>
      </c>
      <c r="I540" s="79"/>
      <c r="J540" s="79"/>
      <c r="K540" s="85">
        <f t="shared" si="26"/>
        <v>0.45217161776398973</v>
      </c>
      <c r="L540" s="79">
        <v>0</v>
      </c>
      <c r="M540" s="79"/>
    </row>
    <row r="541" spans="1:13" x14ac:dyDescent="0.25">
      <c r="A541" s="80">
        <v>10</v>
      </c>
      <c r="B541" s="80" t="s">
        <v>485</v>
      </c>
      <c r="C541" s="88">
        <v>110</v>
      </c>
      <c r="D541" s="80" t="s">
        <v>142</v>
      </c>
      <c r="E541" s="80">
        <v>24</v>
      </c>
      <c r="F541" s="82" t="s">
        <v>485</v>
      </c>
      <c r="G541" s="83">
        <v>2102</v>
      </c>
      <c r="H541" s="84">
        <f t="shared" si="25"/>
        <v>6.8498507501596776E-3</v>
      </c>
      <c r="I541" s="79"/>
      <c r="J541" s="79"/>
      <c r="K541" s="85">
        <f t="shared" si="26"/>
        <v>0.45894000026069842</v>
      </c>
      <c r="L541" s="79">
        <v>0</v>
      </c>
      <c r="M541" s="79"/>
    </row>
    <row r="542" spans="1:13" x14ac:dyDescent="0.25">
      <c r="A542" s="80">
        <v>10</v>
      </c>
      <c r="B542" s="80" t="s">
        <v>485</v>
      </c>
      <c r="C542" s="88">
        <v>264</v>
      </c>
      <c r="D542" s="80" t="s">
        <v>675</v>
      </c>
      <c r="E542" s="80">
        <v>25</v>
      </c>
      <c r="F542" s="82" t="s">
        <v>652</v>
      </c>
      <c r="G542" s="83">
        <v>2150</v>
      </c>
      <c r="H542" s="84">
        <f t="shared" si="25"/>
        <v>7.0062697967855888E-3</v>
      </c>
      <c r="I542" s="79"/>
      <c r="J542" s="79"/>
      <c r="K542" s="85">
        <f t="shared" si="26"/>
        <v>0.46942007638463445</v>
      </c>
      <c r="L542" s="79">
        <v>1</v>
      </c>
      <c r="M542" s="79"/>
    </row>
    <row r="543" spans="1:13" x14ac:dyDescent="0.25">
      <c r="A543" s="80">
        <v>10</v>
      </c>
      <c r="B543" s="80" t="s">
        <v>485</v>
      </c>
      <c r="C543" s="88">
        <v>120</v>
      </c>
      <c r="D543" s="80" t="s">
        <v>676</v>
      </c>
      <c r="E543" s="80">
        <v>24</v>
      </c>
      <c r="F543" s="82" t="s">
        <v>485</v>
      </c>
      <c r="G543" s="83">
        <v>2160</v>
      </c>
      <c r="H543" s="84">
        <f t="shared" si="25"/>
        <v>7.0388570981659866E-3</v>
      </c>
      <c r="I543" s="79"/>
      <c r="J543" s="79"/>
      <c r="K543" s="85">
        <f t="shared" si="26"/>
        <v>0.47160342557712109</v>
      </c>
      <c r="L543" s="79">
        <v>1</v>
      </c>
      <c r="M543" s="79"/>
    </row>
    <row r="544" spans="1:13" x14ac:dyDescent="0.25">
      <c r="A544" s="80">
        <v>10</v>
      </c>
      <c r="B544" s="80" t="s">
        <v>485</v>
      </c>
      <c r="C544" s="88">
        <v>61</v>
      </c>
      <c r="D544" s="80" t="s">
        <v>143</v>
      </c>
      <c r="E544" s="80">
        <v>16</v>
      </c>
      <c r="F544" s="82" t="s">
        <v>348</v>
      </c>
      <c r="G544" s="83">
        <v>2193</v>
      </c>
      <c r="H544" s="84">
        <f t="shared" si="25"/>
        <v>7.1463951927213006E-3</v>
      </c>
      <c r="I544" s="79"/>
      <c r="J544" s="79"/>
      <c r="K544" s="85">
        <f t="shared" si="26"/>
        <v>0.47880847791232711</v>
      </c>
      <c r="L544" s="79">
        <v>1</v>
      </c>
      <c r="M544" s="79"/>
    </row>
    <row r="545" spans="1:13" x14ac:dyDescent="0.25">
      <c r="A545" s="80">
        <v>10</v>
      </c>
      <c r="B545" s="80" t="s">
        <v>485</v>
      </c>
      <c r="C545" s="88">
        <v>348</v>
      </c>
      <c r="D545" s="80" t="s">
        <v>677</v>
      </c>
      <c r="E545" s="80">
        <v>21</v>
      </c>
      <c r="F545" s="82" t="s">
        <v>412</v>
      </c>
      <c r="G545" s="83">
        <v>2232</v>
      </c>
      <c r="H545" s="84">
        <f t="shared" si="25"/>
        <v>7.2734856681048532E-3</v>
      </c>
      <c r="I545" s="79"/>
      <c r="J545" s="79"/>
      <c r="K545" s="85">
        <f t="shared" si="26"/>
        <v>0.48732353976302517</v>
      </c>
      <c r="L545" s="79">
        <v>1</v>
      </c>
      <c r="M545" s="79"/>
    </row>
    <row r="546" spans="1:13" x14ac:dyDescent="0.25">
      <c r="A546" s="80">
        <v>10</v>
      </c>
      <c r="B546" s="80" t="s">
        <v>485</v>
      </c>
      <c r="C546" s="88">
        <v>204</v>
      </c>
      <c r="D546" s="80" t="s">
        <v>145</v>
      </c>
      <c r="E546" s="80">
        <v>21</v>
      </c>
      <c r="F546" s="82" t="s">
        <v>412</v>
      </c>
      <c r="G546" s="83">
        <v>2245</v>
      </c>
      <c r="H546" s="84">
        <f t="shared" si="25"/>
        <v>7.3158491598993708E-3</v>
      </c>
      <c r="I546" s="79"/>
      <c r="J546" s="79"/>
      <c r="K546" s="85">
        <f t="shared" si="26"/>
        <v>0.49016189371325786</v>
      </c>
      <c r="L546" s="79">
        <v>1</v>
      </c>
      <c r="M546" s="79"/>
    </row>
    <row r="547" spans="1:13" x14ac:dyDescent="0.25">
      <c r="A547" s="80">
        <v>10</v>
      </c>
      <c r="B547" s="80" t="s">
        <v>485</v>
      </c>
      <c r="C547" s="88">
        <v>70</v>
      </c>
      <c r="D547" s="80" t="s">
        <v>144</v>
      </c>
      <c r="E547" s="80">
        <v>24</v>
      </c>
      <c r="F547" s="82" t="s">
        <v>485</v>
      </c>
      <c r="G547" s="83">
        <v>2344</v>
      </c>
      <c r="H547" s="84">
        <f t="shared" si="25"/>
        <v>7.6384634435653111E-3</v>
      </c>
      <c r="I547" s="79"/>
      <c r="J547" s="79"/>
      <c r="K547" s="85">
        <f t="shared" si="26"/>
        <v>0.5117770507188758</v>
      </c>
      <c r="L547" s="79">
        <v>1</v>
      </c>
      <c r="M547" s="79"/>
    </row>
    <row r="548" spans="1:13" x14ac:dyDescent="0.25">
      <c r="A548" s="80">
        <v>10</v>
      </c>
      <c r="B548" s="80" t="s">
        <v>485</v>
      </c>
      <c r="C548" s="88">
        <v>366</v>
      </c>
      <c r="D548" s="80" t="s">
        <v>146</v>
      </c>
      <c r="E548" s="80">
        <v>16</v>
      </c>
      <c r="F548" s="82" t="s">
        <v>348</v>
      </c>
      <c r="G548" s="83">
        <v>2361</v>
      </c>
      <c r="H548" s="84">
        <f t="shared" si="25"/>
        <v>7.6938618559119886E-3</v>
      </c>
      <c r="I548" s="79"/>
      <c r="J548" s="79"/>
      <c r="K548" s="85">
        <f t="shared" si="26"/>
        <v>0.51548874434610326</v>
      </c>
      <c r="L548" s="79">
        <v>1</v>
      </c>
      <c r="M548" s="79"/>
    </row>
    <row r="549" spans="1:13" x14ac:dyDescent="0.25">
      <c r="A549" s="80">
        <v>10</v>
      </c>
      <c r="B549" s="80" t="s">
        <v>485</v>
      </c>
      <c r="C549" s="88">
        <v>252</v>
      </c>
      <c r="D549" s="80" t="s">
        <v>147</v>
      </c>
      <c r="E549" s="80">
        <v>16</v>
      </c>
      <c r="F549" s="82" t="s">
        <v>348</v>
      </c>
      <c r="G549" s="83">
        <v>2419</v>
      </c>
      <c r="H549" s="84">
        <f t="shared" si="25"/>
        <v>7.8828682039182967E-3</v>
      </c>
      <c r="I549" s="79"/>
      <c r="J549" s="79"/>
      <c r="K549" s="85">
        <f t="shared" si="26"/>
        <v>0.52815216966252587</v>
      </c>
      <c r="L549" s="79">
        <v>1</v>
      </c>
      <c r="M549" s="79"/>
    </row>
    <row r="550" spans="1:13" x14ac:dyDescent="0.25">
      <c r="A550" s="80">
        <v>10</v>
      </c>
      <c r="B550" s="80" t="s">
        <v>485</v>
      </c>
      <c r="C550" s="88">
        <v>425</v>
      </c>
      <c r="D550" s="80" t="s">
        <v>148</v>
      </c>
      <c r="E550" s="80">
        <v>25</v>
      </c>
      <c r="F550" s="82" t="s">
        <v>652</v>
      </c>
      <c r="G550" s="83">
        <v>2437</v>
      </c>
      <c r="H550" s="84">
        <f t="shared" si="25"/>
        <v>7.9415253464030135E-3</v>
      </c>
      <c r="I550" s="79"/>
      <c r="J550" s="79"/>
      <c r="K550" s="85">
        <f t="shared" si="26"/>
        <v>0.53208219820900193</v>
      </c>
      <c r="L550" s="79">
        <v>1</v>
      </c>
      <c r="M550" s="79"/>
    </row>
    <row r="551" spans="1:13" x14ac:dyDescent="0.25">
      <c r="A551" s="80">
        <v>10</v>
      </c>
      <c r="B551" s="80" t="s">
        <v>485</v>
      </c>
      <c r="C551" s="88">
        <v>304</v>
      </c>
      <c r="D551" s="80" t="s">
        <v>149</v>
      </c>
      <c r="E551" s="80">
        <v>21</v>
      </c>
      <c r="F551" s="82" t="s">
        <v>412</v>
      </c>
      <c r="G551" s="83">
        <v>2509</v>
      </c>
      <c r="H551" s="84">
        <f t="shared" si="25"/>
        <v>8.1761539163418794E-3</v>
      </c>
      <c r="I551" s="79"/>
      <c r="J551" s="79"/>
      <c r="K551" s="85">
        <f t="shared" si="26"/>
        <v>0.54780231239490595</v>
      </c>
      <c r="L551" s="79">
        <v>1</v>
      </c>
      <c r="M551" s="79"/>
    </row>
    <row r="552" spans="1:13" x14ac:dyDescent="0.25">
      <c r="A552" s="80">
        <v>10</v>
      </c>
      <c r="B552" s="80" t="s">
        <v>485</v>
      </c>
      <c r="C552" s="88">
        <v>379</v>
      </c>
      <c r="D552" s="80" t="s">
        <v>150</v>
      </c>
      <c r="E552" s="80">
        <v>24</v>
      </c>
      <c r="F552" s="82" t="s">
        <v>485</v>
      </c>
      <c r="G552" s="83">
        <v>2662</v>
      </c>
      <c r="H552" s="84">
        <f t="shared" si="25"/>
        <v>8.6747396274619703E-3</v>
      </c>
      <c r="I552" s="79"/>
      <c r="J552" s="79"/>
      <c r="K552" s="85">
        <f t="shared" si="26"/>
        <v>0.58120755503995203</v>
      </c>
      <c r="L552" s="79">
        <v>1</v>
      </c>
      <c r="M552" s="79"/>
    </row>
    <row r="553" spans="1:13" x14ac:dyDescent="0.25">
      <c r="A553" s="80">
        <v>10</v>
      </c>
      <c r="B553" s="80" t="s">
        <v>485</v>
      </c>
      <c r="C553" s="88">
        <v>344</v>
      </c>
      <c r="D553" s="80" t="s">
        <v>678</v>
      </c>
      <c r="E553" s="80">
        <v>25</v>
      </c>
      <c r="F553" s="82" t="s">
        <v>652</v>
      </c>
      <c r="G553" s="83">
        <v>2670</v>
      </c>
      <c r="H553" s="84">
        <f t="shared" si="25"/>
        <v>8.7008094685662885E-3</v>
      </c>
      <c r="I553" s="79"/>
      <c r="J553" s="79"/>
      <c r="K553" s="85">
        <f t="shared" si="26"/>
        <v>0.58295423439394134</v>
      </c>
      <c r="L553" s="79">
        <v>1</v>
      </c>
      <c r="M553" s="79"/>
    </row>
    <row r="554" spans="1:13" x14ac:dyDescent="0.25">
      <c r="A554" s="80">
        <v>10</v>
      </c>
      <c r="B554" s="80" t="s">
        <v>485</v>
      </c>
      <c r="C554" s="88">
        <v>20</v>
      </c>
      <c r="D554" s="80" t="s">
        <v>679</v>
      </c>
      <c r="E554" s="80">
        <v>24</v>
      </c>
      <c r="F554" s="82" t="s">
        <v>485</v>
      </c>
      <c r="G554" s="83">
        <v>2671</v>
      </c>
      <c r="H554" s="84">
        <f t="shared" si="25"/>
        <v>8.7040681987043296E-3</v>
      </c>
      <c r="I554" s="79"/>
      <c r="J554" s="79"/>
      <c r="K554" s="85">
        <f t="shared" si="26"/>
        <v>0.58317256931319006</v>
      </c>
      <c r="L554" s="79">
        <v>1</v>
      </c>
      <c r="M554" s="79"/>
    </row>
    <row r="555" spans="1:13" x14ac:dyDescent="0.25">
      <c r="A555" s="80">
        <v>10</v>
      </c>
      <c r="B555" s="80" t="s">
        <v>485</v>
      </c>
      <c r="C555" s="88">
        <v>235</v>
      </c>
      <c r="D555" s="80" t="s">
        <v>680</v>
      </c>
      <c r="E555" s="80">
        <v>24</v>
      </c>
      <c r="F555" s="82" t="s">
        <v>485</v>
      </c>
      <c r="G555" s="83">
        <v>2735</v>
      </c>
      <c r="H555" s="84">
        <f t="shared" si="25"/>
        <v>8.9126269275388772E-3</v>
      </c>
      <c r="I555" s="79"/>
      <c r="J555" s="79"/>
      <c r="K555" s="85">
        <f t="shared" si="26"/>
        <v>0.59714600414510477</v>
      </c>
      <c r="L555" s="79">
        <v>1</v>
      </c>
      <c r="M555" s="79"/>
    </row>
    <row r="556" spans="1:13" x14ac:dyDescent="0.25">
      <c r="A556" s="80">
        <v>10</v>
      </c>
      <c r="B556" s="80" t="s">
        <v>485</v>
      </c>
      <c r="C556" s="88">
        <v>350</v>
      </c>
      <c r="D556" s="80" t="s">
        <v>104</v>
      </c>
      <c r="E556" s="80">
        <v>24</v>
      </c>
      <c r="F556" s="82" t="s">
        <v>485</v>
      </c>
      <c r="G556" s="83">
        <v>2801</v>
      </c>
      <c r="H556" s="84">
        <f t="shared" si="25"/>
        <v>9.1277031166495035E-3</v>
      </c>
      <c r="I556" s="79"/>
      <c r="J556" s="79"/>
      <c r="K556" s="85">
        <f t="shared" si="26"/>
        <v>0.6115561088155167</v>
      </c>
      <c r="L556" s="79">
        <v>1</v>
      </c>
      <c r="M556" s="79"/>
    </row>
    <row r="557" spans="1:13" x14ac:dyDescent="0.25">
      <c r="A557" s="80">
        <v>10</v>
      </c>
      <c r="B557" s="80" t="s">
        <v>485</v>
      </c>
      <c r="C557" s="88">
        <v>289</v>
      </c>
      <c r="D557" s="80" t="s">
        <v>108</v>
      </c>
      <c r="E557" s="80">
        <v>24</v>
      </c>
      <c r="F557" s="82" t="s">
        <v>485</v>
      </c>
      <c r="G557" s="83">
        <v>2876</v>
      </c>
      <c r="H557" s="84">
        <f t="shared" si="25"/>
        <v>9.372107877002489E-3</v>
      </c>
      <c r="I557" s="79"/>
      <c r="J557" s="79"/>
      <c r="K557" s="85">
        <f t="shared" si="26"/>
        <v>0.62793122775916677</v>
      </c>
      <c r="L557" s="79">
        <v>1</v>
      </c>
      <c r="M557" s="79"/>
    </row>
    <row r="558" spans="1:13" x14ac:dyDescent="0.25">
      <c r="A558" s="80">
        <v>10</v>
      </c>
      <c r="B558" s="80" t="s">
        <v>485</v>
      </c>
      <c r="C558" s="88">
        <v>92</v>
      </c>
      <c r="D558" s="80" t="s">
        <v>681</v>
      </c>
      <c r="E558" s="80">
        <v>21</v>
      </c>
      <c r="F558" s="82" t="s">
        <v>412</v>
      </c>
      <c r="G558" s="83">
        <v>2984</v>
      </c>
      <c r="H558" s="84">
        <f t="shared" si="25"/>
        <v>9.7240507319107886E-3</v>
      </c>
      <c r="I558" s="79"/>
      <c r="J558" s="79"/>
      <c r="K558" s="85">
        <f t="shared" si="26"/>
        <v>0.6515113990380228</v>
      </c>
      <c r="L558" s="79">
        <v>1</v>
      </c>
      <c r="M558" s="79"/>
    </row>
    <row r="559" spans="1:13" x14ac:dyDescent="0.25">
      <c r="A559" s="80">
        <v>10</v>
      </c>
      <c r="B559" s="80" t="s">
        <v>485</v>
      </c>
      <c r="C559" s="88">
        <v>156</v>
      </c>
      <c r="D559" s="80" t="s">
        <v>682</v>
      </c>
      <c r="E559" s="80">
        <v>24</v>
      </c>
      <c r="F559" s="82" t="s">
        <v>485</v>
      </c>
      <c r="G559" s="83">
        <v>3206</v>
      </c>
      <c r="H559" s="84">
        <f t="shared" si="25"/>
        <v>1.0447488822555627E-2</v>
      </c>
      <c r="I559" s="79"/>
      <c r="J559" s="79"/>
      <c r="K559" s="85">
        <f t="shared" si="26"/>
        <v>0.69998175111122707</v>
      </c>
      <c r="L559" s="79">
        <v>1</v>
      </c>
      <c r="M559" s="79"/>
    </row>
    <row r="560" spans="1:13" x14ac:dyDescent="0.25">
      <c r="A560" s="80">
        <v>10</v>
      </c>
      <c r="B560" s="80" t="s">
        <v>485</v>
      </c>
      <c r="C560" s="88">
        <v>123</v>
      </c>
      <c r="D560" s="80" t="s">
        <v>683</v>
      </c>
      <c r="E560" s="80">
        <v>25</v>
      </c>
      <c r="F560" s="82" t="s">
        <v>652</v>
      </c>
      <c r="G560" s="83">
        <v>3420</v>
      </c>
      <c r="H560" s="84">
        <f t="shared" si="25"/>
        <v>1.1144857072096146E-2</v>
      </c>
      <c r="I560" s="79"/>
      <c r="J560" s="79"/>
      <c r="K560" s="85">
        <f t="shared" si="26"/>
        <v>0.74670542383044181</v>
      </c>
      <c r="L560" s="79">
        <v>1</v>
      </c>
      <c r="M560" s="79"/>
    </row>
    <row r="561" spans="1:13" x14ac:dyDescent="0.25">
      <c r="A561" s="80">
        <v>10</v>
      </c>
      <c r="B561" s="80" t="s">
        <v>485</v>
      </c>
      <c r="C561" s="88">
        <v>385</v>
      </c>
      <c r="D561" s="80" t="s">
        <v>122</v>
      </c>
      <c r="E561" s="80">
        <v>24</v>
      </c>
      <c r="F561" s="82" t="s">
        <v>485</v>
      </c>
      <c r="G561" s="83">
        <v>3431</v>
      </c>
      <c r="H561" s="84">
        <f t="shared" si="25"/>
        <v>1.1180703103614584E-2</v>
      </c>
      <c r="I561" s="79"/>
      <c r="J561" s="79"/>
      <c r="K561" s="85">
        <f t="shared" si="26"/>
        <v>0.74910710794217716</v>
      </c>
      <c r="L561" s="79">
        <v>1</v>
      </c>
      <c r="M561" s="79"/>
    </row>
    <row r="562" spans="1:13" x14ac:dyDescent="0.25">
      <c r="A562" s="80">
        <v>10</v>
      </c>
      <c r="B562" s="80" t="s">
        <v>485</v>
      </c>
      <c r="C562" s="88">
        <v>10</v>
      </c>
      <c r="D562" s="80" t="s">
        <v>112</v>
      </c>
      <c r="E562" s="80">
        <v>23</v>
      </c>
      <c r="F562" s="82" t="s">
        <v>187</v>
      </c>
      <c r="G562" s="83">
        <v>3892</v>
      </c>
      <c r="H562" s="84">
        <f t="shared" si="25"/>
        <v>1.2682977697250936E-2</v>
      </c>
      <c r="I562" s="79"/>
      <c r="J562" s="79"/>
      <c r="K562" s="85">
        <f t="shared" si="26"/>
        <v>0.84975950571581271</v>
      </c>
      <c r="L562" s="79">
        <v>1</v>
      </c>
      <c r="M562" s="79"/>
    </row>
    <row r="563" spans="1:13" x14ac:dyDescent="0.25">
      <c r="A563" s="80">
        <v>10</v>
      </c>
      <c r="B563" s="80" t="s">
        <v>485</v>
      </c>
      <c r="C563" s="88">
        <v>18</v>
      </c>
      <c r="D563" s="80" t="s">
        <v>110</v>
      </c>
      <c r="E563" s="80">
        <v>16</v>
      </c>
      <c r="F563" s="82" t="s">
        <v>348</v>
      </c>
      <c r="G563" s="83">
        <v>4080</v>
      </c>
      <c r="H563" s="84">
        <f t="shared" si="25"/>
        <v>1.3295618963202419E-2</v>
      </c>
      <c r="I563" s="79"/>
      <c r="J563" s="79"/>
      <c r="K563" s="85">
        <f t="shared" si="26"/>
        <v>0.89080647053456208</v>
      </c>
      <c r="L563" s="79">
        <v>1</v>
      </c>
      <c r="M563" s="79"/>
    </row>
    <row r="564" spans="1:13" x14ac:dyDescent="0.25">
      <c r="A564" s="80">
        <v>10</v>
      </c>
      <c r="B564" s="80" t="s">
        <v>485</v>
      </c>
      <c r="C564" s="88">
        <v>14</v>
      </c>
      <c r="D564" s="80" t="s">
        <v>109</v>
      </c>
      <c r="E564" s="80">
        <v>23</v>
      </c>
      <c r="F564" s="82" t="s">
        <v>187</v>
      </c>
      <c r="G564" s="83">
        <v>6683</v>
      </c>
      <c r="H564" s="84">
        <f t="shared" si="25"/>
        <v>2.1778093512520042E-2</v>
      </c>
      <c r="I564" s="79"/>
      <c r="J564" s="79"/>
      <c r="K564" s="85">
        <f t="shared" si="26"/>
        <v>1.4591322653388428</v>
      </c>
      <c r="L564" s="79">
        <v>1</v>
      </c>
      <c r="M564" s="79"/>
    </row>
    <row r="565" spans="1:13" x14ac:dyDescent="0.25">
      <c r="A565" s="80">
        <v>10</v>
      </c>
      <c r="B565" s="80" t="s">
        <v>485</v>
      </c>
      <c r="C565" s="88">
        <v>508</v>
      </c>
      <c r="D565" s="80" t="s">
        <v>113</v>
      </c>
      <c r="E565" s="80">
        <v>16</v>
      </c>
      <c r="F565" s="82" t="s">
        <v>348</v>
      </c>
      <c r="G565" s="83">
        <v>7169</v>
      </c>
      <c r="H565" s="84">
        <f t="shared" si="25"/>
        <v>2.3361836359607389E-2</v>
      </c>
      <c r="I565" s="79"/>
      <c r="J565" s="79"/>
      <c r="K565" s="85">
        <f t="shared" si="26"/>
        <v>1.5652430360936951</v>
      </c>
      <c r="L565" s="79">
        <v>2</v>
      </c>
      <c r="M565" s="79"/>
    </row>
    <row r="566" spans="1:13" x14ac:dyDescent="0.25">
      <c r="A566" s="80">
        <v>10</v>
      </c>
      <c r="B566" s="80" t="s">
        <v>485</v>
      </c>
      <c r="C566" s="88">
        <v>536</v>
      </c>
      <c r="D566" s="80" t="s">
        <v>684</v>
      </c>
      <c r="E566" s="80">
        <v>24</v>
      </c>
      <c r="F566" s="82" t="s">
        <v>485</v>
      </c>
      <c r="G566" s="83">
        <v>9047</v>
      </c>
      <c r="H566" s="84">
        <f t="shared" si="25"/>
        <v>2.9481731558846151E-2</v>
      </c>
      <c r="I566" s="79"/>
      <c r="J566" s="79"/>
      <c r="K566" s="85">
        <f t="shared" si="26"/>
        <v>1.9752760144426922</v>
      </c>
      <c r="L566" s="79">
        <v>2</v>
      </c>
      <c r="M566" s="79"/>
    </row>
    <row r="567" spans="1:13" x14ac:dyDescent="0.25">
      <c r="A567" s="80">
        <v>10</v>
      </c>
      <c r="B567" s="80" t="s">
        <v>485</v>
      </c>
      <c r="C567" s="88">
        <v>570</v>
      </c>
      <c r="D567" s="80" t="s">
        <v>87</v>
      </c>
      <c r="E567" s="80">
        <v>21</v>
      </c>
      <c r="F567" s="82" t="s">
        <v>412</v>
      </c>
      <c r="G567" s="83">
        <v>14815</v>
      </c>
      <c r="H567" s="84">
        <f t="shared" si="25"/>
        <v>4.8278086995059769E-2</v>
      </c>
      <c r="I567" s="79"/>
      <c r="J567" s="79"/>
      <c r="K567" s="85">
        <f t="shared" si="26"/>
        <v>3.2346318286690043</v>
      </c>
      <c r="L567" s="79">
        <v>3</v>
      </c>
      <c r="M567" s="79"/>
    </row>
    <row r="568" spans="1:13" x14ac:dyDescent="0.25">
      <c r="A568" s="80">
        <v>10</v>
      </c>
      <c r="B568" s="80" t="s">
        <v>485</v>
      </c>
      <c r="C568" s="88">
        <v>82</v>
      </c>
      <c r="D568" s="80" t="s">
        <v>111</v>
      </c>
      <c r="E568" s="80">
        <v>25</v>
      </c>
      <c r="F568" s="82" t="s">
        <v>652</v>
      </c>
      <c r="G568" s="83">
        <v>16012</v>
      </c>
      <c r="H568" s="84">
        <f t="shared" si="25"/>
        <v>5.2178786970293413E-2</v>
      </c>
      <c r="I568" s="79"/>
      <c r="J568" s="79"/>
      <c r="K568" s="85">
        <f t="shared" si="26"/>
        <v>3.4959787270096587</v>
      </c>
      <c r="L568" s="79">
        <v>4</v>
      </c>
      <c r="M568" s="79"/>
    </row>
    <row r="569" spans="1:13" x14ac:dyDescent="0.25">
      <c r="A569" s="80">
        <v>10</v>
      </c>
      <c r="B569" s="80" t="s">
        <v>485</v>
      </c>
      <c r="C569" s="88">
        <v>28</v>
      </c>
      <c r="D569" s="80" t="s">
        <v>86</v>
      </c>
      <c r="E569" s="80">
        <v>21</v>
      </c>
      <c r="F569" s="82" t="s">
        <v>412</v>
      </c>
      <c r="G569" s="83">
        <v>16501</v>
      </c>
      <c r="H569" s="84">
        <f t="shared" si="25"/>
        <v>5.3772306007794882E-2</v>
      </c>
      <c r="I569" s="79"/>
      <c r="J569" s="79"/>
      <c r="K569" s="85">
        <f t="shared" si="26"/>
        <v>3.6027445025222571</v>
      </c>
      <c r="L569" s="79">
        <v>4</v>
      </c>
      <c r="M569" s="79"/>
    </row>
    <row r="570" spans="1:13" x14ac:dyDescent="0.25">
      <c r="A570" s="80">
        <v>10</v>
      </c>
      <c r="B570" s="80" t="s">
        <v>485</v>
      </c>
      <c r="C570" s="88">
        <v>440</v>
      </c>
      <c r="D570" s="80" t="s">
        <v>159</v>
      </c>
      <c r="E570" s="80">
        <v>24</v>
      </c>
      <c r="F570" s="82" t="s">
        <v>485</v>
      </c>
      <c r="G570" s="83">
        <v>17935</v>
      </c>
      <c r="H570" s="84">
        <f t="shared" si="25"/>
        <v>5.8445325025743969E-2</v>
      </c>
      <c r="I570" s="79"/>
      <c r="J570" s="79"/>
      <c r="K570" s="85">
        <f t="shared" si="26"/>
        <v>3.9158367767248459</v>
      </c>
      <c r="L570" s="79">
        <v>4</v>
      </c>
      <c r="M570" s="79"/>
    </row>
    <row r="571" spans="1:13" x14ac:dyDescent="0.25">
      <c r="A571" s="80">
        <v>10</v>
      </c>
      <c r="B571" s="80" t="s">
        <v>485</v>
      </c>
      <c r="C571" s="88">
        <v>406</v>
      </c>
      <c r="D571" s="80" t="s">
        <v>139</v>
      </c>
      <c r="E571" s="80">
        <v>24</v>
      </c>
      <c r="F571" s="82" t="s">
        <v>485</v>
      </c>
      <c r="G571" s="83">
        <v>18089</v>
      </c>
      <c r="H571" s="84">
        <f t="shared" si="25"/>
        <v>5.8947169467002097E-2</v>
      </c>
      <c r="I571" s="79"/>
      <c r="J571" s="79"/>
      <c r="K571" s="85">
        <f t="shared" si="26"/>
        <v>3.9494603542891404</v>
      </c>
      <c r="L571" s="79">
        <v>4</v>
      </c>
      <c r="M571" s="79"/>
    </row>
    <row r="572" spans="1:13" x14ac:dyDescent="0.25">
      <c r="A572" s="80">
        <v>10</v>
      </c>
      <c r="B572" s="80" t="s">
        <v>485</v>
      </c>
      <c r="C572" s="88">
        <v>322</v>
      </c>
      <c r="D572" s="80" t="s">
        <v>685</v>
      </c>
      <c r="E572" s="80">
        <v>24</v>
      </c>
      <c r="F572" s="82" t="s">
        <v>485</v>
      </c>
      <c r="G572" s="83">
        <v>32623</v>
      </c>
      <c r="H572" s="84">
        <f t="shared" si="25"/>
        <v>0.10630955329327267</v>
      </c>
      <c r="I572" s="79"/>
      <c r="J572" s="79"/>
      <c r="K572" s="85">
        <f t="shared" si="26"/>
        <v>7.122740070649269</v>
      </c>
      <c r="L572" s="79">
        <v>7</v>
      </c>
      <c r="M572" s="79"/>
    </row>
    <row r="573" spans="1:13" x14ac:dyDescent="0.25">
      <c r="A573" s="80">
        <v>10</v>
      </c>
      <c r="B573" s="80" t="s">
        <v>485</v>
      </c>
      <c r="C573" s="88">
        <v>414</v>
      </c>
      <c r="D573" s="80" t="s">
        <v>686</v>
      </c>
      <c r="E573" s="80">
        <v>24</v>
      </c>
      <c r="F573" s="82" t="s">
        <v>485</v>
      </c>
      <c r="G573" s="83">
        <v>32741</v>
      </c>
      <c r="H573" s="84">
        <f t="shared" si="25"/>
        <v>0.10669408344956137</v>
      </c>
      <c r="I573" s="79"/>
      <c r="J573" s="79"/>
      <c r="K573" s="85">
        <f t="shared" si="26"/>
        <v>7.1485035911206118</v>
      </c>
      <c r="L573" s="79">
        <v>7</v>
      </c>
      <c r="M573" s="79"/>
    </row>
    <row r="574" spans="1:13" x14ac:dyDescent="0.25">
      <c r="A574" s="80">
        <v>10</v>
      </c>
      <c r="B574" s="80" t="s">
        <v>485</v>
      </c>
      <c r="C574" s="88">
        <v>59</v>
      </c>
      <c r="D574" s="80" t="s">
        <v>687</v>
      </c>
      <c r="E574" s="80">
        <v>21</v>
      </c>
      <c r="F574" s="82" t="s">
        <v>412</v>
      </c>
      <c r="G574" s="83">
        <v>33041</v>
      </c>
      <c r="H574" s="84">
        <f>G574/306868</f>
        <v>0.10767170249097331</v>
      </c>
      <c r="I574" s="79"/>
      <c r="J574" s="79"/>
      <c r="K574" s="85">
        <f>H574*67</f>
        <v>7.2140040668952121</v>
      </c>
      <c r="L574" s="79">
        <v>7</v>
      </c>
      <c r="M574" s="79">
        <f>SUM(L510:L574)</f>
        <v>67</v>
      </c>
    </row>
    <row r="575" spans="1:13" x14ac:dyDescent="0.25">
      <c r="E575" s="92"/>
      <c r="F575" s="93"/>
      <c r="G575" s="83">
        <f>SUM(G2:G574)</f>
        <v>2863568</v>
      </c>
      <c r="H575" s="94"/>
      <c r="I575" s="80">
        <v>21</v>
      </c>
      <c r="J575" s="80" t="s">
        <v>412</v>
      </c>
      <c r="K575" s="85">
        <f>SUM(K2:K574)</f>
        <v>624.99999999999966</v>
      </c>
      <c r="L575" s="95">
        <f>SUM(L2:L574)</f>
        <v>625</v>
      </c>
      <c r="M575" s="79">
        <f>SUM(M2:M574)</f>
        <v>625</v>
      </c>
    </row>
    <row r="576" spans="1:13" x14ac:dyDescent="0.25">
      <c r="E576" s="92"/>
      <c r="F576" s="93"/>
      <c r="G576" s="96"/>
      <c r="H576" s="97"/>
      <c r="I576" s="98"/>
      <c r="J576" s="98"/>
      <c r="K576" s="99"/>
      <c r="L576" s="100"/>
      <c r="M576" s="101"/>
    </row>
    <row r="577" spans="5:18" x14ac:dyDescent="0.25">
      <c r="E577" s="92"/>
      <c r="F577" s="93"/>
      <c r="G577" s="71"/>
      <c r="H577" s="97"/>
      <c r="I577" s="98"/>
      <c r="J577" s="98"/>
      <c r="L577" s="3"/>
    </row>
    <row r="578" spans="5:18" x14ac:dyDescent="0.25">
      <c r="I578" s="80">
        <v>16</v>
      </c>
      <c r="J578" s="80" t="s">
        <v>348</v>
      </c>
      <c r="N578" s="35" t="s">
        <v>49</v>
      </c>
      <c r="O578" s="36" t="s">
        <v>200</v>
      </c>
      <c r="P578" s="36" t="s">
        <v>199</v>
      </c>
      <c r="Q578" s="36" t="s">
        <v>198</v>
      </c>
      <c r="R578" s="42" t="s">
        <v>196</v>
      </c>
    </row>
    <row r="579" spans="5:18" x14ac:dyDescent="0.25">
      <c r="I579" s="105"/>
      <c r="N579" s="37">
        <v>1</v>
      </c>
      <c r="O579" s="39">
        <v>272633</v>
      </c>
      <c r="P579" s="3">
        <f>O579/2863568</f>
        <v>9.5207447492079808E-2</v>
      </c>
      <c r="Q579" s="38">
        <f>P579*625</f>
        <v>59.504654682549877</v>
      </c>
      <c r="R579" s="44">
        <v>59</v>
      </c>
    </row>
    <row r="580" spans="5:18" x14ac:dyDescent="0.25">
      <c r="J580" s="106"/>
      <c r="N580" s="37">
        <v>2</v>
      </c>
      <c r="O580" s="39">
        <v>271433</v>
      </c>
      <c r="P580" s="3">
        <f t="shared" ref="P580:P588" si="27">O580/2863568</f>
        <v>9.4788389868862899E-2</v>
      </c>
      <c r="Q580" s="38">
        <f t="shared" ref="Q580:Q589" si="28">P580*625</f>
        <v>59.24274366803931</v>
      </c>
      <c r="R580" s="44">
        <v>59</v>
      </c>
    </row>
    <row r="581" spans="5:18" x14ac:dyDescent="0.25">
      <c r="N581" s="37">
        <v>3</v>
      </c>
      <c r="O581" s="39">
        <v>287470</v>
      </c>
      <c r="P581" s="3">
        <f t="shared" si="27"/>
        <v>0.10038874578847089</v>
      </c>
      <c r="Q581" s="38">
        <f t="shared" si="28"/>
        <v>62.742966117794303</v>
      </c>
      <c r="R581" s="44">
        <v>63</v>
      </c>
    </row>
    <row r="582" spans="5:18" x14ac:dyDescent="0.25">
      <c r="N582" s="37">
        <v>4</v>
      </c>
      <c r="O582" s="39">
        <v>309390</v>
      </c>
      <c r="P582" s="3">
        <f t="shared" si="27"/>
        <v>0.10804353170589977</v>
      </c>
      <c r="Q582" s="38">
        <f t="shared" si="28"/>
        <v>67.527207316187358</v>
      </c>
      <c r="R582" s="44">
        <v>68</v>
      </c>
    </row>
    <row r="583" spans="5:18" ht="14.25" customHeight="1" x14ac:dyDescent="0.25">
      <c r="N583" s="37">
        <v>5</v>
      </c>
      <c r="O583" s="39">
        <v>269174</v>
      </c>
      <c r="P583" s="3">
        <f t="shared" si="27"/>
        <v>9.3999513893157069E-2</v>
      </c>
      <c r="Q583" s="38">
        <f t="shared" si="28"/>
        <v>58.749696183223165</v>
      </c>
      <c r="R583" s="44">
        <v>59</v>
      </c>
    </row>
    <row r="584" spans="5:18" x14ac:dyDescent="0.25">
      <c r="N584" s="37">
        <v>6</v>
      </c>
      <c r="O584" s="39">
        <v>274785</v>
      </c>
      <c r="P584" s="3">
        <f t="shared" si="27"/>
        <v>9.5958957496382141E-2</v>
      </c>
      <c r="Q584" s="38">
        <f t="shared" si="28"/>
        <v>59.974348435238838</v>
      </c>
      <c r="R584" s="44">
        <v>60</v>
      </c>
    </row>
    <row r="585" spans="5:18" x14ac:dyDescent="0.25">
      <c r="N585" s="37">
        <v>7</v>
      </c>
      <c r="O585" s="39">
        <v>287217</v>
      </c>
      <c r="P585" s="3">
        <f t="shared" si="27"/>
        <v>0.10030039447290932</v>
      </c>
      <c r="Q585" s="38">
        <f t="shared" si="28"/>
        <v>62.687746545568331</v>
      </c>
      <c r="R585" s="44">
        <v>63</v>
      </c>
    </row>
    <row r="586" spans="5:18" x14ac:dyDescent="0.25">
      <c r="N586" s="37">
        <v>8</v>
      </c>
      <c r="O586" s="39">
        <v>312960</v>
      </c>
      <c r="P586" s="3">
        <f t="shared" si="27"/>
        <v>0.10929022813497008</v>
      </c>
      <c r="Q586" s="38">
        <f t="shared" si="28"/>
        <v>68.306392584356303</v>
      </c>
      <c r="R586" s="44">
        <v>68</v>
      </c>
    </row>
    <row r="587" spans="5:18" x14ac:dyDescent="0.25">
      <c r="N587" s="37">
        <v>9</v>
      </c>
      <c r="O587" s="39">
        <v>271638</v>
      </c>
      <c r="P587" s="3">
        <f t="shared" si="27"/>
        <v>9.4859978879495793E-2</v>
      </c>
      <c r="Q587" s="38">
        <f t="shared" si="28"/>
        <v>59.287486799684871</v>
      </c>
      <c r="R587" s="44">
        <v>59</v>
      </c>
    </row>
    <row r="588" spans="5:18" x14ac:dyDescent="0.25">
      <c r="N588" s="37">
        <v>10</v>
      </c>
      <c r="O588" s="39">
        <v>306868</v>
      </c>
      <c r="P588" s="3">
        <f t="shared" si="27"/>
        <v>0.10716281226777223</v>
      </c>
      <c r="Q588" s="38">
        <f t="shared" si="28"/>
        <v>66.976757667357646</v>
      </c>
      <c r="R588" s="44">
        <v>67</v>
      </c>
    </row>
    <row r="589" spans="5:18" x14ac:dyDescent="0.25">
      <c r="N589" s="41"/>
      <c r="O589" s="39">
        <v>2863568</v>
      </c>
      <c r="P589" s="3">
        <f>SUM(P579:P588)</f>
        <v>1</v>
      </c>
      <c r="Q589" s="38">
        <f t="shared" si="28"/>
        <v>625</v>
      </c>
      <c r="R589" s="43">
        <f>SUM(R579:R588)</f>
        <v>625</v>
      </c>
    </row>
    <row r="590" spans="5:18" x14ac:dyDescent="0.25">
      <c r="E590" s="107"/>
    </row>
    <row r="591" spans="5:18" x14ac:dyDescent="0.25">
      <c r="E591" s="107"/>
    </row>
    <row r="592" spans="5:18" x14ac:dyDescent="0.25">
      <c r="E592" s="107"/>
    </row>
    <row r="593" spans="5:5" x14ac:dyDescent="0.25">
      <c r="E593" s="107"/>
    </row>
    <row r="594" spans="5:5" x14ac:dyDescent="0.25">
      <c r="E594" s="107"/>
    </row>
    <row r="595" spans="5:5" x14ac:dyDescent="0.25">
      <c r="E595" s="107"/>
    </row>
    <row r="596" spans="5:5" x14ac:dyDescent="0.25">
      <c r="E596" s="107"/>
    </row>
    <row r="597" spans="5:5" x14ac:dyDescent="0.25">
      <c r="E597" s="107"/>
    </row>
    <row r="598" spans="5:5" x14ac:dyDescent="0.25">
      <c r="E598" s="107"/>
    </row>
    <row r="599" spans="5:5" x14ac:dyDescent="0.25">
      <c r="E599" s="107"/>
    </row>
    <row r="600" spans="5:5" x14ac:dyDescent="0.25">
      <c r="E600" s="107"/>
    </row>
    <row r="601" spans="5:5" x14ac:dyDescent="0.25">
      <c r="E601" s="107"/>
    </row>
    <row r="602" spans="5:5" x14ac:dyDescent="0.25">
      <c r="E602" s="107"/>
    </row>
    <row r="603" spans="5:5" x14ac:dyDescent="0.25">
      <c r="E603" s="107"/>
    </row>
    <row r="604" spans="5:5" x14ac:dyDescent="0.25">
      <c r="E604" s="107"/>
    </row>
    <row r="605" spans="5:5" x14ac:dyDescent="0.25">
      <c r="E605" s="107"/>
    </row>
    <row r="606" spans="5:5" x14ac:dyDescent="0.25">
      <c r="E606" s="107"/>
    </row>
  </sheetData>
  <pageMargins left="0.74803149606299213" right="0.74803149606299213" top="0.98425196850393704" bottom="0.98425196850393704" header="0.51181102362204722" footer="0.51181102362204722"/>
  <pageSetup scale="80" orientation="portrait" r:id="rId1"/>
  <headerFooter>
    <oddFooter>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E5FC-08BE-47B7-B4D4-224718C081D8}">
  <dimension ref="A1:F16"/>
  <sheetViews>
    <sheetView showGridLines="0" workbookViewId="0">
      <selection activeCell="B14" sqref="B14"/>
    </sheetView>
  </sheetViews>
  <sheetFormatPr baseColWidth="10" defaultRowHeight="15" x14ac:dyDescent="0.25"/>
  <cols>
    <col min="1" max="1" width="7.5703125" style="1" bestFit="1" customWidth="1"/>
    <col min="2" max="2" width="20.85546875" style="1" customWidth="1"/>
    <col min="3" max="3" width="11.42578125" style="1"/>
    <col min="4" max="4" width="6.5703125" style="1" bestFit="1" customWidth="1"/>
    <col min="5" max="5" width="6.5703125" style="43" customWidth="1"/>
    <col min="6" max="16384" width="11.42578125" style="1"/>
  </cols>
  <sheetData>
    <row r="1" spans="1:6" ht="15" customHeight="1" x14ac:dyDescent="0.25">
      <c r="A1" s="116" t="s">
        <v>194</v>
      </c>
      <c r="B1" s="116"/>
      <c r="C1" s="116"/>
      <c r="D1" s="116"/>
      <c r="E1" s="116"/>
      <c r="F1" s="116"/>
    </row>
    <row r="2" spans="1:6" ht="15" customHeight="1" x14ac:dyDescent="0.25">
      <c r="A2" s="117" t="s">
        <v>201</v>
      </c>
      <c r="B2" s="117"/>
      <c r="C2" s="117"/>
      <c r="D2" s="117"/>
      <c r="E2" s="117"/>
      <c r="F2" s="117"/>
    </row>
    <row r="3" spans="1:6" x14ac:dyDescent="0.25">
      <c r="A3" s="35" t="s">
        <v>195</v>
      </c>
      <c r="B3" s="36" t="s">
        <v>200</v>
      </c>
      <c r="C3" s="36" t="s">
        <v>199</v>
      </c>
      <c r="D3" s="36" t="s">
        <v>198</v>
      </c>
      <c r="E3" s="42" t="s">
        <v>196</v>
      </c>
      <c r="F3" s="40" t="s">
        <v>197</v>
      </c>
    </row>
    <row r="4" spans="1:6" ht="17.25" customHeight="1" x14ac:dyDescent="0.25">
      <c r="A4" s="37">
        <v>1</v>
      </c>
      <c r="B4" s="39">
        <v>272633</v>
      </c>
      <c r="C4" s="3">
        <f>B4/2863568</f>
        <v>9.5207447492079808E-2</v>
      </c>
      <c r="D4" s="38">
        <f>C4*625</f>
        <v>59.504654682549877</v>
      </c>
      <c r="E4" s="44">
        <v>59</v>
      </c>
      <c r="F4" s="3">
        <v>0.1275</v>
      </c>
    </row>
    <row r="5" spans="1:6" ht="17.25" customHeight="1" x14ac:dyDescent="0.25">
      <c r="A5" s="37">
        <v>2</v>
      </c>
      <c r="B5" s="39">
        <v>271433</v>
      </c>
      <c r="C5" s="3">
        <f t="shared" ref="C5:C13" si="0">B5/2863568</f>
        <v>9.4788389868862899E-2</v>
      </c>
      <c r="D5" s="38">
        <f t="shared" ref="D5:D14" si="1">C5*625</f>
        <v>59.24274366803931</v>
      </c>
      <c r="E5" s="44">
        <v>59</v>
      </c>
      <c r="F5" s="3">
        <v>0.1275</v>
      </c>
    </row>
    <row r="6" spans="1:6" ht="17.25" customHeight="1" x14ac:dyDescent="0.25">
      <c r="A6" s="37">
        <v>3</v>
      </c>
      <c r="B6" s="39">
        <v>287470</v>
      </c>
      <c r="C6" s="3">
        <f t="shared" si="0"/>
        <v>0.10038874578847089</v>
      </c>
      <c r="D6" s="38">
        <f t="shared" si="1"/>
        <v>62.742966117794303</v>
      </c>
      <c r="E6" s="44">
        <v>63</v>
      </c>
      <c r="F6" s="3">
        <v>0.1234</v>
      </c>
    </row>
    <row r="7" spans="1:6" ht="17.25" customHeight="1" x14ac:dyDescent="0.25">
      <c r="A7" s="37">
        <v>4</v>
      </c>
      <c r="B7" s="39">
        <v>309390</v>
      </c>
      <c r="C7" s="3">
        <f t="shared" si="0"/>
        <v>0.10804353170589977</v>
      </c>
      <c r="D7" s="38">
        <f t="shared" si="1"/>
        <v>67.527207316187358</v>
      </c>
      <c r="E7" s="44">
        <v>68</v>
      </c>
      <c r="F7" s="3">
        <v>0.1188</v>
      </c>
    </row>
    <row r="8" spans="1:6" ht="17.25" customHeight="1" x14ac:dyDescent="0.25">
      <c r="A8" s="37">
        <v>5</v>
      </c>
      <c r="B8" s="39">
        <v>269174</v>
      </c>
      <c r="C8" s="3">
        <f t="shared" si="0"/>
        <v>9.3999513893157069E-2</v>
      </c>
      <c r="D8" s="38">
        <f t="shared" si="1"/>
        <v>58.749696183223165</v>
      </c>
      <c r="E8" s="44">
        <v>59</v>
      </c>
      <c r="F8" s="3">
        <v>0.1275</v>
      </c>
    </row>
    <row r="9" spans="1:6" ht="17.25" customHeight="1" x14ac:dyDescent="0.25">
      <c r="A9" s="37">
        <v>6</v>
      </c>
      <c r="B9" s="39">
        <v>274785</v>
      </c>
      <c r="C9" s="3">
        <f t="shared" si="0"/>
        <v>9.5958957496382141E-2</v>
      </c>
      <c r="D9" s="38">
        <f t="shared" si="1"/>
        <v>59.974348435238838</v>
      </c>
      <c r="E9" s="44">
        <v>60</v>
      </c>
      <c r="F9" s="3">
        <v>0.1265</v>
      </c>
    </row>
    <row r="10" spans="1:6" ht="17.25" customHeight="1" x14ac:dyDescent="0.25">
      <c r="A10" s="37">
        <v>7</v>
      </c>
      <c r="B10" s="39">
        <v>287217</v>
      </c>
      <c r="C10" s="3">
        <f t="shared" si="0"/>
        <v>0.10030039447290932</v>
      </c>
      <c r="D10" s="38">
        <f t="shared" si="1"/>
        <v>62.687746545568331</v>
      </c>
      <c r="E10" s="44">
        <v>63</v>
      </c>
      <c r="F10" s="3">
        <v>0.1234</v>
      </c>
    </row>
    <row r="11" spans="1:6" ht="17.25" customHeight="1" x14ac:dyDescent="0.25">
      <c r="A11" s="37">
        <v>8</v>
      </c>
      <c r="B11" s="39">
        <v>312960</v>
      </c>
      <c r="C11" s="3">
        <f t="shared" si="0"/>
        <v>0.10929022813497008</v>
      </c>
      <c r="D11" s="38">
        <f t="shared" si="1"/>
        <v>68.306392584356303</v>
      </c>
      <c r="E11" s="44">
        <v>68</v>
      </c>
      <c r="F11" s="3">
        <v>0.1188</v>
      </c>
    </row>
    <row r="12" spans="1:6" ht="17.25" customHeight="1" x14ac:dyDescent="0.25">
      <c r="A12" s="37">
        <v>9</v>
      </c>
      <c r="B12" s="39">
        <v>271638</v>
      </c>
      <c r="C12" s="3">
        <f t="shared" si="0"/>
        <v>9.4859978879495793E-2</v>
      </c>
      <c r="D12" s="38">
        <f t="shared" si="1"/>
        <v>59.287486799684871</v>
      </c>
      <c r="E12" s="44">
        <v>59</v>
      </c>
      <c r="F12" s="3">
        <v>0.1275</v>
      </c>
    </row>
    <row r="13" spans="1:6" ht="17.25" customHeight="1" x14ac:dyDescent="0.25">
      <c r="A13" s="37">
        <v>10</v>
      </c>
      <c r="B13" s="39">
        <v>306868</v>
      </c>
      <c r="C13" s="3">
        <f t="shared" si="0"/>
        <v>0.10716281226777223</v>
      </c>
      <c r="D13" s="38">
        <f t="shared" si="1"/>
        <v>66.976757667357646</v>
      </c>
      <c r="E13" s="44">
        <v>67</v>
      </c>
      <c r="F13" s="3">
        <v>0.1197</v>
      </c>
    </row>
    <row r="14" spans="1:6" ht="17.25" customHeight="1" x14ac:dyDescent="0.25">
      <c r="A14" s="41"/>
      <c r="B14" s="39">
        <v>2863568</v>
      </c>
      <c r="C14" s="3">
        <f>SUM(C4:C13)</f>
        <v>1</v>
      </c>
      <c r="D14" s="38">
        <f t="shared" si="1"/>
        <v>625</v>
      </c>
      <c r="E14" s="43">
        <f>SUM(E4:E13)</f>
        <v>625</v>
      </c>
      <c r="F14" s="3">
        <v>0.04</v>
      </c>
    </row>
    <row r="16" spans="1:6" x14ac:dyDescent="0.25">
      <c r="B16" s="71"/>
    </row>
  </sheetData>
  <mergeCells count="2">
    <mergeCell ref="A1:F1"/>
    <mergeCell ref="A2:F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"/>
  <dimension ref="A1:CG646"/>
  <sheetViews>
    <sheetView workbookViewId="0">
      <pane ySplit="2265" topLeftCell="A610" activePane="bottomLeft"/>
      <selection sqref="A1:O626"/>
      <selection pane="bottomLeft" activeCell="M644" sqref="M644"/>
    </sheetView>
  </sheetViews>
  <sheetFormatPr baseColWidth="10" defaultRowHeight="15" x14ac:dyDescent="0.25"/>
  <cols>
    <col min="1" max="1" width="18.7109375" style="1" customWidth="1"/>
    <col min="2" max="2" width="6.28515625" style="1" customWidth="1"/>
    <col min="3" max="3" width="12" style="1" customWidth="1"/>
    <col min="4" max="4" width="30" style="1" customWidth="1"/>
    <col min="5" max="5" width="13.85546875" style="87" customWidth="1"/>
    <col min="6" max="6" width="7.5703125" style="1" hidden="1" customWidth="1"/>
    <col min="7" max="7" width="16" style="1" hidden="1" customWidth="1"/>
    <col min="8" max="8" width="10.5703125" style="1" hidden="1" customWidth="1"/>
    <col min="9" max="9" width="8.5703125" style="1" hidden="1" customWidth="1"/>
    <col min="10" max="10" width="9.42578125" style="1" hidden="1" customWidth="1"/>
    <col min="11" max="11" width="19.7109375" style="1" hidden="1" customWidth="1"/>
    <col min="12" max="12" width="29.85546875" style="1" hidden="1" customWidth="1"/>
    <col min="13" max="14" width="29.85546875" style="1" customWidth="1"/>
    <col min="15" max="15" width="6.7109375" style="1" customWidth="1"/>
    <col min="16" max="16384" width="11.42578125" style="1"/>
  </cols>
  <sheetData>
    <row r="1" spans="1:85" s="22" customFormat="1" ht="38.25" x14ac:dyDescent="0.25">
      <c r="A1" s="110" t="s">
        <v>739</v>
      </c>
      <c r="B1" s="110" t="s">
        <v>49</v>
      </c>
      <c r="C1" s="110" t="s">
        <v>740</v>
      </c>
      <c r="D1" s="110" t="s">
        <v>741</v>
      </c>
      <c r="E1" s="110" t="s">
        <v>742</v>
      </c>
      <c r="F1" s="111" t="s">
        <v>202</v>
      </c>
      <c r="G1" s="111" t="s">
        <v>46</v>
      </c>
      <c r="H1" s="111" t="s">
        <v>2</v>
      </c>
      <c r="I1" s="111" t="s">
        <v>3</v>
      </c>
      <c r="J1" s="112" t="s">
        <v>16</v>
      </c>
      <c r="K1" s="112" t="s">
        <v>17</v>
      </c>
      <c r="L1" s="112" t="s">
        <v>688</v>
      </c>
      <c r="M1" s="112" t="s">
        <v>689</v>
      </c>
      <c r="N1" s="112" t="s">
        <v>690</v>
      </c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</row>
    <row r="2" spans="1:85" x14ac:dyDescent="0.25">
      <c r="A2" s="1">
        <v>1</v>
      </c>
      <c r="B2" s="1">
        <v>1</v>
      </c>
      <c r="C2" s="1">
        <v>1</v>
      </c>
      <c r="D2" s="87" t="s">
        <v>231</v>
      </c>
      <c r="E2" s="87">
        <v>1</v>
      </c>
      <c r="F2" s="1">
        <v>1</v>
      </c>
      <c r="G2" s="1">
        <v>1</v>
      </c>
      <c r="H2" s="1">
        <v>1</v>
      </c>
      <c r="I2" s="1">
        <v>65</v>
      </c>
      <c r="J2" s="1">
        <v>2</v>
      </c>
      <c r="K2" s="1">
        <v>3</v>
      </c>
      <c r="L2" s="1">
        <v>2</v>
      </c>
      <c r="M2" s="1">
        <v>1</v>
      </c>
      <c r="N2" s="1">
        <v>3</v>
      </c>
      <c r="O2" s="1">
        <f>O1+1</f>
        <v>1</v>
      </c>
    </row>
    <row r="3" spans="1:85" x14ac:dyDescent="0.25">
      <c r="A3" s="1">
        <v>9</v>
      </c>
      <c r="B3" s="1">
        <v>1</v>
      </c>
      <c r="C3" s="1">
        <v>1</v>
      </c>
      <c r="D3" s="87" t="s">
        <v>116</v>
      </c>
      <c r="E3" s="87">
        <v>9</v>
      </c>
      <c r="F3" s="1">
        <v>1</v>
      </c>
      <c r="G3" s="1">
        <v>1</v>
      </c>
      <c r="H3" s="1">
        <v>1</v>
      </c>
      <c r="I3" s="1">
        <v>77</v>
      </c>
      <c r="J3" s="1">
        <v>1</v>
      </c>
      <c r="K3" s="1">
        <v>10</v>
      </c>
      <c r="L3" s="1">
        <v>9</v>
      </c>
      <c r="M3" s="1">
        <v>1</v>
      </c>
      <c r="N3" s="1">
        <v>1</v>
      </c>
      <c r="O3" s="1">
        <f>O2+1</f>
        <v>2</v>
      </c>
    </row>
    <row r="4" spans="1:85" x14ac:dyDescent="0.25">
      <c r="A4" s="1">
        <v>39</v>
      </c>
      <c r="B4" s="1">
        <v>1</v>
      </c>
      <c r="C4" s="1">
        <v>21</v>
      </c>
      <c r="D4" s="87" t="s">
        <v>175</v>
      </c>
      <c r="E4" s="87">
        <v>39</v>
      </c>
      <c r="F4" s="1">
        <v>1</v>
      </c>
      <c r="G4" s="1">
        <v>1</v>
      </c>
      <c r="H4" s="1">
        <v>2</v>
      </c>
      <c r="I4" s="1">
        <v>32</v>
      </c>
      <c r="J4" s="1">
        <v>5</v>
      </c>
      <c r="K4" s="1">
        <v>8</v>
      </c>
      <c r="L4" s="1">
        <v>2</v>
      </c>
      <c r="M4" s="1">
        <v>2</v>
      </c>
      <c r="N4" s="1">
        <v>1</v>
      </c>
      <c r="O4" s="1">
        <f>O3+1</f>
        <v>3</v>
      </c>
    </row>
    <row r="5" spans="1:85" x14ac:dyDescent="0.25">
      <c r="A5" s="1">
        <v>50</v>
      </c>
      <c r="B5" s="1">
        <v>1</v>
      </c>
      <c r="C5" s="1">
        <v>1</v>
      </c>
      <c r="D5" s="87" t="s">
        <v>131</v>
      </c>
      <c r="E5" s="87">
        <v>50</v>
      </c>
      <c r="F5" s="1">
        <v>1</v>
      </c>
      <c r="G5" s="1">
        <v>1</v>
      </c>
      <c r="H5" s="1">
        <v>1</v>
      </c>
      <c r="I5" s="1">
        <v>20</v>
      </c>
      <c r="J5" s="1">
        <v>5</v>
      </c>
      <c r="K5" s="1">
        <v>7</v>
      </c>
      <c r="L5" s="1">
        <v>2</v>
      </c>
      <c r="M5" s="1">
        <v>2</v>
      </c>
      <c r="N5" s="1">
        <v>1</v>
      </c>
      <c r="O5" s="1">
        <f>O4+1</f>
        <v>4</v>
      </c>
    </row>
    <row r="6" spans="1:85" x14ac:dyDescent="0.25">
      <c r="A6" s="1">
        <v>20</v>
      </c>
      <c r="B6" s="1">
        <v>1</v>
      </c>
      <c r="C6" s="1">
        <v>2</v>
      </c>
      <c r="D6" s="87" t="s">
        <v>175</v>
      </c>
      <c r="E6" s="87">
        <v>20</v>
      </c>
      <c r="F6" s="1">
        <v>1</v>
      </c>
      <c r="G6" s="1">
        <v>1</v>
      </c>
      <c r="H6" s="1">
        <v>2</v>
      </c>
      <c r="I6" s="1">
        <v>50</v>
      </c>
      <c r="J6" s="1">
        <v>2</v>
      </c>
      <c r="K6" s="1">
        <v>6</v>
      </c>
      <c r="L6" s="1">
        <v>9</v>
      </c>
      <c r="M6" s="1">
        <v>2</v>
      </c>
      <c r="N6" s="1">
        <v>2</v>
      </c>
      <c r="O6" s="1">
        <f>O5+1</f>
        <v>5</v>
      </c>
    </row>
    <row r="7" spans="1:85" x14ac:dyDescent="0.25">
      <c r="A7" s="1">
        <v>52</v>
      </c>
      <c r="B7" s="1">
        <v>1</v>
      </c>
      <c r="C7" s="1">
        <v>3</v>
      </c>
      <c r="D7" s="87" t="s">
        <v>131</v>
      </c>
      <c r="E7" s="87">
        <v>52</v>
      </c>
      <c r="F7" s="1">
        <v>1</v>
      </c>
      <c r="G7" s="1">
        <v>1</v>
      </c>
      <c r="H7" s="1">
        <v>2</v>
      </c>
      <c r="I7" s="1">
        <v>28</v>
      </c>
      <c r="J7" s="1">
        <v>4</v>
      </c>
      <c r="K7" s="1">
        <v>2</v>
      </c>
      <c r="L7" s="1">
        <v>2</v>
      </c>
      <c r="M7" s="136">
        <v>3</v>
      </c>
      <c r="N7" s="1">
        <v>1</v>
      </c>
      <c r="O7" s="1">
        <f>O6+1</f>
        <v>6</v>
      </c>
    </row>
    <row r="8" spans="1:85" x14ac:dyDescent="0.25">
      <c r="A8" s="1">
        <v>2</v>
      </c>
      <c r="B8" s="1">
        <v>1</v>
      </c>
      <c r="C8" s="1">
        <v>2</v>
      </c>
      <c r="D8" s="87" t="s">
        <v>231</v>
      </c>
      <c r="E8" s="87">
        <v>2</v>
      </c>
      <c r="F8" s="1">
        <v>1</v>
      </c>
      <c r="G8" s="1">
        <v>1</v>
      </c>
      <c r="H8" s="1">
        <v>1</v>
      </c>
      <c r="I8" s="1">
        <v>18</v>
      </c>
      <c r="J8" s="1">
        <v>4</v>
      </c>
      <c r="K8" s="1">
        <v>4</v>
      </c>
      <c r="L8" s="1">
        <v>9</v>
      </c>
      <c r="M8" s="1">
        <v>4</v>
      </c>
      <c r="N8" s="1">
        <v>1</v>
      </c>
      <c r="O8" s="1">
        <f>O7+1</f>
        <v>7</v>
      </c>
    </row>
    <row r="9" spans="1:85" x14ac:dyDescent="0.25">
      <c r="A9" s="1">
        <v>11</v>
      </c>
      <c r="B9" s="1">
        <v>1</v>
      </c>
      <c r="C9" s="1">
        <v>1</v>
      </c>
      <c r="D9" s="87" t="s">
        <v>77</v>
      </c>
      <c r="E9" s="87">
        <v>11</v>
      </c>
      <c r="F9" s="1">
        <v>1</v>
      </c>
      <c r="G9" s="1">
        <v>1</v>
      </c>
      <c r="H9" s="1">
        <v>2</v>
      </c>
      <c r="I9" s="1">
        <v>25</v>
      </c>
      <c r="J9" s="1">
        <v>4</v>
      </c>
      <c r="K9" s="1">
        <v>1</v>
      </c>
      <c r="L9" s="1">
        <v>9</v>
      </c>
      <c r="M9" s="1">
        <v>4</v>
      </c>
      <c r="N9" s="1">
        <v>3</v>
      </c>
      <c r="O9" s="1">
        <f>O8+1</f>
        <v>8</v>
      </c>
    </row>
    <row r="10" spans="1:85" x14ac:dyDescent="0.25">
      <c r="A10" s="1">
        <v>17</v>
      </c>
      <c r="B10" s="1">
        <v>1</v>
      </c>
      <c r="C10" s="1">
        <v>1</v>
      </c>
      <c r="D10" s="87" t="s">
        <v>114</v>
      </c>
      <c r="E10" s="87">
        <v>17</v>
      </c>
      <c r="F10" s="1">
        <v>1</v>
      </c>
      <c r="G10" s="1">
        <v>1</v>
      </c>
      <c r="H10" s="1">
        <v>1</v>
      </c>
      <c r="I10" s="1">
        <v>40</v>
      </c>
      <c r="J10" s="1">
        <v>2</v>
      </c>
      <c r="K10" s="1">
        <v>4</v>
      </c>
      <c r="L10" s="1">
        <v>2</v>
      </c>
      <c r="M10" s="1">
        <v>4</v>
      </c>
      <c r="N10" s="1">
        <v>2</v>
      </c>
      <c r="O10" s="1">
        <f>O9+1</f>
        <v>9</v>
      </c>
    </row>
    <row r="11" spans="1:85" x14ac:dyDescent="0.25">
      <c r="A11" s="1">
        <v>18</v>
      </c>
      <c r="B11" s="1">
        <v>1</v>
      </c>
      <c r="C11" s="1">
        <v>2</v>
      </c>
      <c r="D11" s="87" t="s">
        <v>114</v>
      </c>
      <c r="E11" s="87">
        <v>18</v>
      </c>
      <c r="F11" s="1">
        <v>1</v>
      </c>
      <c r="G11" s="1">
        <v>1</v>
      </c>
      <c r="H11" s="1">
        <v>2</v>
      </c>
      <c r="I11" s="1">
        <v>62</v>
      </c>
      <c r="J11" s="1">
        <v>2</v>
      </c>
      <c r="K11" s="1">
        <v>6</v>
      </c>
      <c r="L11" s="1">
        <v>2</v>
      </c>
      <c r="M11" s="1">
        <v>4</v>
      </c>
      <c r="N11" s="1">
        <v>3</v>
      </c>
      <c r="O11" s="1">
        <f>O10+1</f>
        <v>10</v>
      </c>
    </row>
    <row r="12" spans="1:85" x14ac:dyDescent="0.25">
      <c r="A12" s="1">
        <v>21</v>
      </c>
      <c r="B12" s="1">
        <v>1</v>
      </c>
      <c r="C12" s="1">
        <v>3</v>
      </c>
      <c r="D12" s="87" t="s">
        <v>175</v>
      </c>
      <c r="E12" s="87">
        <v>21</v>
      </c>
      <c r="F12" s="1">
        <v>1</v>
      </c>
      <c r="G12" s="1">
        <v>1</v>
      </c>
      <c r="H12" s="1">
        <v>2</v>
      </c>
      <c r="I12" s="1">
        <v>18</v>
      </c>
      <c r="J12" s="1">
        <v>4</v>
      </c>
      <c r="K12" s="1">
        <v>7</v>
      </c>
      <c r="L12" s="1">
        <v>2</v>
      </c>
      <c r="M12" s="1">
        <v>4</v>
      </c>
      <c r="N12" s="1">
        <v>1</v>
      </c>
      <c r="O12" s="1">
        <f>O11+1</f>
        <v>11</v>
      </c>
    </row>
    <row r="13" spans="1:85" x14ac:dyDescent="0.25">
      <c r="A13" s="1">
        <v>22</v>
      </c>
      <c r="B13" s="1">
        <v>1</v>
      </c>
      <c r="C13" s="1">
        <v>4</v>
      </c>
      <c r="D13" s="87" t="s">
        <v>175</v>
      </c>
      <c r="E13" s="87">
        <v>22</v>
      </c>
      <c r="F13" s="1">
        <v>1</v>
      </c>
      <c r="G13" s="1">
        <v>1</v>
      </c>
      <c r="H13" s="1">
        <v>2</v>
      </c>
      <c r="I13" s="1">
        <v>80</v>
      </c>
      <c r="J13" s="1">
        <v>2</v>
      </c>
      <c r="K13" s="1">
        <v>6</v>
      </c>
      <c r="L13" s="1">
        <v>2</v>
      </c>
      <c r="M13" s="1">
        <v>4</v>
      </c>
      <c r="N13" s="1">
        <v>1</v>
      </c>
      <c r="O13" s="1">
        <f>O12+1</f>
        <v>12</v>
      </c>
    </row>
    <row r="14" spans="1:85" x14ac:dyDescent="0.25">
      <c r="A14" s="1">
        <v>40</v>
      </c>
      <c r="B14" s="1">
        <v>1</v>
      </c>
      <c r="C14" s="1">
        <v>22</v>
      </c>
      <c r="D14" s="87" t="s">
        <v>175</v>
      </c>
      <c r="E14" s="87">
        <v>40</v>
      </c>
      <c r="F14" s="1">
        <v>1</v>
      </c>
      <c r="G14" s="1">
        <v>1</v>
      </c>
      <c r="H14" s="1">
        <v>2</v>
      </c>
      <c r="I14" s="1">
        <v>60</v>
      </c>
      <c r="J14" s="1">
        <v>2</v>
      </c>
      <c r="K14" s="1">
        <v>6</v>
      </c>
      <c r="L14" s="1">
        <v>2</v>
      </c>
      <c r="M14" s="1">
        <v>4</v>
      </c>
      <c r="N14" s="1">
        <v>3</v>
      </c>
      <c r="O14" s="1">
        <f>O13+1</f>
        <v>13</v>
      </c>
    </row>
    <row r="15" spans="1:85" x14ac:dyDescent="0.25">
      <c r="A15" s="1">
        <v>48</v>
      </c>
      <c r="B15" s="1">
        <v>1</v>
      </c>
      <c r="C15" s="1">
        <v>2</v>
      </c>
      <c r="D15" s="87" t="s">
        <v>115</v>
      </c>
      <c r="E15" s="87">
        <v>48</v>
      </c>
      <c r="F15" s="1">
        <v>1</v>
      </c>
      <c r="G15" s="1">
        <v>1</v>
      </c>
      <c r="H15" s="1">
        <v>2</v>
      </c>
      <c r="I15" s="1">
        <v>23</v>
      </c>
      <c r="J15" s="1">
        <v>3</v>
      </c>
      <c r="K15" s="1">
        <v>6</v>
      </c>
      <c r="L15" s="1">
        <v>9</v>
      </c>
      <c r="M15" s="1">
        <v>4</v>
      </c>
      <c r="N15" s="1">
        <v>1</v>
      </c>
      <c r="O15" s="1">
        <f>O14+1</f>
        <v>14</v>
      </c>
    </row>
    <row r="16" spans="1:85" x14ac:dyDescent="0.25">
      <c r="A16" s="1">
        <v>23</v>
      </c>
      <c r="B16" s="1">
        <v>1</v>
      </c>
      <c r="C16" s="1">
        <v>5</v>
      </c>
      <c r="D16" s="87" t="s">
        <v>175</v>
      </c>
      <c r="E16" s="87">
        <v>23</v>
      </c>
      <c r="F16" s="1">
        <v>1</v>
      </c>
      <c r="G16" s="1">
        <v>1</v>
      </c>
      <c r="H16" s="1">
        <v>2</v>
      </c>
      <c r="I16" s="1">
        <v>72</v>
      </c>
      <c r="J16" s="1">
        <v>2</v>
      </c>
      <c r="K16" s="1">
        <v>2</v>
      </c>
      <c r="L16" s="1">
        <v>9</v>
      </c>
      <c r="M16" s="1">
        <v>4</v>
      </c>
      <c r="N16" s="1">
        <v>2</v>
      </c>
      <c r="O16" s="1">
        <f>O15+1</f>
        <v>15</v>
      </c>
    </row>
    <row r="17" spans="1:15" x14ac:dyDescent="0.25">
      <c r="A17" s="1">
        <v>53</v>
      </c>
      <c r="B17" s="1">
        <v>1</v>
      </c>
      <c r="C17" s="1">
        <v>4</v>
      </c>
      <c r="D17" s="87" t="s">
        <v>131</v>
      </c>
      <c r="E17" s="87">
        <v>53</v>
      </c>
      <c r="F17" s="1">
        <v>1</v>
      </c>
      <c r="G17" s="1">
        <v>1</v>
      </c>
      <c r="H17" s="1">
        <v>2</v>
      </c>
      <c r="I17" s="1">
        <v>20</v>
      </c>
      <c r="J17" s="1">
        <v>5</v>
      </c>
      <c r="K17" s="1">
        <v>7</v>
      </c>
      <c r="L17" s="1">
        <v>1</v>
      </c>
      <c r="M17" s="1">
        <v>4</v>
      </c>
      <c r="N17" s="1">
        <v>2</v>
      </c>
      <c r="O17" s="1">
        <f>O16+1</f>
        <v>16</v>
      </c>
    </row>
    <row r="18" spans="1:15" x14ac:dyDescent="0.25">
      <c r="A18" s="1">
        <v>10</v>
      </c>
      <c r="B18" s="1">
        <v>1</v>
      </c>
      <c r="C18" s="1">
        <v>2</v>
      </c>
      <c r="D18" s="87" t="s">
        <v>116</v>
      </c>
      <c r="E18" s="87">
        <v>10</v>
      </c>
      <c r="F18" s="1">
        <v>1</v>
      </c>
      <c r="G18" s="1">
        <v>1</v>
      </c>
      <c r="H18" s="1">
        <v>2</v>
      </c>
      <c r="I18" s="1">
        <v>34</v>
      </c>
      <c r="J18" s="1">
        <v>3</v>
      </c>
      <c r="K18" s="1">
        <v>6</v>
      </c>
      <c r="L18" s="1">
        <v>2</v>
      </c>
      <c r="M18" s="1">
        <v>5</v>
      </c>
      <c r="N18" s="1">
        <v>1</v>
      </c>
      <c r="O18" s="1">
        <f>O17+1</f>
        <v>17</v>
      </c>
    </row>
    <row r="19" spans="1:15" x14ac:dyDescent="0.25">
      <c r="A19" s="1">
        <v>12</v>
      </c>
      <c r="B19" s="1">
        <v>1</v>
      </c>
      <c r="C19" s="1">
        <v>2</v>
      </c>
      <c r="D19" s="87" t="s">
        <v>77</v>
      </c>
      <c r="E19" s="87">
        <v>12</v>
      </c>
      <c r="F19" s="1">
        <v>1</v>
      </c>
      <c r="G19" s="1">
        <v>1</v>
      </c>
      <c r="H19" s="1">
        <v>2</v>
      </c>
      <c r="I19" s="1">
        <v>20</v>
      </c>
      <c r="J19" s="1">
        <v>3</v>
      </c>
      <c r="K19" s="1">
        <v>2</v>
      </c>
      <c r="L19" s="1">
        <v>9</v>
      </c>
      <c r="M19" s="1">
        <v>6</v>
      </c>
      <c r="N19" s="1">
        <v>1</v>
      </c>
      <c r="O19" s="1">
        <f>O18+1</f>
        <v>18</v>
      </c>
    </row>
    <row r="20" spans="1:15" x14ac:dyDescent="0.25">
      <c r="A20" s="1">
        <v>13</v>
      </c>
      <c r="B20" s="1">
        <v>1</v>
      </c>
      <c r="C20" s="1">
        <v>3</v>
      </c>
      <c r="D20" s="87" t="s">
        <v>77</v>
      </c>
      <c r="E20" s="87">
        <v>13</v>
      </c>
      <c r="F20" s="1">
        <v>1</v>
      </c>
      <c r="G20" s="1">
        <v>1</v>
      </c>
      <c r="H20" s="1">
        <v>2</v>
      </c>
      <c r="I20" s="1">
        <v>22</v>
      </c>
      <c r="J20" s="1">
        <v>3</v>
      </c>
      <c r="K20" s="1">
        <v>2</v>
      </c>
      <c r="L20" s="1">
        <v>9</v>
      </c>
      <c r="M20" s="1">
        <v>7</v>
      </c>
      <c r="N20" s="1">
        <v>1</v>
      </c>
      <c r="O20" s="1">
        <f>O19+1</f>
        <v>19</v>
      </c>
    </row>
    <row r="21" spans="1:15" x14ac:dyDescent="0.25">
      <c r="A21" s="1">
        <v>24</v>
      </c>
      <c r="B21" s="1">
        <v>1</v>
      </c>
      <c r="C21" s="1">
        <v>6</v>
      </c>
      <c r="D21" s="87" t="s">
        <v>175</v>
      </c>
      <c r="E21" s="87">
        <v>24</v>
      </c>
      <c r="F21" s="1">
        <v>1</v>
      </c>
      <c r="G21" s="1">
        <v>1</v>
      </c>
      <c r="H21" s="1">
        <v>2</v>
      </c>
      <c r="I21" s="1">
        <v>42</v>
      </c>
      <c r="J21" s="1">
        <v>2</v>
      </c>
      <c r="K21" s="1">
        <v>6</v>
      </c>
      <c r="L21" s="1">
        <v>2</v>
      </c>
      <c r="M21" s="1">
        <v>7</v>
      </c>
      <c r="N21" s="1">
        <v>1</v>
      </c>
      <c r="O21" s="1">
        <f>O20+1</f>
        <v>20</v>
      </c>
    </row>
    <row r="22" spans="1:15" x14ac:dyDescent="0.25">
      <c r="A22" s="1">
        <v>25</v>
      </c>
      <c r="B22" s="1">
        <v>1</v>
      </c>
      <c r="C22" s="1">
        <v>7</v>
      </c>
      <c r="D22" s="87" t="s">
        <v>175</v>
      </c>
      <c r="E22" s="87">
        <v>25</v>
      </c>
      <c r="F22" s="1">
        <v>1</v>
      </c>
      <c r="G22" s="1">
        <v>1</v>
      </c>
      <c r="H22" s="1">
        <v>2</v>
      </c>
      <c r="I22" s="1">
        <v>26</v>
      </c>
      <c r="J22" s="1">
        <v>2</v>
      </c>
      <c r="K22" s="1">
        <v>3</v>
      </c>
      <c r="L22" s="1">
        <v>2</v>
      </c>
      <c r="M22" s="1">
        <v>7</v>
      </c>
      <c r="N22" s="1">
        <v>2</v>
      </c>
      <c r="O22" s="1">
        <f>O21+1</f>
        <v>21</v>
      </c>
    </row>
    <row r="23" spans="1:15" x14ac:dyDescent="0.25">
      <c r="A23" s="1">
        <v>26</v>
      </c>
      <c r="B23" s="1">
        <v>1</v>
      </c>
      <c r="C23" s="1">
        <v>8</v>
      </c>
      <c r="D23" s="87" t="s">
        <v>175</v>
      </c>
      <c r="E23" s="87">
        <v>26</v>
      </c>
      <c r="F23" s="1">
        <v>1</v>
      </c>
      <c r="G23" s="1">
        <v>1</v>
      </c>
      <c r="H23" s="1">
        <v>2</v>
      </c>
      <c r="I23" s="1">
        <v>64</v>
      </c>
      <c r="J23" s="1">
        <v>2</v>
      </c>
      <c r="K23" s="1">
        <v>6</v>
      </c>
      <c r="L23" s="1">
        <v>9</v>
      </c>
      <c r="M23" s="1">
        <v>7</v>
      </c>
      <c r="N23" s="1">
        <v>2</v>
      </c>
      <c r="O23" s="1">
        <f>O22+1</f>
        <v>22</v>
      </c>
    </row>
    <row r="24" spans="1:15" x14ac:dyDescent="0.25">
      <c r="A24" s="1">
        <v>27</v>
      </c>
      <c r="B24" s="1">
        <v>1</v>
      </c>
      <c r="C24" s="1">
        <v>9</v>
      </c>
      <c r="D24" s="87" t="s">
        <v>175</v>
      </c>
      <c r="E24" s="87">
        <v>27</v>
      </c>
      <c r="F24" s="1">
        <v>1</v>
      </c>
      <c r="G24" s="1">
        <v>1</v>
      </c>
      <c r="H24" s="1">
        <v>2</v>
      </c>
      <c r="I24" s="1">
        <v>18</v>
      </c>
      <c r="J24" s="1">
        <v>5</v>
      </c>
      <c r="K24" s="1">
        <v>7</v>
      </c>
      <c r="L24" s="1">
        <v>9</v>
      </c>
      <c r="M24" s="1">
        <v>7</v>
      </c>
      <c r="N24" s="1">
        <v>3</v>
      </c>
      <c r="O24" s="1">
        <f>O23+1</f>
        <v>23</v>
      </c>
    </row>
    <row r="25" spans="1:15" x14ac:dyDescent="0.25">
      <c r="A25" s="1">
        <v>28</v>
      </c>
      <c r="B25" s="1">
        <v>1</v>
      </c>
      <c r="C25" s="1">
        <v>10</v>
      </c>
      <c r="D25" s="87" t="s">
        <v>175</v>
      </c>
      <c r="E25" s="87">
        <v>28</v>
      </c>
      <c r="F25" s="1">
        <v>1</v>
      </c>
      <c r="G25" s="1">
        <v>1</v>
      </c>
      <c r="H25" s="1">
        <v>2</v>
      </c>
      <c r="I25" s="1">
        <v>57</v>
      </c>
      <c r="J25" s="1">
        <v>2</v>
      </c>
      <c r="K25" s="1">
        <v>6</v>
      </c>
      <c r="L25" s="1">
        <v>2</v>
      </c>
      <c r="M25" s="1">
        <v>7</v>
      </c>
      <c r="N25" s="1">
        <v>2</v>
      </c>
      <c r="O25" s="1">
        <f>O24+1</f>
        <v>24</v>
      </c>
    </row>
    <row r="26" spans="1:15" x14ac:dyDescent="0.25">
      <c r="A26" s="1">
        <v>35</v>
      </c>
      <c r="B26" s="1">
        <v>1</v>
      </c>
      <c r="C26" s="1">
        <v>17</v>
      </c>
      <c r="D26" s="87" t="s">
        <v>175</v>
      </c>
      <c r="E26" s="87">
        <v>35</v>
      </c>
      <c r="F26" s="1">
        <v>1</v>
      </c>
      <c r="G26" s="1">
        <v>1</v>
      </c>
      <c r="H26" s="1">
        <v>2</v>
      </c>
      <c r="I26" s="1">
        <v>24</v>
      </c>
      <c r="J26" s="1">
        <v>2</v>
      </c>
      <c r="K26" s="1">
        <v>6</v>
      </c>
      <c r="L26" s="1">
        <v>9</v>
      </c>
      <c r="M26" s="1">
        <v>7</v>
      </c>
      <c r="N26" s="1">
        <v>1</v>
      </c>
      <c r="O26" s="1">
        <f>O25+1</f>
        <v>25</v>
      </c>
    </row>
    <row r="27" spans="1:15" x14ac:dyDescent="0.25">
      <c r="A27" s="1">
        <v>42</v>
      </c>
      <c r="B27" s="1">
        <v>1</v>
      </c>
      <c r="C27" s="1">
        <v>24</v>
      </c>
      <c r="D27" s="87" t="s">
        <v>175</v>
      </c>
      <c r="E27" s="87">
        <v>42</v>
      </c>
      <c r="F27" s="1">
        <v>1</v>
      </c>
      <c r="G27" s="1">
        <v>1</v>
      </c>
      <c r="H27" s="1">
        <v>2</v>
      </c>
      <c r="I27" s="1">
        <v>18</v>
      </c>
      <c r="J27" s="1">
        <v>4</v>
      </c>
      <c r="K27" s="1">
        <v>7</v>
      </c>
      <c r="L27" s="1">
        <v>2</v>
      </c>
      <c r="M27" s="1">
        <v>7</v>
      </c>
      <c r="N27" s="1">
        <v>1</v>
      </c>
      <c r="O27" s="1">
        <f>O26+1</f>
        <v>26</v>
      </c>
    </row>
    <row r="28" spans="1:15" x14ac:dyDescent="0.25">
      <c r="A28" s="1">
        <v>43</v>
      </c>
      <c r="B28" s="1">
        <v>1</v>
      </c>
      <c r="C28" s="1">
        <v>1</v>
      </c>
      <c r="D28" s="87" t="s">
        <v>229</v>
      </c>
      <c r="E28" s="87">
        <v>43</v>
      </c>
      <c r="F28" s="1">
        <v>1</v>
      </c>
      <c r="G28" s="1">
        <v>1</v>
      </c>
      <c r="H28" s="1">
        <v>1</v>
      </c>
      <c r="I28" s="1">
        <v>55</v>
      </c>
      <c r="J28" s="1">
        <v>5</v>
      </c>
      <c r="K28" s="1">
        <v>10</v>
      </c>
      <c r="L28" s="1">
        <v>3</v>
      </c>
      <c r="M28" s="1">
        <v>7</v>
      </c>
      <c r="N28" s="1">
        <v>1</v>
      </c>
      <c r="O28" s="1">
        <f>O27+1</f>
        <v>27</v>
      </c>
    </row>
    <row r="29" spans="1:15" x14ac:dyDescent="0.25">
      <c r="A29" s="1">
        <v>29</v>
      </c>
      <c r="B29" s="1">
        <v>1</v>
      </c>
      <c r="C29" s="1">
        <v>11</v>
      </c>
      <c r="D29" s="87" t="s">
        <v>175</v>
      </c>
      <c r="E29" s="87">
        <v>29</v>
      </c>
      <c r="F29" s="1">
        <v>1</v>
      </c>
      <c r="G29" s="1">
        <v>1</v>
      </c>
      <c r="H29" s="1">
        <v>2</v>
      </c>
      <c r="I29" s="1">
        <v>80</v>
      </c>
      <c r="J29" s="1">
        <v>1</v>
      </c>
      <c r="K29" s="1">
        <v>6</v>
      </c>
      <c r="L29" s="1">
        <v>2</v>
      </c>
      <c r="M29" s="1">
        <v>7</v>
      </c>
      <c r="N29" s="1">
        <v>2</v>
      </c>
      <c r="O29" s="1">
        <f>O28+1</f>
        <v>28</v>
      </c>
    </row>
    <row r="30" spans="1:15" x14ac:dyDescent="0.25">
      <c r="A30" s="1">
        <v>3</v>
      </c>
      <c r="B30" s="1">
        <v>1</v>
      </c>
      <c r="C30" s="1">
        <v>3</v>
      </c>
      <c r="D30" s="87" t="s">
        <v>231</v>
      </c>
      <c r="E30" s="87">
        <v>3</v>
      </c>
      <c r="F30" s="1">
        <v>1</v>
      </c>
      <c r="G30" s="1">
        <v>1</v>
      </c>
      <c r="H30" s="1">
        <v>1</v>
      </c>
      <c r="I30" s="1">
        <v>22</v>
      </c>
      <c r="J30" s="1">
        <v>5</v>
      </c>
      <c r="K30" s="1">
        <v>7</v>
      </c>
      <c r="L30" s="1">
        <v>9</v>
      </c>
      <c r="M30" s="1">
        <v>7</v>
      </c>
      <c r="N30" s="1">
        <v>1</v>
      </c>
      <c r="O30" s="1">
        <f>O29+1</f>
        <v>29</v>
      </c>
    </row>
    <row r="31" spans="1:15" x14ac:dyDescent="0.25">
      <c r="A31" s="1">
        <v>4</v>
      </c>
      <c r="B31" s="1">
        <v>1</v>
      </c>
      <c r="C31" s="1">
        <v>4</v>
      </c>
      <c r="D31" s="87" t="s">
        <v>231</v>
      </c>
      <c r="E31" s="87">
        <v>4</v>
      </c>
      <c r="F31" s="1">
        <v>1</v>
      </c>
      <c r="G31" s="1">
        <v>1</v>
      </c>
      <c r="H31" s="1">
        <v>1</v>
      </c>
      <c r="I31" s="1">
        <v>25</v>
      </c>
      <c r="J31" s="1">
        <v>4</v>
      </c>
      <c r="K31" s="1">
        <v>2</v>
      </c>
      <c r="L31" s="1">
        <v>2</v>
      </c>
      <c r="M31" s="1">
        <v>7</v>
      </c>
      <c r="N31" s="1">
        <v>3</v>
      </c>
      <c r="O31" s="1">
        <f>O30+1</f>
        <v>30</v>
      </c>
    </row>
    <row r="32" spans="1:15" x14ac:dyDescent="0.25">
      <c r="A32" s="1">
        <v>7</v>
      </c>
      <c r="B32" s="1">
        <v>1</v>
      </c>
      <c r="C32" s="1">
        <v>7</v>
      </c>
      <c r="D32" s="87" t="s">
        <v>231</v>
      </c>
      <c r="E32" s="87">
        <v>7</v>
      </c>
      <c r="F32" s="1">
        <v>1</v>
      </c>
      <c r="G32" s="1">
        <v>1</v>
      </c>
      <c r="H32" s="1">
        <v>1</v>
      </c>
      <c r="I32" s="1">
        <v>76</v>
      </c>
      <c r="J32" s="1">
        <v>2</v>
      </c>
      <c r="K32" s="1">
        <v>10</v>
      </c>
      <c r="L32" s="1">
        <v>2</v>
      </c>
      <c r="M32" s="1">
        <v>8</v>
      </c>
      <c r="N32" s="1">
        <v>9</v>
      </c>
      <c r="O32" s="1">
        <f>O31+1</f>
        <v>31</v>
      </c>
    </row>
    <row r="33" spans="1:15" x14ac:dyDescent="0.25">
      <c r="A33" s="1">
        <v>56</v>
      </c>
      <c r="B33" s="1">
        <v>1</v>
      </c>
      <c r="C33" s="1">
        <v>1</v>
      </c>
      <c r="D33" s="87" t="s">
        <v>691</v>
      </c>
      <c r="E33" s="87">
        <v>56</v>
      </c>
      <c r="F33" s="1">
        <v>1</v>
      </c>
      <c r="G33" s="1">
        <v>1</v>
      </c>
      <c r="H33" s="1">
        <v>1</v>
      </c>
      <c r="I33" s="1">
        <v>28</v>
      </c>
      <c r="J33" s="1">
        <v>4</v>
      </c>
      <c r="K33" s="1">
        <v>2</v>
      </c>
      <c r="L33" s="1">
        <v>9</v>
      </c>
      <c r="M33" s="23">
        <v>11</v>
      </c>
      <c r="N33" s="1">
        <v>2</v>
      </c>
      <c r="O33" s="1">
        <f>O32+1</f>
        <v>32</v>
      </c>
    </row>
    <row r="34" spans="1:15" x14ac:dyDescent="0.25">
      <c r="A34" s="1">
        <v>57</v>
      </c>
      <c r="B34" s="1">
        <v>1</v>
      </c>
      <c r="C34" s="1">
        <v>2</v>
      </c>
      <c r="D34" s="87" t="s">
        <v>227</v>
      </c>
      <c r="E34" s="87">
        <v>57</v>
      </c>
      <c r="F34" s="1">
        <v>1</v>
      </c>
      <c r="G34" s="1">
        <v>1</v>
      </c>
      <c r="H34" s="1">
        <v>2</v>
      </c>
      <c r="I34" s="1">
        <v>46</v>
      </c>
      <c r="J34" s="1">
        <v>4</v>
      </c>
      <c r="K34" s="1">
        <v>6</v>
      </c>
      <c r="L34" s="1">
        <v>2</v>
      </c>
      <c r="M34" s="23">
        <v>11</v>
      </c>
      <c r="N34" s="1">
        <v>2</v>
      </c>
      <c r="O34" s="1">
        <f>O33+1</f>
        <v>33</v>
      </c>
    </row>
    <row r="35" spans="1:15" x14ac:dyDescent="0.25">
      <c r="A35" s="1">
        <v>58</v>
      </c>
      <c r="B35" s="1">
        <v>1</v>
      </c>
      <c r="C35" s="1">
        <v>1</v>
      </c>
      <c r="D35" s="87" t="s">
        <v>132</v>
      </c>
      <c r="E35" s="87">
        <v>58</v>
      </c>
      <c r="F35" s="1">
        <v>1</v>
      </c>
      <c r="G35" s="1">
        <v>1</v>
      </c>
      <c r="H35" s="1">
        <v>2</v>
      </c>
      <c r="I35" s="1">
        <v>24</v>
      </c>
      <c r="J35" s="1">
        <v>5</v>
      </c>
      <c r="K35" s="1">
        <v>2</v>
      </c>
      <c r="L35" s="1">
        <v>1</v>
      </c>
      <c r="M35" s="23">
        <v>11</v>
      </c>
      <c r="N35" s="1">
        <v>9</v>
      </c>
      <c r="O35" s="1">
        <f>O34+1</f>
        <v>34</v>
      </c>
    </row>
    <row r="36" spans="1:15" x14ac:dyDescent="0.25">
      <c r="A36" s="1">
        <v>59</v>
      </c>
      <c r="B36" s="1">
        <v>1</v>
      </c>
      <c r="C36" s="1">
        <v>2</v>
      </c>
      <c r="D36" s="87" t="s">
        <v>132</v>
      </c>
      <c r="E36" s="108">
        <v>59</v>
      </c>
      <c r="F36" s="1">
        <v>1</v>
      </c>
      <c r="G36" s="1">
        <v>1</v>
      </c>
      <c r="H36" s="1">
        <v>2</v>
      </c>
      <c r="I36" s="1">
        <v>30</v>
      </c>
      <c r="J36" s="1">
        <v>4</v>
      </c>
      <c r="K36" s="1">
        <v>6</v>
      </c>
      <c r="L36" s="1">
        <v>2</v>
      </c>
      <c r="M36" s="23">
        <v>11</v>
      </c>
      <c r="N36" s="1">
        <v>9</v>
      </c>
      <c r="O36" s="1">
        <f>O35+1</f>
        <v>35</v>
      </c>
    </row>
    <row r="37" spans="1:15" x14ac:dyDescent="0.25">
      <c r="A37" s="1">
        <v>30</v>
      </c>
      <c r="B37" s="1">
        <v>1</v>
      </c>
      <c r="C37" s="1">
        <v>12</v>
      </c>
      <c r="D37" s="87" t="s">
        <v>175</v>
      </c>
      <c r="E37" s="87">
        <v>30</v>
      </c>
      <c r="F37" s="1">
        <v>1</v>
      </c>
      <c r="G37" s="1">
        <v>1</v>
      </c>
      <c r="H37" s="1">
        <v>2</v>
      </c>
      <c r="I37" s="1">
        <v>27</v>
      </c>
      <c r="J37" s="1">
        <v>5</v>
      </c>
      <c r="K37" s="1">
        <v>1</v>
      </c>
      <c r="L37" s="1">
        <v>1</v>
      </c>
      <c r="M37" s="1">
        <v>30</v>
      </c>
      <c r="N37" s="1">
        <v>1</v>
      </c>
      <c r="O37" s="1">
        <f>O36+1</f>
        <v>36</v>
      </c>
    </row>
    <row r="38" spans="1:15" x14ac:dyDescent="0.25">
      <c r="A38" s="1">
        <v>44</v>
      </c>
      <c r="B38" s="1">
        <v>1</v>
      </c>
      <c r="C38" s="1">
        <v>2</v>
      </c>
      <c r="D38" s="87" t="s">
        <v>229</v>
      </c>
      <c r="E38" s="87">
        <v>44</v>
      </c>
      <c r="F38" s="1">
        <v>1</v>
      </c>
      <c r="G38" s="1">
        <v>1</v>
      </c>
      <c r="H38" s="1">
        <v>2</v>
      </c>
      <c r="I38" s="1">
        <v>55</v>
      </c>
      <c r="J38" s="1">
        <v>5</v>
      </c>
      <c r="K38" s="1">
        <v>2</v>
      </c>
      <c r="L38" s="1">
        <v>2</v>
      </c>
      <c r="M38" s="1">
        <v>40</v>
      </c>
      <c r="N38" s="1">
        <v>1</v>
      </c>
      <c r="O38" s="1">
        <f>O37+1</f>
        <v>37</v>
      </c>
    </row>
    <row r="39" spans="1:15" x14ac:dyDescent="0.25">
      <c r="A39" s="1">
        <v>45</v>
      </c>
      <c r="B39" s="1">
        <v>1</v>
      </c>
      <c r="C39" s="1">
        <v>3</v>
      </c>
      <c r="D39" s="87" t="s">
        <v>229</v>
      </c>
      <c r="E39" s="87">
        <v>45</v>
      </c>
      <c r="F39" s="1">
        <v>1</v>
      </c>
      <c r="G39" s="1">
        <v>1</v>
      </c>
      <c r="H39" s="1">
        <v>2</v>
      </c>
      <c r="I39" s="1">
        <v>54</v>
      </c>
      <c r="J39" s="1">
        <v>5</v>
      </c>
      <c r="K39" s="1">
        <v>6</v>
      </c>
      <c r="L39" s="1">
        <v>2</v>
      </c>
      <c r="M39" s="1">
        <v>40</v>
      </c>
      <c r="N39" s="1">
        <v>3</v>
      </c>
      <c r="O39" s="1">
        <f>O38+1</f>
        <v>38</v>
      </c>
    </row>
    <row r="40" spans="1:15" x14ac:dyDescent="0.25">
      <c r="A40" s="1">
        <v>46</v>
      </c>
      <c r="B40" s="1">
        <v>1</v>
      </c>
      <c r="C40" s="1">
        <v>4</v>
      </c>
      <c r="D40" s="87" t="s">
        <v>229</v>
      </c>
      <c r="E40" s="87">
        <v>46</v>
      </c>
      <c r="F40" s="1">
        <v>1</v>
      </c>
      <c r="G40" s="1">
        <v>1</v>
      </c>
      <c r="H40" s="1">
        <v>2</v>
      </c>
      <c r="I40" s="1">
        <v>25</v>
      </c>
      <c r="J40" s="1">
        <v>5</v>
      </c>
      <c r="K40" s="1">
        <v>2</v>
      </c>
      <c r="L40" s="1">
        <v>3</v>
      </c>
      <c r="M40" s="1">
        <v>40</v>
      </c>
      <c r="N40" s="1">
        <v>1</v>
      </c>
      <c r="O40" s="1">
        <f>O39+1</f>
        <v>39</v>
      </c>
    </row>
    <row r="41" spans="1:15" x14ac:dyDescent="0.25">
      <c r="A41" s="1">
        <v>14</v>
      </c>
      <c r="B41" s="1">
        <v>1</v>
      </c>
      <c r="C41" s="1">
        <v>4</v>
      </c>
      <c r="D41" s="87" t="s">
        <v>77</v>
      </c>
      <c r="E41" s="87">
        <v>14</v>
      </c>
      <c r="F41" s="1">
        <v>1</v>
      </c>
      <c r="G41" s="1">
        <v>1</v>
      </c>
      <c r="H41" s="1">
        <v>2</v>
      </c>
      <c r="I41" s="1">
        <v>25</v>
      </c>
      <c r="J41" s="1">
        <v>5</v>
      </c>
      <c r="K41" s="1">
        <v>99</v>
      </c>
      <c r="L41" s="1">
        <v>2</v>
      </c>
      <c r="M41" s="1">
        <v>50</v>
      </c>
      <c r="N41" s="1">
        <v>4</v>
      </c>
      <c r="O41" s="1">
        <f>O40+1</f>
        <v>40</v>
      </c>
    </row>
    <row r="42" spans="1:15" x14ac:dyDescent="0.25">
      <c r="A42" s="1">
        <v>51</v>
      </c>
      <c r="B42" s="1">
        <v>1</v>
      </c>
      <c r="C42" s="1">
        <v>2</v>
      </c>
      <c r="D42" s="87" t="s">
        <v>131</v>
      </c>
      <c r="E42" s="87">
        <v>51</v>
      </c>
      <c r="F42" s="1">
        <v>1</v>
      </c>
      <c r="G42" s="1">
        <v>1</v>
      </c>
      <c r="H42" s="1">
        <v>2</v>
      </c>
      <c r="I42" s="1">
        <v>38</v>
      </c>
      <c r="J42" s="1">
        <v>4</v>
      </c>
      <c r="K42" s="1">
        <v>6</v>
      </c>
      <c r="L42" s="1">
        <v>2</v>
      </c>
      <c r="M42" s="1">
        <v>50</v>
      </c>
      <c r="N42" s="1">
        <v>4</v>
      </c>
      <c r="O42" s="1">
        <f>O41+1</f>
        <v>41</v>
      </c>
    </row>
    <row r="43" spans="1:15" x14ac:dyDescent="0.25">
      <c r="A43" s="1">
        <v>6</v>
      </c>
      <c r="B43" s="1">
        <v>1</v>
      </c>
      <c r="C43" s="1">
        <v>6</v>
      </c>
      <c r="D43" s="87" t="s">
        <v>231</v>
      </c>
      <c r="E43" s="87">
        <v>6</v>
      </c>
      <c r="F43" s="1">
        <v>1</v>
      </c>
      <c r="G43" s="1">
        <v>1</v>
      </c>
      <c r="H43" s="1">
        <v>2</v>
      </c>
      <c r="I43" s="1">
        <v>67</v>
      </c>
      <c r="J43" s="1">
        <v>2</v>
      </c>
      <c r="K43" s="1">
        <v>6</v>
      </c>
      <c r="L43" s="1">
        <v>9</v>
      </c>
      <c r="M43" s="1">
        <v>50</v>
      </c>
      <c r="N43" s="1">
        <v>9</v>
      </c>
      <c r="O43" s="1">
        <f>O42+1</f>
        <v>42</v>
      </c>
    </row>
    <row r="44" spans="1:15" x14ac:dyDescent="0.25">
      <c r="A44" s="1">
        <v>8</v>
      </c>
      <c r="B44" s="1">
        <v>1</v>
      </c>
      <c r="C44" s="1">
        <v>1</v>
      </c>
      <c r="D44" s="87" t="s">
        <v>225</v>
      </c>
      <c r="E44" s="87">
        <v>8</v>
      </c>
      <c r="F44" s="1">
        <v>1</v>
      </c>
      <c r="G44" s="1">
        <v>1</v>
      </c>
      <c r="H44" s="1">
        <v>2</v>
      </c>
      <c r="I44" s="1">
        <v>25</v>
      </c>
      <c r="J44" s="1">
        <v>5</v>
      </c>
      <c r="K44" s="1">
        <v>6</v>
      </c>
      <c r="L44" s="1">
        <v>3</v>
      </c>
      <c r="M44" s="1">
        <v>50</v>
      </c>
      <c r="N44" s="1">
        <v>1</v>
      </c>
      <c r="O44" s="1">
        <f>O43+1</f>
        <v>43</v>
      </c>
    </row>
    <row r="45" spans="1:15" x14ac:dyDescent="0.25">
      <c r="A45" s="1">
        <v>16</v>
      </c>
      <c r="B45" s="1">
        <v>1</v>
      </c>
      <c r="C45" s="1">
        <v>6</v>
      </c>
      <c r="D45" s="87" t="s">
        <v>77</v>
      </c>
      <c r="E45" s="87">
        <v>16</v>
      </c>
      <c r="F45" s="1">
        <v>1</v>
      </c>
      <c r="G45" s="1">
        <v>1</v>
      </c>
      <c r="H45" s="1">
        <v>2</v>
      </c>
      <c r="I45" s="1">
        <v>50</v>
      </c>
      <c r="J45" s="1">
        <v>2</v>
      </c>
      <c r="K45" s="1">
        <v>6</v>
      </c>
      <c r="L45" s="1">
        <v>1</v>
      </c>
      <c r="M45" s="1">
        <v>50</v>
      </c>
      <c r="N45" s="1">
        <v>2</v>
      </c>
      <c r="O45" s="1">
        <f>O44+1</f>
        <v>44</v>
      </c>
    </row>
    <row r="46" spans="1:15" x14ac:dyDescent="0.25">
      <c r="A46" s="1">
        <v>54</v>
      </c>
      <c r="B46" s="1">
        <v>1</v>
      </c>
      <c r="C46" s="1">
        <v>5</v>
      </c>
      <c r="D46" s="87" t="s">
        <v>131</v>
      </c>
      <c r="E46" s="87">
        <v>54</v>
      </c>
      <c r="F46" s="1">
        <v>1</v>
      </c>
      <c r="G46" s="1">
        <v>1</v>
      </c>
      <c r="H46" s="1">
        <v>2</v>
      </c>
      <c r="I46" s="1">
        <v>24</v>
      </c>
      <c r="J46" s="1">
        <v>5</v>
      </c>
      <c r="K46" s="1">
        <v>6</v>
      </c>
      <c r="L46" s="1">
        <v>2</v>
      </c>
      <c r="M46" s="1">
        <v>60</v>
      </c>
      <c r="N46" s="1">
        <v>3</v>
      </c>
      <c r="O46" s="1">
        <f>O45+1</f>
        <v>45</v>
      </c>
    </row>
    <row r="47" spans="1:15" x14ac:dyDescent="0.25">
      <c r="A47" s="1">
        <v>5</v>
      </c>
      <c r="B47" s="1">
        <v>1</v>
      </c>
      <c r="C47" s="1">
        <v>5</v>
      </c>
      <c r="D47" s="87" t="s">
        <v>231</v>
      </c>
      <c r="E47" s="87">
        <v>5</v>
      </c>
      <c r="F47" s="1">
        <v>1</v>
      </c>
      <c r="G47" s="1">
        <v>1</v>
      </c>
      <c r="H47" s="1">
        <v>2</v>
      </c>
      <c r="I47" s="1">
        <v>49</v>
      </c>
      <c r="J47" s="1">
        <v>2</v>
      </c>
      <c r="K47" s="1">
        <v>6</v>
      </c>
      <c r="L47" s="1">
        <v>9</v>
      </c>
      <c r="M47" s="1">
        <v>60</v>
      </c>
      <c r="N47" s="1">
        <v>1</v>
      </c>
      <c r="O47" s="1">
        <f>O46+1</f>
        <v>46</v>
      </c>
    </row>
    <row r="48" spans="1:15" x14ac:dyDescent="0.25">
      <c r="A48" s="1">
        <v>15</v>
      </c>
      <c r="B48" s="1">
        <v>1</v>
      </c>
      <c r="C48" s="1">
        <v>5</v>
      </c>
      <c r="D48" s="87" t="s">
        <v>77</v>
      </c>
      <c r="E48" s="87">
        <v>15</v>
      </c>
      <c r="F48" s="1">
        <v>1</v>
      </c>
      <c r="G48" s="1">
        <v>1</v>
      </c>
      <c r="H48" s="1">
        <v>2</v>
      </c>
      <c r="I48" s="1">
        <v>59</v>
      </c>
      <c r="J48" s="1">
        <v>2</v>
      </c>
      <c r="K48" s="1">
        <v>6</v>
      </c>
      <c r="L48" s="1">
        <v>1</v>
      </c>
      <c r="M48" s="1">
        <v>60</v>
      </c>
      <c r="N48" s="1">
        <v>3</v>
      </c>
      <c r="O48" s="1">
        <f>O47+1</f>
        <v>47</v>
      </c>
    </row>
    <row r="49" spans="1:15" x14ac:dyDescent="0.25">
      <c r="A49" s="1">
        <v>31</v>
      </c>
      <c r="B49" s="1">
        <v>1</v>
      </c>
      <c r="C49" s="1">
        <v>13</v>
      </c>
      <c r="D49" s="87" t="s">
        <v>175</v>
      </c>
      <c r="E49" s="87">
        <v>31</v>
      </c>
      <c r="F49" s="1">
        <v>1</v>
      </c>
      <c r="G49" s="1">
        <v>1</v>
      </c>
      <c r="H49" s="1">
        <v>2</v>
      </c>
      <c r="I49" s="1">
        <v>50</v>
      </c>
      <c r="J49" s="1">
        <v>5</v>
      </c>
      <c r="K49" s="1">
        <v>2</v>
      </c>
      <c r="L49" s="1">
        <v>2</v>
      </c>
      <c r="M49" s="1">
        <v>60</v>
      </c>
      <c r="N49" s="1">
        <v>2</v>
      </c>
      <c r="O49" s="1">
        <f>O48+1</f>
        <v>48</v>
      </c>
    </row>
    <row r="50" spans="1:15" x14ac:dyDescent="0.25">
      <c r="A50" s="1">
        <v>32</v>
      </c>
      <c r="B50" s="1">
        <v>1</v>
      </c>
      <c r="C50" s="1">
        <v>14</v>
      </c>
      <c r="D50" s="87" t="s">
        <v>175</v>
      </c>
      <c r="E50" s="87">
        <v>32</v>
      </c>
      <c r="F50" s="1">
        <v>1</v>
      </c>
      <c r="G50" s="1">
        <v>1</v>
      </c>
      <c r="H50" s="1">
        <v>1</v>
      </c>
      <c r="I50" s="1">
        <v>61</v>
      </c>
      <c r="J50" s="1">
        <v>4</v>
      </c>
      <c r="K50" s="1">
        <v>2</v>
      </c>
      <c r="L50" s="1">
        <v>2</v>
      </c>
      <c r="M50" s="1">
        <v>70</v>
      </c>
      <c r="N50" s="1">
        <v>2</v>
      </c>
      <c r="O50" s="1">
        <f>O49+1</f>
        <v>49</v>
      </c>
    </row>
    <row r="51" spans="1:15" x14ac:dyDescent="0.25">
      <c r="A51" s="1">
        <v>36</v>
      </c>
      <c r="B51" s="1">
        <v>1</v>
      </c>
      <c r="C51" s="1">
        <v>18</v>
      </c>
      <c r="D51" s="87" t="s">
        <v>175</v>
      </c>
      <c r="E51" s="87">
        <v>36</v>
      </c>
      <c r="F51" s="1">
        <v>1</v>
      </c>
      <c r="G51" s="1">
        <v>1</v>
      </c>
      <c r="H51" s="1">
        <v>1</v>
      </c>
      <c r="I51" s="1">
        <v>21</v>
      </c>
      <c r="J51" s="1">
        <v>4</v>
      </c>
      <c r="K51" s="1">
        <v>1</v>
      </c>
      <c r="L51" s="1">
        <v>1</v>
      </c>
      <c r="M51" s="1">
        <v>70</v>
      </c>
      <c r="N51" s="1">
        <v>1</v>
      </c>
      <c r="O51" s="1">
        <f>O50+1</f>
        <v>50</v>
      </c>
    </row>
    <row r="52" spans="1:15" x14ac:dyDescent="0.25">
      <c r="A52" s="1">
        <v>41</v>
      </c>
      <c r="B52" s="1">
        <v>1</v>
      </c>
      <c r="C52" s="1">
        <v>23</v>
      </c>
      <c r="D52" s="87" t="s">
        <v>175</v>
      </c>
      <c r="E52" s="87">
        <v>41</v>
      </c>
      <c r="F52" s="1">
        <v>1</v>
      </c>
      <c r="G52" s="1">
        <v>1</v>
      </c>
      <c r="H52" s="1">
        <v>2</v>
      </c>
      <c r="I52" s="1">
        <v>53</v>
      </c>
      <c r="J52" s="1">
        <v>4</v>
      </c>
      <c r="K52" s="1">
        <v>2</v>
      </c>
      <c r="L52" s="1">
        <v>1</v>
      </c>
      <c r="M52" s="1">
        <v>70</v>
      </c>
      <c r="N52" s="1">
        <v>1</v>
      </c>
      <c r="O52" s="1">
        <f>O51+1</f>
        <v>51</v>
      </c>
    </row>
    <row r="53" spans="1:15" x14ac:dyDescent="0.25">
      <c r="A53" s="1">
        <v>55</v>
      </c>
      <c r="B53" s="1">
        <v>1</v>
      </c>
      <c r="C53" s="1">
        <v>6</v>
      </c>
      <c r="D53" s="87" t="s">
        <v>131</v>
      </c>
      <c r="E53" s="87">
        <v>55</v>
      </c>
      <c r="F53" s="1">
        <v>1</v>
      </c>
      <c r="G53" s="1">
        <v>1</v>
      </c>
      <c r="H53" s="1">
        <v>2</v>
      </c>
      <c r="I53" s="1">
        <v>38</v>
      </c>
      <c r="J53" s="1">
        <v>4</v>
      </c>
      <c r="K53" s="1">
        <v>6</v>
      </c>
      <c r="L53" s="1">
        <v>2</v>
      </c>
      <c r="M53" s="1">
        <v>70</v>
      </c>
      <c r="N53" s="1">
        <v>3</v>
      </c>
      <c r="O53" s="1">
        <f>O52+1</f>
        <v>52</v>
      </c>
    </row>
    <row r="54" spans="1:15" x14ac:dyDescent="0.25">
      <c r="A54" s="1">
        <v>19</v>
      </c>
      <c r="B54" s="1">
        <v>1</v>
      </c>
      <c r="C54" s="1">
        <v>1</v>
      </c>
      <c r="D54" s="87" t="s">
        <v>175</v>
      </c>
      <c r="E54" s="87">
        <v>19</v>
      </c>
      <c r="F54" s="1">
        <v>1</v>
      </c>
      <c r="G54" s="1">
        <v>1</v>
      </c>
      <c r="H54" s="1">
        <v>2</v>
      </c>
      <c r="I54" s="1">
        <v>21</v>
      </c>
      <c r="J54" s="1">
        <v>5</v>
      </c>
      <c r="K54" s="1">
        <v>7</v>
      </c>
      <c r="L54" s="1">
        <v>2</v>
      </c>
      <c r="M54" s="1">
        <v>99</v>
      </c>
      <c r="N54" s="1">
        <v>1</v>
      </c>
      <c r="O54" s="1">
        <f>O53+1</f>
        <v>53</v>
      </c>
    </row>
    <row r="55" spans="1:15" x14ac:dyDescent="0.25">
      <c r="A55" s="1">
        <v>33</v>
      </c>
      <c r="B55" s="1">
        <v>1</v>
      </c>
      <c r="C55" s="1">
        <v>15</v>
      </c>
      <c r="D55" s="87" t="s">
        <v>175</v>
      </c>
      <c r="E55" s="87">
        <v>33</v>
      </c>
      <c r="F55" s="1">
        <v>1</v>
      </c>
      <c r="G55" s="1">
        <v>1</v>
      </c>
      <c r="H55" s="1">
        <v>2</v>
      </c>
      <c r="I55" s="1">
        <v>27</v>
      </c>
      <c r="J55" s="1">
        <v>5</v>
      </c>
      <c r="K55" s="1">
        <v>9</v>
      </c>
      <c r="L55" s="1">
        <v>9</v>
      </c>
      <c r="M55" s="1">
        <v>99</v>
      </c>
      <c r="N55" s="1">
        <v>9</v>
      </c>
      <c r="O55" s="1">
        <f>O54+1</f>
        <v>54</v>
      </c>
    </row>
    <row r="56" spans="1:15" x14ac:dyDescent="0.25">
      <c r="A56" s="1">
        <v>34</v>
      </c>
      <c r="B56" s="1">
        <v>1</v>
      </c>
      <c r="C56" s="1">
        <v>16</v>
      </c>
      <c r="D56" s="87" t="s">
        <v>175</v>
      </c>
      <c r="E56" s="87">
        <v>34</v>
      </c>
      <c r="F56" s="1">
        <v>1</v>
      </c>
      <c r="G56" s="1">
        <v>1</v>
      </c>
      <c r="H56" s="1">
        <v>2</v>
      </c>
      <c r="I56" s="1">
        <v>30</v>
      </c>
      <c r="J56" s="1">
        <v>4</v>
      </c>
      <c r="K56" s="1">
        <v>2</v>
      </c>
      <c r="L56" s="1">
        <v>9</v>
      </c>
      <c r="M56" s="1">
        <v>99</v>
      </c>
      <c r="N56" s="1">
        <v>9</v>
      </c>
      <c r="O56" s="1">
        <f>O55+1</f>
        <v>55</v>
      </c>
    </row>
    <row r="57" spans="1:15" x14ac:dyDescent="0.25">
      <c r="A57" s="1">
        <v>37</v>
      </c>
      <c r="B57" s="1">
        <v>1</v>
      </c>
      <c r="C57" s="1">
        <v>19</v>
      </c>
      <c r="D57" s="87" t="s">
        <v>175</v>
      </c>
      <c r="E57" s="87">
        <v>37</v>
      </c>
      <c r="F57" s="1">
        <v>1</v>
      </c>
      <c r="G57" s="1">
        <v>1</v>
      </c>
      <c r="H57" s="1">
        <v>1</v>
      </c>
      <c r="I57" s="1">
        <v>83</v>
      </c>
      <c r="J57" s="1">
        <v>2</v>
      </c>
      <c r="K57" s="1">
        <v>98</v>
      </c>
      <c r="L57" s="1">
        <v>1</v>
      </c>
      <c r="M57" s="1">
        <v>99</v>
      </c>
      <c r="N57" s="1">
        <v>2</v>
      </c>
      <c r="O57" s="1">
        <f>O56+1</f>
        <v>56</v>
      </c>
    </row>
    <row r="58" spans="1:15" x14ac:dyDescent="0.25">
      <c r="A58" s="1">
        <v>38</v>
      </c>
      <c r="B58" s="1">
        <v>1</v>
      </c>
      <c r="C58" s="1">
        <v>20</v>
      </c>
      <c r="D58" s="87" t="s">
        <v>175</v>
      </c>
      <c r="E58" s="87">
        <v>38</v>
      </c>
      <c r="F58" s="1">
        <v>1</v>
      </c>
      <c r="G58" s="1">
        <v>1</v>
      </c>
      <c r="H58" s="1">
        <v>2</v>
      </c>
      <c r="I58" s="1">
        <v>37</v>
      </c>
      <c r="J58" s="1">
        <v>5</v>
      </c>
      <c r="K58" s="1">
        <v>8</v>
      </c>
      <c r="L58" s="1">
        <v>1</v>
      </c>
      <c r="M58" s="1">
        <v>99</v>
      </c>
      <c r="N58" s="1">
        <v>9</v>
      </c>
      <c r="O58" s="1">
        <f>O57+1</f>
        <v>57</v>
      </c>
    </row>
    <row r="59" spans="1:15" x14ac:dyDescent="0.25">
      <c r="A59" s="1">
        <v>47</v>
      </c>
      <c r="B59" s="1">
        <v>1</v>
      </c>
      <c r="C59" s="1">
        <v>1</v>
      </c>
      <c r="D59" s="87" t="s">
        <v>115</v>
      </c>
      <c r="E59" s="87">
        <v>47</v>
      </c>
      <c r="F59" s="1">
        <v>1</v>
      </c>
      <c r="G59" s="1">
        <v>1</v>
      </c>
      <c r="H59" s="1">
        <v>2</v>
      </c>
      <c r="I59" s="1">
        <v>32</v>
      </c>
      <c r="J59" s="1">
        <v>5</v>
      </c>
      <c r="K59" s="1">
        <v>1</v>
      </c>
      <c r="L59" s="1">
        <v>2</v>
      </c>
      <c r="M59" s="1">
        <v>99</v>
      </c>
      <c r="N59" s="1">
        <v>9</v>
      </c>
      <c r="O59" s="1">
        <f>O58+1</f>
        <v>58</v>
      </c>
    </row>
    <row r="60" spans="1:15" x14ac:dyDescent="0.25">
      <c r="A60" s="1">
        <v>49</v>
      </c>
      <c r="B60" s="1">
        <v>1</v>
      </c>
      <c r="C60" s="1">
        <v>3</v>
      </c>
      <c r="D60" s="87" t="s">
        <v>115</v>
      </c>
      <c r="E60" s="87">
        <v>49</v>
      </c>
      <c r="F60" s="1">
        <v>1</v>
      </c>
      <c r="G60" s="1">
        <v>1</v>
      </c>
      <c r="H60" s="1">
        <v>2</v>
      </c>
      <c r="I60" s="1">
        <v>40</v>
      </c>
      <c r="J60" s="1">
        <v>2</v>
      </c>
      <c r="K60" s="1">
        <v>6</v>
      </c>
      <c r="L60" s="1">
        <v>2</v>
      </c>
      <c r="M60" s="1">
        <v>99</v>
      </c>
      <c r="N60" s="1">
        <v>1</v>
      </c>
      <c r="O60" s="1">
        <f>O59+1</f>
        <v>59</v>
      </c>
    </row>
    <row r="61" spans="1:15" x14ac:dyDescent="0.25">
      <c r="A61" s="1">
        <v>61</v>
      </c>
      <c r="B61" s="1">
        <v>2</v>
      </c>
      <c r="C61" s="1">
        <v>2</v>
      </c>
      <c r="D61" s="87" t="s">
        <v>81</v>
      </c>
      <c r="E61" s="87">
        <v>2</v>
      </c>
      <c r="F61" s="1">
        <v>1</v>
      </c>
      <c r="G61" s="1">
        <v>1</v>
      </c>
      <c r="H61" s="1">
        <v>2</v>
      </c>
      <c r="I61" s="1">
        <v>82</v>
      </c>
      <c r="J61" s="1">
        <v>1</v>
      </c>
      <c r="K61" s="1">
        <v>6</v>
      </c>
      <c r="L61" s="1">
        <v>1</v>
      </c>
      <c r="M61" s="1">
        <v>1</v>
      </c>
      <c r="N61" s="1">
        <v>1</v>
      </c>
      <c r="O61" s="1">
        <v>1</v>
      </c>
    </row>
    <row r="62" spans="1:15" x14ac:dyDescent="0.25">
      <c r="A62" s="1">
        <v>76</v>
      </c>
      <c r="B62" s="1">
        <v>2</v>
      </c>
      <c r="C62" s="1">
        <v>1</v>
      </c>
      <c r="D62" s="87" t="s">
        <v>281</v>
      </c>
      <c r="E62" s="87">
        <v>17</v>
      </c>
      <c r="F62" s="1">
        <v>1</v>
      </c>
      <c r="G62" s="1">
        <v>1</v>
      </c>
      <c r="H62" s="1">
        <v>2</v>
      </c>
      <c r="I62" s="1">
        <v>18</v>
      </c>
      <c r="J62" s="1">
        <v>4</v>
      </c>
      <c r="K62" s="1">
        <v>7</v>
      </c>
      <c r="L62" s="1">
        <v>3</v>
      </c>
      <c r="M62" s="1">
        <v>1</v>
      </c>
      <c r="N62" s="1">
        <v>1</v>
      </c>
      <c r="O62" s="1">
        <f>O61+1</f>
        <v>2</v>
      </c>
    </row>
    <row r="63" spans="1:15" x14ac:dyDescent="0.25">
      <c r="A63" s="1">
        <v>94</v>
      </c>
      <c r="B63" s="1">
        <v>2</v>
      </c>
      <c r="C63" s="1">
        <v>1</v>
      </c>
      <c r="D63" s="87" t="s">
        <v>285</v>
      </c>
      <c r="E63" s="87">
        <v>35</v>
      </c>
      <c r="F63" s="1">
        <v>1</v>
      </c>
      <c r="G63" s="1">
        <v>1</v>
      </c>
      <c r="H63" s="1">
        <v>1</v>
      </c>
      <c r="I63" s="1">
        <v>19</v>
      </c>
      <c r="J63" s="1">
        <v>4</v>
      </c>
      <c r="K63" s="1">
        <v>2</v>
      </c>
      <c r="L63" s="1">
        <v>2</v>
      </c>
      <c r="M63" s="1">
        <v>1</v>
      </c>
      <c r="N63" s="1">
        <v>2</v>
      </c>
      <c r="O63" s="1">
        <f>O62+1</f>
        <v>3</v>
      </c>
    </row>
    <row r="64" spans="1:15" x14ac:dyDescent="0.25">
      <c r="A64" s="1">
        <v>103</v>
      </c>
      <c r="B64" s="1">
        <v>2</v>
      </c>
      <c r="C64" s="1">
        <v>1</v>
      </c>
      <c r="D64" s="87" t="s">
        <v>164</v>
      </c>
      <c r="E64" s="87">
        <v>44</v>
      </c>
      <c r="F64" s="1">
        <v>1</v>
      </c>
      <c r="G64" s="1">
        <v>1</v>
      </c>
      <c r="H64" s="1">
        <v>2</v>
      </c>
      <c r="I64" s="1">
        <v>52</v>
      </c>
      <c r="J64" s="1">
        <v>2</v>
      </c>
      <c r="K64" s="1">
        <v>6</v>
      </c>
      <c r="L64" s="1">
        <v>9</v>
      </c>
      <c r="M64" s="1">
        <v>1</v>
      </c>
      <c r="N64" s="1">
        <v>3</v>
      </c>
      <c r="O64" s="1">
        <f>O63+1</f>
        <v>4</v>
      </c>
    </row>
    <row r="65" spans="1:15" x14ac:dyDescent="0.25">
      <c r="A65" s="1">
        <v>63</v>
      </c>
      <c r="B65" s="1">
        <v>2</v>
      </c>
      <c r="C65" s="1">
        <v>1</v>
      </c>
      <c r="D65" s="87" t="s">
        <v>276</v>
      </c>
      <c r="E65" s="87">
        <v>4</v>
      </c>
      <c r="F65" s="1">
        <v>1</v>
      </c>
      <c r="G65" s="1">
        <v>1</v>
      </c>
      <c r="H65" s="1">
        <v>2</v>
      </c>
      <c r="I65" s="1">
        <v>33</v>
      </c>
      <c r="J65" s="1">
        <v>5</v>
      </c>
      <c r="K65" s="1">
        <v>2</v>
      </c>
      <c r="L65" s="1">
        <v>3</v>
      </c>
      <c r="M65" s="1">
        <v>2</v>
      </c>
      <c r="N65" s="1">
        <v>1</v>
      </c>
      <c r="O65" s="1">
        <f>O64+1</f>
        <v>5</v>
      </c>
    </row>
    <row r="66" spans="1:15" x14ac:dyDescent="0.25">
      <c r="A66" s="1">
        <v>87</v>
      </c>
      <c r="B66" s="1">
        <v>2</v>
      </c>
      <c r="C66" s="1">
        <v>2</v>
      </c>
      <c r="D66" s="87" t="s">
        <v>165</v>
      </c>
      <c r="E66" s="87">
        <v>28</v>
      </c>
      <c r="F66" s="1">
        <v>1</v>
      </c>
      <c r="G66" s="1">
        <v>1</v>
      </c>
      <c r="H66" s="1">
        <v>2</v>
      </c>
      <c r="I66" s="1">
        <v>28</v>
      </c>
      <c r="J66" s="1">
        <v>3</v>
      </c>
      <c r="K66" s="1">
        <v>6</v>
      </c>
      <c r="L66" s="1">
        <v>9</v>
      </c>
      <c r="M66" s="1">
        <v>2</v>
      </c>
      <c r="N66" s="1">
        <v>2</v>
      </c>
      <c r="O66" s="1">
        <f>O65+1</f>
        <v>6</v>
      </c>
    </row>
    <row r="67" spans="1:15" x14ac:dyDescent="0.25">
      <c r="A67" s="1">
        <v>89</v>
      </c>
      <c r="B67" s="1">
        <v>2</v>
      </c>
      <c r="C67" s="1">
        <v>2</v>
      </c>
      <c r="D67" s="87" t="s">
        <v>288</v>
      </c>
      <c r="E67" s="87">
        <v>30</v>
      </c>
      <c r="F67" s="1">
        <v>1</v>
      </c>
      <c r="G67" s="1">
        <v>1</v>
      </c>
      <c r="H67" s="1">
        <v>1</v>
      </c>
      <c r="I67" s="1">
        <v>63</v>
      </c>
      <c r="J67" s="1">
        <v>5</v>
      </c>
      <c r="K67" s="1">
        <v>2</v>
      </c>
      <c r="L67" s="1">
        <v>1</v>
      </c>
      <c r="M67" s="1">
        <v>2</v>
      </c>
      <c r="N67" s="1">
        <v>1</v>
      </c>
      <c r="O67" s="1">
        <f>O66+1</f>
        <v>7</v>
      </c>
    </row>
    <row r="68" spans="1:15" x14ac:dyDescent="0.25">
      <c r="A68" s="1">
        <v>112</v>
      </c>
      <c r="B68" s="1">
        <v>2</v>
      </c>
      <c r="C68" s="1">
        <v>1</v>
      </c>
      <c r="D68" s="87" t="s">
        <v>68</v>
      </c>
      <c r="E68" s="87">
        <v>53</v>
      </c>
      <c r="F68" s="1">
        <v>1</v>
      </c>
      <c r="G68" s="1">
        <v>1</v>
      </c>
      <c r="H68" s="1">
        <v>1</v>
      </c>
      <c r="I68" s="1">
        <v>22</v>
      </c>
      <c r="J68" s="1">
        <v>3</v>
      </c>
      <c r="K68" s="1">
        <v>5</v>
      </c>
      <c r="L68" s="1">
        <v>2</v>
      </c>
      <c r="M68" s="1">
        <v>2</v>
      </c>
      <c r="N68" s="1">
        <v>3</v>
      </c>
      <c r="O68" s="1">
        <f>O67+1</f>
        <v>8</v>
      </c>
    </row>
    <row r="69" spans="1:15" x14ac:dyDescent="0.25">
      <c r="A69" s="1">
        <v>79</v>
      </c>
      <c r="B69" s="1">
        <v>2</v>
      </c>
      <c r="C69" s="1">
        <v>1</v>
      </c>
      <c r="D69" s="87" t="s">
        <v>97</v>
      </c>
      <c r="E69" s="87">
        <v>20</v>
      </c>
      <c r="F69" s="1">
        <v>1</v>
      </c>
      <c r="G69" s="1">
        <v>1</v>
      </c>
      <c r="H69" s="1">
        <v>1</v>
      </c>
      <c r="I69" s="1">
        <v>23</v>
      </c>
      <c r="J69" s="1">
        <v>5</v>
      </c>
      <c r="K69" s="1">
        <v>7</v>
      </c>
      <c r="L69" s="1">
        <v>9</v>
      </c>
      <c r="M69" s="1">
        <v>2</v>
      </c>
      <c r="N69" s="1">
        <v>4</v>
      </c>
      <c r="O69" s="1">
        <f>O68+1</f>
        <v>9</v>
      </c>
    </row>
    <row r="70" spans="1:15" x14ac:dyDescent="0.25">
      <c r="A70" s="1">
        <v>62</v>
      </c>
      <c r="B70" s="1">
        <v>2</v>
      </c>
      <c r="C70" s="1">
        <v>3</v>
      </c>
      <c r="D70" s="87" t="s">
        <v>81</v>
      </c>
      <c r="E70" s="87">
        <v>3</v>
      </c>
      <c r="F70" s="1">
        <v>1</v>
      </c>
      <c r="G70" s="1">
        <v>1</v>
      </c>
      <c r="H70" s="1">
        <v>2</v>
      </c>
      <c r="I70" s="1">
        <v>66</v>
      </c>
      <c r="J70" s="1">
        <v>2</v>
      </c>
      <c r="K70" s="1">
        <v>6</v>
      </c>
      <c r="L70" s="1">
        <v>1</v>
      </c>
      <c r="M70" s="1">
        <v>3</v>
      </c>
      <c r="N70" s="1">
        <v>1</v>
      </c>
      <c r="O70" s="1">
        <f>O69+1</f>
        <v>10</v>
      </c>
    </row>
    <row r="71" spans="1:15" x14ac:dyDescent="0.25">
      <c r="A71" s="1">
        <v>68</v>
      </c>
      <c r="B71" s="1">
        <v>2</v>
      </c>
      <c r="C71" s="1">
        <v>1</v>
      </c>
      <c r="D71" s="87" t="s">
        <v>694</v>
      </c>
      <c r="E71" s="87">
        <v>9</v>
      </c>
      <c r="F71" s="1">
        <v>1</v>
      </c>
      <c r="G71" s="1">
        <v>1</v>
      </c>
      <c r="H71" s="1">
        <v>1</v>
      </c>
      <c r="I71" s="1">
        <v>70</v>
      </c>
      <c r="J71" s="1">
        <v>5</v>
      </c>
      <c r="K71" s="1">
        <v>2</v>
      </c>
      <c r="L71" s="1">
        <v>2</v>
      </c>
      <c r="M71" s="1">
        <v>4</v>
      </c>
      <c r="N71" s="1">
        <v>1</v>
      </c>
      <c r="O71" s="1">
        <f>O70+1</f>
        <v>11</v>
      </c>
    </row>
    <row r="72" spans="1:15" x14ac:dyDescent="0.25">
      <c r="A72" s="1">
        <v>97</v>
      </c>
      <c r="B72" s="1">
        <v>2</v>
      </c>
      <c r="C72" s="1">
        <v>1</v>
      </c>
      <c r="D72" s="87" t="s">
        <v>70</v>
      </c>
      <c r="E72" s="87">
        <v>38</v>
      </c>
      <c r="F72" s="1">
        <v>1</v>
      </c>
      <c r="G72" s="1">
        <v>1</v>
      </c>
      <c r="H72" s="1">
        <v>1</v>
      </c>
      <c r="I72" s="1">
        <v>84</v>
      </c>
      <c r="J72" s="1">
        <v>5</v>
      </c>
      <c r="K72" s="1">
        <v>5</v>
      </c>
      <c r="L72" s="1">
        <v>1</v>
      </c>
      <c r="M72" s="1">
        <v>4</v>
      </c>
      <c r="N72" s="1">
        <v>3</v>
      </c>
      <c r="O72" s="1">
        <f>O71+1</f>
        <v>12</v>
      </c>
    </row>
    <row r="73" spans="1:15" x14ac:dyDescent="0.25">
      <c r="A73" s="1">
        <v>98</v>
      </c>
      <c r="B73" s="1">
        <v>2</v>
      </c>
      <c r="C73" s="1">
        <v>2</v>
      </c>
      <c r="D73" s="87" t="s">
        <v>70</v>
      </c>
      <c r="E73" s="87">
        <v>39</v>
      </c>
      <c r="F73" s="1">
        <v>1</v>
      </c>
      <c r="G73" s="1">
        <v>1</v>
      </c>
      <c r="H73" s="1">
        <v>2</v>
      </c>
      <c r="I73" s="1">
        <v>32</v>
      </c>
      <c r="J73" s="1">
        <v>4</v>
      </c>
      <c r="K73" s="1">
        <v>2</v>
      </c>
      <c r="L73" s="1">
        <v>2</v>
      </c>
      <c r="M73" s="1">
        <v>4</v>
      </c>
      <c r="N73" s="1">
        <v>1</v>
      </c>
      <c r="O73" s="1">
        <f>O72+1</f>
        <v>13</v>
      </c>
    </row>
    <row r="74" spans="1:15" x14ac:dyDescent="0.25">
      <c r="A74" s="1">
        <v>104</v>
      </c>
      <c r="B74" s="1">
        <v>2</v>
      </c>
      <c r="C74" s="1">
        <v>2</v>
      </c>
      <c r="D74" s="87" t="s">
        <v>164</v>
      </c>
      <c r="E74" s="87">
        <v>45</v>
      </c>
      <c r="F74" s="1">
        <v>1</v>
      </c>
      <c r="G74" s="1">
        <v>1</v>
      </c>
      <c r="H74" s="1">
        <v>1</v>
      </c>
      <c r="I74" s="1">
        <v>90</v>
      </c>
      <c r="J74" s="1">
        <v>2</v>
      </c>
      <c r="K74" s="1">
        <v>98</v>
      </c>
      <c r="L74" s="1">
        <v>9</v>
      </c>
      <c r="M74" s="1">
        <v>4</v>
      </c>
      <c r="N74" s="1">
        <v>2</v>
      </c>
      <c r="O74" s="1">
        <f>O73+1</f>
        <v>14</v>
      </c>
    </row>
    <row r="75" spans="1:15" x14ac:dyDescent="0.25">
      <c r="A75" s="1">
        <v>106</v>
      </c>
      <c r="B75" s="1">
        <v>2</v>
      </c>
      <c r="C75" s="1">
        <v>1</v>
      </c>
      <c r="D75" s="87" t="s">
        <v>99</v>
      </c>
      <c r="E75" s="87">
        <v>47</v>
      </c>
      <c r="F75" s="1">
        <v>1</v>
      </c>
      <c r="G75" s="1">
        <v>1</v>
      </c>
      <c r="H75" s="1">
        <v>2</v>
      </c>
      <c r="I75" s="1">
        <v>73</v>
      </c>
      <c r="J75" s="1">
        <v>2</v>
      </c>
      <c r="K75" s="1">
        <v>6</v>
      </c>
      <c r="L75" s="1">
        <v>2</v>
      </c>
      <c r="M75" s="1">
        <v>4</v>
      </c>
      <c r="N75" s="1">
        <v>1</v>
      </c>
      <c r="O75" s="1">
        <f>O74+1</f>
        <v>15</v>
      </c>
    </row>
    <row r="76" spans="1:15" x14ac:dyDescent="0.25">
      <c r="A76" s="1">
        <v>114</v>
      </c>
      <c r="B76" s="1">
        <v>2</v>
      </c>
      <c r="C76" s="1">
        <v>1</v>
      </c>
      <c r="D76" s="87" t="s">
        <v>176</v>
      </c>
      <c r="E76" s="87">
        <v>55</v>
      </c>
      <c r="F76" s="1">
        <v>1</v>
      </c>
      <c r="G76" s="1">
        <v>1</v>
      </c>
      <c r="H76" s="1">
        <v>1</v>
      </c>
      <c r="I76" s="1">
        <v>63</v>
      </c>
      <c r="J76" s="1">
        <v>5</v>
      </c>
      <c r="K76" s="1">
        <v>10</v>
      </c>
      <c r="L76" s="1">
        <v>2</v>
      </c>
      <c r="M76" s="1">
        <v>4</v>
      </c>
      <c r="N76" s="1">
        <v>1</v>
      </c>
      <c r="O76" s="1">
        <f>O75+1</f>
        <v>16</v>
      </c>
    </row>
    <row r="77" spans="1:15" x14ac:dyDescent="0.25">
      <c r="A77" s="1">
        <v>60</v>
      </c>
      <c r="B77" s="1">
        <v>2</v>
      </c>
      <c r="C77" s="1">
        <v>1</v>
      </c>
      <c r="D77" s="87" t="s">
        <v>81</v>
      </c>
      <c r="E77" s="87">
        <v>1</v>
      </c>
      <c r="F77" s="1">
        <v>1</v>
      </c>
      <c r="G77" s="1">
        <v>1</v>
      </c>
      <c r="H77" s="1">
        <v>2</v>
      </c>
      <c r="I77" s="1">
        <v>32</v>
      </c>
      <c r="J77" s="1">
        <v>4</v>
      </c>
      <c r="K77" s="1">
        <v>1</v>
      </c>
      <c r="L77" s="1">
        <v>2</v>
      </c>
      <c r="M77" s="1">
        <v>4</v>
      </c>
      <c r="N77" s="1">
        <v>3</v>
      </c>
      <c r="O77" s="1">
        <f>O76+1</f>
        <v>17</v>
      </c>
    </row>
    <row r="78" spans="1:15" x14ac:dyDescent="0.25">
      <c r="A78" s="1">
        <v>64</v>
      </c>
      <c r="B78" s="1">
        <v>2</v>
      </c>
      <c r="C78" s="1">
        <v>1</v>
      </c>
      <c r="D78" s="87" t="s">
        <v>692</v>
      </c>
      <c r="E78" s="87">
        <v>5</v>
      </c>
      <c r="F78" s="1">
        <v>1</v>
      </c>
      <c r="G78" s="1">
        <v>1</v>
      </c>
      <c r="H78" s="1">
        <v>1</v>
      </c>
      <c r="I78" s="1">
        <v>69</v>
      </c>
      <c r="J78" s="1">
        <v>2</v>
      </c>
      <c r="K78" s="1">
        <v>2</v>
      </c>
      <c r="L78" s="1">
        <v>2</v>
      </c>
      <c r="M78" s="1">
        <v>4</v>
      </c>
      <c r="N78" s="1">
        <v>1</v>
      </c>
      <c r="O78" s="1">
        <f>O77+1</f>
        <v>18</v>
      </c>
    </row>
    <row r="79" spans="1:15" x14ac:dyDescent="0.25">
      <c r="A79" s="1">
        <v>65</v>
      </c>
      <c r="B79" s="1">
        <v>2</v>
      </c>
      <c r="C79" s="1">
        <v>1</v>
      </c>
      <c r="D79" s="87" t="s">
        <v>96</v>
      </c>
      <c r="E79" s="87">
        <v>6</v>
      </c>
      <c r="F79" s="1">
        <v>1</v>
      </c>
      <c r="G79" s="1">
        <v>1</v>
      </c>
      <c r="H79" s="1">
        <v>1</v>
      </c>
      <c r="I79" s="1">
        <v>20</v>
      </c>
      <c r="J79" s="1">
        <v>5</v>
      </c>
      <c r="K79" s="1">
        <v>7</v>
      </c>
      <c r="L79" s="1">
        <v>2</v>
      </c>
      <c r="M79" s="1">
        <v>4</v>
      </c>
      <c r="N79" s="1">
        <v>2</v>
      </c>
      <c r="O79" s="1">
        <f>O78+1</f>
        <v>19</v>
      </c>
    </row>
    <row r="80" spans="1:15" x14ac:dyDescent="0.25">
      <c r="A80" s="1">
        <v>73</v>
      </c>
      <c r="B80" s="1">
        <v>2</v>
      </c>
      <c r="C80" s="1">
        <v>1</v>
      </c>
      <c r="D80" s="87" t="s">
        <v>695</v>
      </c>
      <c r="E80" s="87">
        <v>14</v>
      </c>
      <c r="F80" s="1">
        <v>1</v>
      </c>
      <c r="G80" s="1">
        <v>1</v>
      </c>
      <c r="H80" s="1">
        <v>1</v>
      </c>
      <c r="I80" s="1">
        <v>20</v>
      </c>
      <c r="J80" s="1">
        <v>3</v>
      </c>
      <c r="K80" s="1">
        <v>98</v>
      </c>
      <c r="L80" s="1">
        <v>9</v>
      </c>
      <c r="M80" s="1">
        <v>4</v>
      </c>
      <c r="N80" s="1">
        <v>4</v>
      </c>
      <c r="O80" s="1">
        <f>O79+1</f>
        <v>20</v>
      </c>
    </row>
    <row r="81" spans="1:15" x14ac:dyDescent="0.25">
      <c r="A81" s="1">
        <v>74</v>
      </c>
      <c r="B81" s="1">
        <v>2</v>
      </c>
      <c r="C81" s="1">
        <v>1</v>
      </c>
      <c r="D81" s="87" t="s">
        <v>71</v>
      </c>
      <c r="E81" s="87">
        <v>15</v>
      </c>
      <c r="F81" s="1">
        <v>1</v>
      </c>
      <c r="G81" s="1">
        <v>1</v>
      </c>
      <c r="H81" s="1">
        <v>2</v>
      </c>
      <c r="I81" s="1">
        <v>19</v>
      </c>
      <c r="J81" s="1">
        <v>4</v>
      </c>
      <c r="K81" s="1">
        <v>7</v>
      </c>
      <c r="L81" s="1">
        <v>1</v>
      </c>
      <c r="M81" s="1">
        <v>4</v>
      </c>
      <c r="N81" s="1">
        <v>1</v>
      </c>
      <c r="O81" s="1">
        <f>O80+1</f>
        <v>21</v>
      </c>
    </row>
    <row r="82" spans="1:15" x14ac:dyDescent="0.25">
      <c r="A82" s="1">
        <v>77</v>
      </c>
      <c r="B82" s="1">
        <v>2</v>
      </c>
      <c r="C82" s="1">
        <v>1</v>
      </c>
      <c r="D82" s="87" t="s">
        <v>72</v>
      </c>
      <c r="E82" s="87">
        <v>18</v>
      </c>
      <c r="F82" s="1">
        <v>1</v>
      </c>
      <c r="G82" s="1">
        <v>1</v>
      </c>
      <c r="H82" s="1">
        <v>2</v>
      </c>
      <c r="I82" s="1">
        <v>19</v>
      </c>
      <c r="J82" s="1">
        <v>4</v>
      </c>
      <c r="K82" s="1">
        <v>7</v>
      </c>
      <c r="L82" s="1">
        <v>2</v>
      </c>
      <c r="M82" s="1">
        <v>6</v>
      </c>
      <c r="N82" s="1">
        <v>1</v>
      </c>
      <c r="O82" s="1">
        <f>O81+1</f>
        <v>22</v>
      </c>
    </row>
    <row r="83" spans="1:15" x14ac:dyDescent="0.25">
      <c r="A83" s="1">
        <v>78</v>
      </c>
      <c r="B83" s="1">
        <v>2</v>
      </c>
      <c r="C83" s="1">
        <v>1</v>
      </c>
      <c r="D83" s="87" t="s">
        <v>279</v>
      </c>
      <c r="E83" s="87">
        <v>19</v>
      </c>
      <c r="F83" s="1">
        <v>1</v>
      </c>
      <c r="G83" s="1">
        <v>1</v>
      </c>
      <c r="H83" s="1">
        <v>2</v>
      </c>
      <c r="I83" s="1">
        <v>41</v>
      </c>
      <c r="J83" s="1">
        <v>3</v>
      </c>
      <c r="K83" s="1">
        <v>6</v>
      </c>
      <c r="L83" s="1">
        <v>2</v>
      </c>
      <c r="M83" s="1">
        <v>6</v>
      </c>
      <c r="N83" s="1">
        <v>1</v>
      </c>
      <c r="O83" s="1">
        <f>O82+1</f>
        <v>23</v>
      </c>
    </row>
    <row r="84" spans="1:15" x14ac:dyDescent="0.25">
      <c r="A84" s="1">
        <v>83</v>
      </c>
      <c r="B84" s="1">
        <v>2</v>
      </c>
      <c r="C84" s="1">
        <v>2</v>
      </c>
      <c r="D84" s="87" t="s">
        <v>291</v>
      </c>
      <c r="E84" s="87">
        <v>24</v>
      </c>
      <c r="F84" s="1">
        <v>1</v>
      </c>
      <c r="G84" s="1">
        <v>1</v>
      </c>
      <c r="H84" s="1">
        <v>2</v>
      </c>
      <c r="I84" s="1">
        <v>26</v>
      </c>
      <c r="J84" s="1">
        <v>3</v>
      </c>
      <c r="K84" s="1">
        <v>6</v>
      </c>
      <c r="L84" s="1">
        <v>2</v>
      </c>
      <c r="M84" s="1">
        <v>7</v>
      </c>
      <c r="N84" s="1">
        <v>1</v>
      </c>
      <c r="O84" s="1">
        <f>O83+1</f>
        <v>24</v>
      </c>
    </row>
    <row r="85" spans="1:15" x14ac:dyDescent="0.25">
      <c r="A85" s="1">
        <v>84</v>
      </c>
      <c r="B85" s="1">
        <v>2</v>
      </c>
      <c r="C85" s="1">
        <v>3</v>
      </c>
      <c r="D85" s="87" t="s">
        <v>291</v>
      </c>
      <c r="E85" s="87">
        <v>25</v>
      </c>
      <c r="F85" s="1">
        <v>1</v>
      </c>
      <c r="G85" s="1">
        <v>1</v>
      </c>
      <c r="H85" s="1">
        <v>2</v>
      </c>
      <c r="I85" s="1">
        <v>26</v>
      </c>
      <c r="J85" s="1">
        <v>2</v>
      </c>
      <c r="K85" s="1">
        <v>2</v>
      </c>
      <c r="L85" s="1">
        <v>3</v>
      </c>
      <c r="M85" s="1">
        <v>7</v>
      </c>
      <c r="N85" s="1">
        <v>2</v>
      </c>
      <c r="O85" s="1">
        <f>O84+1</f>
        <v>25</v>
      </c>
    </row>
    <row r="86" spans="1:15" x14ac:dyDescent="0.25">
      <c r="A86" s="1">
        <v>88</v>
      </c>
      <c r="B86" s="1">
        <v>2</v>
      </c>
      <c r="C86" s="1">
        <v>1</v>
      </c>
      <c r="D86" s="87" t="s">
        <v>288</v>
      </c>
      <c r="E86" s="87">
        <v>29</v>
      </c>
      <c r="F86" s="1">
        <v>1</v>
      </c>
      <c r="G86" s="1">
        <v>1</v>
      </c>
      <c r="H86" s="1">
        <v>2</v>
      </c>
      <c r="I86" s="1">
        <v>69</v>
      </c>
      <c r="J86" s="1">
        <v>2</v>
      </c>
      <c r="K86" s="1">
        <v>6</v>
      </c>
      <c r="L86" s="1">
        <v>9</v>
      </c>
      <c r="M86" s="1">
        <v>7</v>
      </c>
      <c r="N86" s="1">
        <v>1</v>
      </c>
      <c r="O86" s="1">
        <f>O85+1</f>
        <v>26</v>
      </c>
    </row>
    <row r="87" spans="1:15" x14ac:dyDescent="0.25">
      <c r="A87" s="1">
        <v>90</v>
      </c>
      <c r="B87" s="1">
        <v>2</v>
      </c>
      <c r="C87" s="1">
        <v>1</v>
      </c>
      <c r="D87" s="87" t="s">
        <v>280</v>
      </c>
      <c r="E87" s="87">
        <v>31</v>
      </c>
      <c r="F87" s="1">
        <v>1</v>
      </c>
      <c r="G87" s="1">
        <v>1</v>
      </c>
      <c r="H87" s="1">
        <v>1</v>
      </c>
      <c r="I87" s="1">
        <v>21</v>
      </c>
      <c r="J87" s="1">
        <v>4</v>
      </c>
      <c r="K87" s="1">
        <v>2</v>
      </c>
      <c r="L87" s="1">
        <v>3</v>
      </c>
      <c r="M87" s="1">
        <v>7</v>
      </c>
      <c r="N87" s="1">
        <v>2</v>
      </c>
      <c r="O87" s="1">
        <f>O86+1</f>
        <v>27</v>
      </c>
    </row>
    <row r="88" spans="1:15" x14ac:dyDescent="0.25">
      <c r="A88" s="1">
        <v>105</v>
      </c>
      <c r="B88" s="1">
        <v>2</v>
      </c>
      <c r="C88" s="1">
        <v>1</v>
      </c>
      <c r="D88" s="87" t="s">
        <v>98</v>
      </c>
      <c r="E88" s="87">
        <v>46</v>
      </c>
      <c r="F88" s="1">
        <v>1</v>
      </c>
      <c r="G88" s="1">
        <v>1</v>
      </c>
      <c r="H88" s="1">
        <v>1</v>
      </c>
      <c r="I88" s="1">
        <v>60</v>
      </c>
      <c r="J88" s="1">
        <v>2</v>
      </c>
      <c r="K88" s="1">
        <v>98</v>
      </c>
      <c r="L88" s="1">
        <v>2</v>
      </c>
      <c r="M88" s="1">
        <v>7</v>
      </c>
      <c r="N88" s="1">
        <v>2</v>
      </c>
      <c r="O88" s="1">
        <f>O87+1</f>
        <v>28</v>
      </c>
    </row>
    <row r="89" spans="1:15" x14ac:dyDescent="0.25">
      <c r="A89" s="1">
        <v>109</v>
      </c>
      <c r="B89" s="1">
        <v>2</v>
      </c>
      <c r="C89" s="1">
        <v>3</v>
      </c>
      <c r="D89" s="87" t="s">
        <v>290</v>
      </c>
      <c r="E89" s="87">
        <v>50</v>
      </c>
      <c r="F89" s="1">
        <v>1</v>
      </c>
      <c r="G89" s="1">
        <v>1</v>
      </c>
      <c r="H89" s="1">
        <v>1</v>
      </c>
      <c r="I89" s="1">
        <v>24</v>
      </c>
      <c r="J89" s="1">
        <v>5</v>
      </c>
      <c r="K89" s="1">
        <v>9</v>
      </c>
      <c r="L89" s="1">
        <v>1</v>
      </c>
      <c r="M89" s="1">
        <v>7</v>
      </c>
      <c r="N89" s="1">
        <v>1</v>
      </c>
      <c r="O89" s="1">
        <f>O88+1</f>
        <v>29</v>
      </c>
    </row>
    <row r="90" spans="1:15" x14ac:dyDescent="0.25">
      <c r="A90" s="1">
        <v>110</v>
      </c>
      <c r="B90" s="1">
        <v>2</v>
      </c>
      <c r="C90" s="1">
        <v>1</v>
      </c>
      <c r="D90" s="87" t="s">
        <v>275</v>
      </c>
      <c r="E90" s="87">
        <v>51</v>
      </c>
      <c r="F90" s="1">
        <v>1</v>
      </c>
      <c r="G90" s="1">
        <v>1</v>
      </c>
      <c r="H90" s="1">
        <v>2</v>
      </c>
      <c r="I90" s="1">
        <v>65</v>
      </c>
      <c r="J90" s="1">
        <v>2</v>
      </c>
      <c r="K90" s="1">
        <v>4</v>
      </c>
      <c r="L90" s="1">
        <v>1</v>
      </c>
      <c r="M90" s="1">
        <v>7</v>
      </c>
      <c r="N90" s="1">
        <v>2</v>
      </c>
      <c r="O90" s="1">
        <f>O89+1</f>
        <v>30</v>
      </c>
    </row>
    <row r="91" spans="1:15" x14ac:dyDescent="0.25">
      <c r="A91" s="1">
        <v>116</v>
      </c>
      <c r="B91" s="1">
        <v>2</v>
      </c>
      <c r="C91" s="1">
        <v>2</v>
      </c>
      <c r="D91" s="87" t="s">
        <v>284</v>
      </c>
      <c r="E91" s="87">
        <v>57</v>
      </c>
      <c r="F91" s="1">
        <v>1</v>
      </c>
      <c r="G91" s="1">
        <v>1</v>
      </c>
      <c r="H91" s="1">
        <v>2</v>
      </c>
      <c r="I91" s="1">
        <v>57</v>
      </c>
      <c r="J91" s="1">
        <v>1</v>
      </c>
      <c r="K91" s="1">
        <v>6</v>
      </c>
      <c r="L91" s="1">
        <v>2</v>
      </c>
      <c r="M91" s="1">
        <v>7</v>
      </c>
      <c r="N91" s="1">
        <v>1</v>
      </c>
      <c r="O91" s="1">
        <f>O90+1</f>
        <v>31</v>
      </c>
    </row>
    <row r="92" spans="1:15" x14ac:dyDescent="0.25">
      <c r="A92" s="1">
        <v>101</v>
      </c>
      <c r="B92" s="1">
        <v>2</v>
      </c>
      <c r="C92" s="1">
        <v>1</v>
      </c>
      <c r="D92" s="87" t="s">
        <v>93</v>
      </c>
      <c r="E92" s="87">
        <v>42</v>
      </c>
      <c r="F92" s="1">
        <v>1</v>
      </c>
      <c r="G92" s="1">
        <v>1</v>
      </c>
      <c r="H92" s="1">
        <v>1</v>
      </c>
      <c r="I92" s="1">
        <v>80</v>
      </c>
      <c r="J92" s="1">
        <v>5</v>
      </c>
      <c r="K92" s="1">
        <v>99</v>
      </c>
      <c r="L92" s="1">
        <v>9</v>
      </c>
      <c r="M92" s="1">
        <v>7</v>
      </c>
      <c r="N92" s="1">
        <v>1</v>
      </c>
      <c r="O92" s="1">
        <f>O91+1</f>
        <v>32</v>
      </c>
    </row>
    <row r="93" spans="1:15" x14ac:dyDescent="0.25">
      <c r="A93" s="1">
        <v>72</v>
      </c>
      <c r="B93" s="1">
        <v>2</v>
      </c>
      <c r="C93" s="1">
        <v>5</v>
      </c>
      <c r="D93" s="87" t="s">
        <v>694</v>
      </c>
      <c r="E93" s="87">
        <v>13</v>
      </c>
      <c r="F93" s="1">
        <v>1</v>
      </c>
      <c r="G93" s="1">
        <v>1</v>
      </c>
      <c r="H93" s="1">
        <v>2</v>
      </c>
      <c r="I93" s="1">
        <v>64</v>
      </c>
      <c r="J93" s="1">
        <v>3</v>
      </c>
      <c r="K93" s="1">
        <v>6</v>
      </c>
      <c r="L93" s="1">
        <v>9</v>
      </c>
      <c r="M93" s="1">
        <v>11</v>
      </c>
      <c r="N93" s="1">
        <v>9</v>
      </c>
      <c r="O93" s="1">
        <f>O92+1</f>
        <v>33</v>
      </c>
    </row>
    <row r="94" spans="1:15" x14ac:dyDescent="0.25">
      <c r="A94" s="1">
        <v>93</v>
      </c>
      <c r="B94" s="1">
        <v>2</v>
      </c>
      <c r="C94" s="1">
        <v>3</v>
      </c>
      <c r="D94" s="87" t="s">
        <v>289</v>
      </c>
      <c r="E94" s="87">
        <v>34</v>
      </c>
      <c r="F94" s="1">
        <v>1</v>
      </c>
      <c r="G94" s="1">
        <v>1</v>
      </c>
      <c r="H94" s="1">
        <v>2</v>
      </c>
      <c r="I94" s="1">
        <v>60</v>
      </c>
      <c r="J94" s="1">
        <v>5</v>
      </c>
      <c r="K94" s="1">
        <v>3</v>
      </c>
      <c r="L94" s="1">
        <v>2</v>
      </c>
      <c r="M94" s="1">
        <v>11</v>
      </c>
      <c r="N94" s="1">
        <v>1</v>
      </c>
      <c r="O94" s="1">
        <f>O93+1</f>
        <v>34</v>
      </c>
    </row>
    <row r="95" spans="1:15" x14ac:dyDescent="0.25">
      <c r="A95" s="1">
        <v>95</v>
      </c>
      <c r="B95" s="1">
        <v>2</v>
      </c>
      <c r="C95" s="1">
        <v>2</v>
      </c>
      <c r="D95" s="87" t="s">
        <v>285</v>
      </c>
      <c r="E95" s="87">
        <v>36</v>
      </c>
      <c r="F95" s="1">
        <v>1</v>
      </c>
      <c r="G95" s="1">
        <v>1</v>
      </c>
      <c r="H95" s="1">
        <v>1</v>
      </c>
      <c r="I95" s="1">
        <v>18</v>
      </c>
      <c r="J95" s="1">
        <v>3</v>
      </c>
      <c r="K95" s="1">
        <v>2</v>
      </c>
      <c r="L95" s="1">
        <v>9</v>
      </c>
      <c r="M95" s="1">
        <v>11</v>
      </c>
      <c r="N95" s="1">
        <v>3</v>
      </c>
      <c r="O95" s="1">
        <f>O94+1</f>
        <v>35</v>
      </c>
    </row>
    <row r="96" spans="1:15" x14ac:dyDescent="0.25">
      <c r="A96" s="1">
        <v>99</v>
      </c>
      <c r="B96" s="1">
        <v>2</v>
      </c>
      <c r="C96" s="1">
        <v>1</v>
      </c>
      <c r="D96" s="87" t="s">
        <v>696</v>
      </c>
      <c r="E96" s="87">
        <v>40</v>
      </c>
      <c r="F96" s="1">
        <v>1</v>
      </c>
      <c r="G96" s="1">
        <v>1</v>
      </c>
      <c r="H96" s="1">
        <v>1</v>
      </c>
      <c r="I96" s="1">
        <v>42</v>
      </c>
      <c r="J96" s="1">
        <v>3</v>
      </c>
      <c r="K96" s="1">
        <v>1</v>
      </c>
      <c r="L96" s="1">
        <v>1</v>
      </c>
      <c r="M96" s="1">
        <v>11</v>
      </c>
      <c r="N96" s="1">
        <v>3</v>
      </c>
      <c r="O96" s="1">
        <f>O95+1</f>
        <v>36</v>
      </c>
    </row>
    <row r="97" spans="1:15" x14ac:dyDescent="0.25">
      <c r="A97" s="1">
        <v>92</v>
      </c>
      <c r="B97" s="1">
        <v>2</v>
      </c>
      <c r="C97" s="1">
        <v>2</v>
      </c>
      <c r="D97" s="87" t="s">
        <v>289</v>
      </c>
      <c r="E97" s="87">
        <v>33</v>
      </c>
      <c r="F97" s="1">
        <v>1</v>
      </c>
      <c r="G97" s="1">
        <v>1</v>
      </c>
      <c r="H97" s="1">
        <v>2</v>
      </c>
      <c r="I97" s="1">
        <v>26</v>
      </c>
      <c r="J97" s="1">
        <v>4</v>
      </c>
      <c r="K97" s="1">
        <v>1</v>
      </c>
      <c r="L97" s="1">
        <v>9</v>
      </c>
      <c r="M97" s="1">
        <v>11</v>
      </c>
      <c r="N97" s="1">
        <v>1</v>
      </c>
      <c r="O97" s="1">
        <f>O96+1</f>
        <v>37</v>
      </c>
    </row>
    <row r="98" spans="1:15" x14ac:dyDescent="0.25">
      <c r="A98" s="1">
        <v>115</v>
      </c>
      <c r="B98" s="1">
        <v>2</v>
      </c>
      <c r="C98" s="1">
        <v>1</v>
      </c>
      <c r="D98" s="87" t="s">
        <v>284</v>
      </c>
      <c r="E98" s="87">
        <v>56</v>
      </c>
      <c r="F98" s="1">
        <v>1</v>
      </c>
      <c r="G98" s="1">
        <v>1</v>
      </c>
      <c r="H98" s="1">
        <v>2</v>
      </c>
      <c r="I98" s="1">
        <v>18</v>
      </c>
      <c r="J98" s="1">
        <v>2</v>
      </c>
      <c r="K98" s="1">
        <v>2</v>
      </c>
      <c r="L98" s="1">
        <v>2</v>
      </c>
      <c r="M98" s="1">
        <v>11</v>
      </c>
      <c r="N98" s="1">
        <v>1</v>
      </c>
      <c r="O98" s="1">
        <f>O97+1</f>
        <v>38</v>
      </c>
    </row>
    <row r="99" spans="1:15" x14ac:dyDescent="0.25">
      <c r="A99" s="1">
        <v>102</v>
      </c>
      <c r="B99" s="1">
        <v>2</v>
      </c>
      <c r="C99" s="1">
        <v>1</v>
      </c>
      <c r="D99" s="87" t="s">
        <v>282</v>
      </c>
      <c r="E99" s="87">
        <v>43</v>
      </c>
      <c r="F99" s="1">
        <v>1</v>
      </c>
      <c r="G99" s="1">
        <v>1</v>
      </c>
      <c r="H99" s="1">
        <v>2</v>
      </c>
      <c r="I99" s="1">
        <v>23</v>
      </c>
      <c r="J99" s="1">
        <v>5</v>
      </c>
      <c r="K99" s="1">
        <v>99</v>
      </c>
      <c r="L99" s="1">
        <v>2</v>
      </c>
      <c r="M99" s="1">
        <v>30</v>
      </c>
      <c r="N99" s="1">
        <v>1</v>
      </c>
      <c r="O99" s="1">
        <f>O98+1</f>
        <v>39</v>
      </c>
    </row>
    <row r="100" spans="1:15" x14ac:dyDescent="0.25">
      <c r="A100" s="1">
        <v>75</v>
      </c>
      <c r="B100" s="1">
        <v>2</v>
      </c>
      <c r="C100" s="1">
        <v>2</v>
      </c>
      <c r="D100" s="87" t="s">
        <v>71</v>
      </c>
      <c r="E100" s="87">
        <v>16</v>
      </c>
      <c r="F100" s="1">
        <v>1</v>
      </c>
      <c r="G100" s="1">
        <v>1</v>
      </c>
      <c r="H100" s="1">
        <v>1</v>
      </c>
      <c r="I100" s="1">
        <v>23</v>
      </c>
      <c r="J100" s="1">
        <v>5</v>
      </c>
      <c r="K100" s="1">
        <v>7</v>
      </c>
      <c r="L100" s="1">
        <v>9</v>
      </c>
      <c r="M100" s="1">
        <v>30</v>
      </c>
      <c r="N100" s="1">
        <v>2</v>
      </c>
      <c r="O100" s="1">
        <f>O99+1</f>
        <v>40</v>
      </c>
    </row>
    <row r="101" spans="1:15" x14ac:dyDescent="0.25">
      <c r="A101" s="1">
        <v>66</v>
      </c>
      <c r="B101" s="1">
        <v>2</v>
      </c>
      <c r="C101" s="1">
        <v>1</v>
      </c>
      <c r="D101" s="87" t="s">
        <v>273</v>
      </c>
      <c r="E101" s="87">
        <v>7</v>
      </c>
      <c r="F101" s="1">
        <v>1</v>
      </c>
      <c r="G101" s="1">
        <v>1</v>
      </c>
      <c r="H101" s="1">
        <v>1</v>
      </c>
      <c r="I101" s="1">
        <v>19</v>
      </c>
      <c r="J101" s="1">
        <v>3</v>
      </c>
      <c r="K101" s="1">
        <v>2</v>
      </c>
      <c r="L101" s="1">
        <v>2</v>
      </c>
      <c r="M101" s="1">
        <v>40</v>
      </c>
      <c r="N101" s="1">
        <v>3</v>
      </c>
      <c r="O101" s="1">
        <f>O100+1</f>
        <v>41</v>
      </c>
    </row>
    <row r="102" spans="1:15" x14ac:dyDescent="0.25">
      <c r="A102" s="1">
        <v>69</v>
      </c>
      <c r="B102" s="1">
        <v>2</v>
      </c>
      <c r="C102" s="1">
        <v>2</v>
      </c>
      <c r="D102" s="87" t="s">
        <v>694</v>
      </c>
      <c r="E102" s="87">
        <v>10</v>
      </c>
      <c r="F102" s="1">
        <v>1</v>
      </c>
      <c r="G102" s="1">
        <v>1</v>
      </c>
      <c r="H102" s="1">
        <v>2</v>
      </c>
      <c r="I102" s="1">
        <v>20</v>
      </c>
      <c r="J102" s="1">
        <v>5</v>
      </c>
      <c r="K102" s="1">
        <v>7</v>
      </c>
      <c r="L102" s="1">
        <v>2</v>
      </c>
      <c r="M102" s="1">
        <v>40</v>
      </c>
      <c r="N102" s="1">
        <v>1</v>
      </c>
      <c r="O102" s="1">
        <f>O101+1</f>
        <v>42</v>
      </c>
    </row>
    <row r="103" spans="1:15" x14ac:dyDescent="0.25">
      <c r="A103" s="1">
        <v>70</v>
      </c>
      <c r="B103" s="1">
        <v>2</v>
      </c>
      <c r="C103" s="1">
        <v>3</v>
      </c>
      <c r="D103" s="87" t="s">
        <v>694</v>
      </c>
      <c r="E103" s="87">
        <v>11</v>
      </c>
      <c r="F103" s="1">
        <v>1</v>
      </c>
      <c r="G103" s="1">
        <v>1</v>
      </c>
      <c r="H103" s="1">
        <v>2</v>
      </c>
      <c r="I103" s="1">
        <v>64</v>
      </c>
      <c r="J103" s="1">
        <v>2</v>
      </c>
      <c r="K103" s="1">
        <v>6</v>
      </c>
      <c r="L103" s="1">
        <v>2</v>
      </c>
      <c r="M103" s="1">
        <v>40</v>
      </c>
      <c r="N103" s="1">
        <v>2</v>
      </c>
      <c r="O103" s="1">
        <f>O102+1</f>
        <v>43</v>
      </c>
    </row>
    <row r="104" spans="1:15" x14ac:dyDescent="0.25">
      <c r="A104" s="1">
        <v>71</v>
      </c>
      <c r="B104" s="1">
        <v>2</v>
      </c>
      <c r="C104" s="1">
        <v>4</v>
      </c>
      <c r="D104" s="87" t="s">
        <v>694</v>
      </c>
      <c r="E104" s="87">
        <v>12</v>
      </c>
      <c r="F104" s="1">
        <v>1</v>
      </c>
      <c r="G104" s="1">
        <v>1</v>
      </c>
      <c r="H104" s="1">
        <v>2</v>
      </c>
      <c r="I104" s="1">
        <v>38</v>
      </c>
      <c r="J104" s="1">
        <v>3</v>
      </c>
      <c r="K104" s="1">
        <v>6</v>
      </c>
      <c r="L104" s="1">
        <v>2</v>
      </c>
      <c r="M104" s="1">
        <v>50</v>
      </c>
      <c r="N104" s="1">
        <v>9</v>
      </c>
      <c r="O104" s="1">
        <f>O103+1</f>
        <v>44</v>
      </c>
    </row>
    <row r="105" spans="1:15" x14ac:dyDescent="0.25">
      <c r="A105" s="1">
        <v>111</v>
      </c>
      <c r="B105" s="1">
        <v>2</v>
      </c>
      <c r="C105" s="1">
        <v>1</v>
      </c>
      <c r="D105" s="87" t="s">
        <v>278</v>
      </c>
      <c r="E105" s="87">
        <v>52</v>
      </c>
      <c r="F105" s="1">
        <v>1</v>
      </c>
      <c r="G105" s="1">
        <v>1</v>
      </c>
      <c r="H105" s="1">
        <v>1</v>
      </c>
      <c r="I105" s="1">
        <v>44</v>
      </c>
      <c r="J105" s="1">
        <v>3</v>
      </c>
      <c r="K105" s="1">
        <v>98</v>
      </c>
      <c r="L105" s="1">
        <v>2</v>
      </c>
      <c r="M105" s="1">
        <v>50</v>
      </c>
      <c r="N105" s="1">
        <v>1</v>
      </c>
      <c r="O105" s="1">
        <f>O104+1</f>
        <v>45</v>
      </c>
    </row>
    <row r="106" spans="1:15" x14ac:dyDescent="0.25">
      <c r="A106" s="1">
        <v>80</v>
      </c>
      <c r="B106" s="1">
        <v>2</v>
      </c>
      <c r="C106" s="1">
        <v>1</v>
      </c>
      <c r="D106" s="87" t="s">
        <v>65</v>
      </c>
      <c r="E106" s="87">
        <v>21</v>
      </c>
      <c r="F106" s="1">
        <v>1</v>
      </c>
      <c r="G106" s="1">
        <v>1</v>
      </c>
      <c r="H106" s="1">
        <v>2</v>
      </c>
      <c r="I106" s="1">
        <v>65</v>
      </c>
      <c r="J106" s="1">
        <v>3</v>
      </c>
      <c r="K106" s="1">
        <v>6</v>
      </c>
      <c r="L106" s="1">
        <v>2</v>
      </c>
      <c r="M106" s="1">
        <v>50</v>
      </c>
      <c r="N106" s="1">
        <v>1</v>
      </c>
      <c r="O106" s="1">
        <f>O105+1</f>
        <v>46</v>
      </c>
    </row>
    <row r="107" spans="1:15" x14ac:dyDescent="0.25">
      <c r="A107" s="1">
        <v>81</v>
      </c>
      <c r="B107" s="1">
        <v>2</v>
      </c>
      <c r="C107" s="1">
        <v>1</v>
      </c>
      <c r="D107" s="87" t="s">
        <v>277</v>
      </c>
      <c r="E107" s="87">
        <v>22</v>
      </c>
      <c r="F107" s="1">
        <v>1</v>
      </c>
      <c r="G107" s="1">
        <v>1</v>
      </c>
      <c r="H107" s="1">
        <v>2</v>
      </c>
      <c r="I107" s="1">
        <v>19</v>
      </c>
      <c r="J107" s="1">
        <v>4</v>
      </c>
      <c r="K107" s="1">
        <v>7</v>
      </c>
      <c r="L107" s="1">
        <v>1</v>
      </c>
      <c r="M107" s="1">
        <v>50</v>
      </c>
      <c r="N107" s="1">
        <v>1</v>
      </c>
      <c r="O107" s="1">
        <f>O106+1</f>
        <v>47</v>
      </c>
    </row>
    <row r="108" spans="1:15" x14ac:dyDescent="0.25">
      <c r="A108" s="1">
        <v>85</v>
      </c>
      <c r="B108" s="1">
        <v>2</v>
      </c>
      <c r="C108" s="1">
        <v>4</v>
      </c>
      <c r="D108" s="87" t="s">
        <v>291</v>
      </c>
      <c r="E108" s="87">
        <v>26</v>
      </c>
      <c r="F108" s="1">
        <v>1</v>
      </c>
      <c r="G108" s="1">
        <v>1</v>
      </c>
      <c r="H108" s="1">
        <v>2</v>
      </c>
      <c r="I108" s="1">
        <v>60</v>
      </c>
      <c r="J108" s="1">
        <v>3</v>
      </c>
      <c r="K108" s="1">
        <v>6</v>
      </c>
      <c r="L108" s="1">
        <v>2</v>
      </c>
      <c r="M108" s="1">
        <v>50</v>
      </c>
      <c r="N108" s="1">
        <v>1</v>
      </c>
      <c r="O108" s="1">
        <f>O107+1</f>
        <v>48</v>
      </c>
    </row>
    <row r="109" spans="1:15" x14ac:dyDescent="0.25">
      <c r="A109" s="1">
        <v>91</v>
      </c>
      <c r="B109" s="1">
        <v>2</v>
      </c>
      <c r="C109" s="1">
        <v>1</v>
      </c>
      <c r="D109" s="87" t="s">
        <v>289</v>
      </c>
      <c r="E109" s="87">
        <v>32</v>
      </c>
      <c r="F109" s="1">
        <v>1</v>
      </c>
      <c r="G109" s="1">
        <v>1</v>
      </c>
      <c r="H109" s="1">
        <v>1</v>
      </c>
      <c r="I109" s="1">
        <v>19</v>
      </c>
      <c r="J109" s="1">
        <v>4</v>
      </c>
      <c r="K109" s="1">
        <v>7</v>
      </c>
      <c r="L109" s="1">
        <v>2</v>
      </c>
      <c r="M109" s="1">
        <v>50</v>
      </c>
      <c r="N109" s="1">
        <v>1</v>
      </c>
      <c r="O109" s="1">
        <f>O108+1</f>
        <v>49</v>
      </c>
    </row>
    <row r="110" spans="1:15" x14ac:dyDescent="0.25">
      <c r="A110" s="1">
        <v>100</v>
      </c>
      <c r="B110" s="1">
        <v>2</v>
      </c>
      <c r="C110" s="1">
        <v>1</v>
      </c>
      <c r="D110" s="87" t="s">
        <v>95</v>
      </c>
      <c r="E110" s="87">
        <v>41</v>
      </c>
      <c r="F110" s="1">
        <v>1</v>
      </c>
      <c r="G110" s="1">
        <v>1</v>
      </c>
      <c r="H110" s="1">
        <v>2</v>
      </c>
      <c r="I110" s="1">
        <v>43</v>
      </c>
      <c r="J110" s="1">
        <v>5</v>
      </c>
      <c r="K110" s="1">
        <v>6</v>
      </c>
      <c r="L110" s="1">
        <v>3</v>
      </c>
      <c r="M110" s="1">
        <v>60</v>
      </c>
      <c r="N110" s="1">
        <v>4</v>
      </c>
      <c r="O110" s="1">
        <f>O109+1</f>
        <v>50</v>
      </c>
    </row>
    <row r="111" spans="1:15" x14ac:dyDescent="0.25">
      <c r="A111" s="1">
        <v>113</v>
      </c>
      <c r="B111" s="1">
        <v>2</v>
      </c>
      <c r="C111" s="1">
        <v>2</v>
      </c>
      <c r="D111" s="87" t="s">
        <v>68</v>
      </c>
      <c r="E111" s="87">
        <v>54</v>
      </c>
      <c r="F111" s="1">
        <v>1</v>
      </c>
      <c r="G111" s="1">
        <v>1</v>
      </c>
      <c r="H111" s="1">
        <v>1</v>
      </c>
      <c r="I111" s="1">
        <v>19</v>
      </c>
      <c r="J111" s="1">
        <v>5</v>
      </c>
      <c r="K111" s="1">
        <v>7</v>
      </c>
      <c r="L111" s="1">
        <v>9</v>
      </c>
      <c r="M111" s="1">
        <v>60</v>
      </c>
      <c r="N111" s="1">
        <v>2</v>
      </c>
      <c r="O111" s="1">
        <f>O110+1</f>
        <v>51</v>
      </c>
    </row>
    <row r="112" spans="1:15" x14ac:dyDescent="0.25">
      <c r="A112" s="1">
        <v>117</v>
      </c>
      <c r="B112" s="1">
        <v>2</v>
      </c>
      <c r="C112" s="1">
        <v>1</v>
      </c>
      <c r="D112" s="87" t="s">
        <v>286</v>
      </c>
      <c r="E112" s="87">
        <v>58</v>
      </c>
      <c r="F112" s="1">
        <v>1</v>
      </c>
      <c r="G112" s="1">
        <v>1</v>
      </c>
      <c r="H112" s="1">
        <v>1</v>
      </c>
      <c r="I112" s="1">
        <v>30</v>
      </c>
      <c r="J112" s="1">
        <v>5</v>
      </c>
      <c r="K112" s="1">
        <v>1</v>
      </c>
      <c r="L112" s="1">
        <v>2</v>
      </c>
      <c r="M112" s="1">
        <v>70</v>
      </c>
      <c r="N112" s="1">
        <v>1</v>
      </c>
      <c r="O112" s="1">
        <f>O111+1</f>
        <v>52</v>
      </c>
    </row>
    <row r="113" spans="1:15" x14ac:dyDescent="0.25">
      <c r="A113" s="1">
        <v>86</v>
      </c>
      <c r="B113" s="1">
        <v>2</v>
      </c>
      <c r="C113" s="1">
        <v>1</v>
      </c>
      <c r="D113" s="87" t="s">
        <v>165</v>
      </c>
      <c r="E113" s="87">
        <v>27</v>
      </c>
      <c r="F113" s="1">
        <v>1</v>
      </c>
      <c r="G113" s="1">
        <v>1</v>
      </c>
      <c r="H113" s="1">
        <v>1</v>
      </c>
      <c r="I113" s="1">
        <v>19</v>
      </c>
      <c r="J113" s="1">
        <v>5</v>
      </c>
      <c r="K113" s="1">
        <v>7</v>
      </c>
      <c r="L113" s="1">
        <v>9</v>
      </c>
      <c r="M113" s="1">
        <v>70</v>
      </c>
      <c r="N113" s="1">
        <v>1</v>
      </c>
      <c r="O113" s="1">
        <f>O112+1</f>
        <v>53</v>
      </c>
    </row>
    <row r="114" spans="1:15" x14ac:dyDescent="0.25">
      <c r="A114" s="1">
        <v>118</v>
      </c>
      <c r="B114" s="1">
        <v>2</v>
      </c>
      <c r="C114" s="1">
        <v>2</v>
      </c>
      <c r="D114" s="87" t="s">
        <v>286</v>
      </c>
      <c r="E114" s="108">
        <v>59</v>
      </c>
      <c r="F114" s="1">
        <v>1</v>
      </c>
      <c r="G114" s="1">
        <v>1</v>
      </c>
      <c r="H114" s="1">
        <v>1</v>
      </c>
      <c r="I114" s="1">
        <v>20</v>
      </c>
      <c r="J114" s="1">
        <v>5</v>
      </c>
      <c r="K114" s="1">
        <v>7</v>
      </c>
      <c r="L114" s="1">
        <v>2</v>
      </c>
      <c r="M114" s="1">
        <v>99</v>
      </c>
      <c r="N114" s="1">
        <v>3</v>
      </c>
      <c r="O114" s="1">
        <f>O113+1</f>
        <v>54</v>
      </c>
    </row>
    <row r="115" spans="1:15" x14ac:dyDescent="0.25">
      <c r="A115" s="1">
        <v>67</v>
      </c>
      <c r="B115" s="1">
        <v>2</v>
      </c>
      <c r="C115" s="1">
        <v>1</v>
      </c>
      <c r="D115" s="87" t="s">
        <v>693</v>
      </c>
      <c r="E115" s="87">
        <v>8</v>
      </c>
      <c r="F115" s="1">
        <v>1</v>
      </c>
      <c r="G115" s="1">
        <v>1</v>
      </c>
      <c r="H115" s="1">
        <v>2</v>
      </c>
      <c r="I115" s="1">
        <v>22</v>
      </c>
      <c r="J115" s="1">
        <v>3</v>
      </c>
      <c r="K115" s="1">
        <v>2</v>
      </c>
      <c r="L115" s="1">
        <v>9</v>
      </c>
      <c r="M115" s="1">
        <v>99</v>
      </c>
      <c r="N115" s="1">
        <v>1</v>
      </c>
      <c r="O115" s="1">
        <f>O114+1</f>
        <v>55</v>
      </c>
    </row>
    <row r="116" spans="1:15" x14ac:dyDescent="0.25">
      <c r="A116" s="1">
        <v>82</v>
      </c>
      <c r="B116" s="1">
        <v>2</v>
      </c>
      <c r="C116" s="1">
        <v>1</v>
      </c>
      <c r="D116" s="87" t="s">
        <v>291</v>
      </c>
      <c r="E116" s="87">
        <v>23</v>
      </c>
      <c r="F116" s="1">
        <v>1</v>
      </c>
      <c r="G116" s="1">
        <v>1</v>
      </c>
      <c r="H116" s="1">
        <v>2</v>
      </c>
      <c r="I116" s="1">
        <v>70</v>
      </c>
      <c r="J116" s="1">
        <v>4</v>
      </c>
      <c r="K116" s="1">
        <v>6</v>
      </c>
      <c r="L116" s="1">
        <v>2</v>
      </c>
      <c r="M116" s="1">
        <v>99</v>
      </c>
      <c r="N116" s="1">
        <v>9</v>
      </c>
      <c r="O116" s="1">
        <f>O115+1</f>
        <v>56</v>
      </c>
    </row>
    <row r="117" spans="1:15" x14ac:dyDescent="0.25">
      <c r="A117" s="1">
        <v>96</v>
      </c>
      <c r="B117" s="1">
        <v>2</v>
      </c>
      <c r="C117" s="1">
        <v>1</v>
      </c>
      <c r="D117" s="87" t="s">
        <v>162</v>
      </c>
      <c r="E117" s="87">
        <v>37</v>
      </c>
      <c r="F117" s="1">
        <v>1</v>
      </c>
      <c r="G117" s="1">
        <v>1</v>
      </c>
      <c r="H117" s="1">
        <v>1</v>
      </c>
      <c r="I117" s="1">
        <v>66</v>
      </c>
      <c r="J117" s="1">
        <v>3</v>
      </c>
      <c r="K117" s="1">
        <v>2</v>
      </c>
      <c r="L117" s="1">
        <v>9</v>
      </c>
      <c r="M117" s="1">
        <v>99</v>
      </c>
      <c r="N117" s="1">
        <v>3</v>
      </c>
      <c r="O117" s="1">
        <f>O116+1</f>
        <v>57</v>
      </c>
    </row>
    <row r="118" spans="1:15" x14ac:dyDescent="0.25">
      <c r="A118" s="1">
        <v>107</v>
      </c>
      <c r="B118" s="1">
        <v>2</v>
      </c>
      <c r="C118" s="1">
        <v>1</v>
      </c>
      <c r="D118" s="87" t="s">
        <v>290</v>
      </c>
      <c r="E118" s="87">
        <v>48</v>
      </c>
      <c r="F118" s="1">
        <v>1</v>
      </c>
      <c r="G118" s="1">
        <v>1</v>
      </c>
      <c r="H118" s="1">
        <v>2</v>
      </c>
      <c r="I118" s="1">
        <v>45</v>
      </c>
      <c r="J118" s="1">
        <v>2</v>
      </c>
      <c r="K118" s="1">
        <v>6</v>
      </c>
      <c r="L118" s="1">
        <v>9</v>
      </c>
      <c r="M118" s="1">
        <v>99</v>
      </c>
      <c r="N118" s="1">
        <v>9</v>
      </c>
      <c r="O118" s="1">
        <f>O117+1</f>
        <v>58</v>
      </c>
    </row>
    <row r="119" spans="1:15" x14ac:dyDescent="0.25">
      <c r="A119" s="1">
        <v>108</v>
      </c>
      <c r="B119" s="1">
        <v>2</v>
      </c>
      <c r="C119" s="1">
        <v>2</v>
      </c>
      <c r="D119" s="87" t="s">
        <v>290</v>
      </c>
      <c r="E119" s="87">
        <v>49</v>
      </c>
      <c r="F119" s="1">
        <v>1</v>
      </c>
      <c r="G119" s="1">
        <v>1</v>
      </c>
      <c r="H119" s="1">
        <v>1</v>
      </c>
      <c r="I119" s="1">
        <v>18</v>
      </c>
      <c r="J119" s="1">
        <v>4</v>
      </c>
      <c r="K119" s="1">
        <v>2</v>
      </c>
      <c r="L119" s="1">
        <v>2</v>
      </c>
      <c r="M119" s="1">
        <v>99</v>
      </c>
      <c r="N119" s="1">
        <v>2</v>
      </c>
      <c r="O119" s="1">
        <f>O118+1</f>
        <v>59</v>
      </c>
    </row>
    <row r="120" spans="1:15" x14ac:dyDescent="0.25">
      <c r="A120" s="1">
        <v>130</v>
      </c>
      <c r="B120" s="1">
        <v>3</v>
      </c>
      <c r="C120" s="1">
        <v>8</v>
      </c>
      <c r="D120" s="87" t="s">
        <v>697</v>
      </c>
      <c r="E120" s="87">
        <v>12</v>
      </c>
      <c r="F120" s="1">
        <v>1</v>
      </c>
      <c r="G120" s="1">
        <v>1</v>
      </c>
      <c r="H120" s="1">
        <v>1</v>
      </c>
      <c r="I120" s="1">
        <v>43</v>
      </c>
      <c r="J120" s="1">
        <v>3</v>
      </c>
      <c r="K120" s="1">
        <v>2</v>
      </c>
      <c r="L120" s="1">
        <v>2</v>
      </c>
      <c r="M120" s="1">
        <v>1</v>
      </c>
      <c r="N120" s="1">
        <v>1</v>
      </c>
      <c r="O120" s="1">
        <v>1</v>
      </c>
    </row>
    <row r="121" spans="1:15" x14ac:dyDescent="0.25">
      <c r="A121" s="1">
        <v>131</v>
      </c>
      <c r="B121" s="1">
        <v>3</v>
      </c>
      <c r="C121" s="1">
        <v>9</v>
      </c>
      <c r="D121" s="87" t="s">
        <v>697</v>
      </c>
      <c r="E121" s="87">
        <v>13</v>
      </c>
      <c r="F121" s="1">
        <v>1</v>
      </c>
      <c r="G121" s="1">
        <v>1</v>
      </c>
      <c r="H121" s="1">
        <v>2</v>
      </c>
      <c r="I121" s="1">
        <v>21</v>
      </c>
      <c r="J121" s="1">
        <v>3</v>
      </c>
      <c r="K121" s="1">
        <v>6</v>
      </c>
      <c r="L121" s="1">
        <v>9</v>
      </c>
      <c r="M121" s="1">
        <v>1</v>
      </c>
      <c r="N121" s="1">
        <v>2</v>
      </c>
      <c r="O121" s="1">
        <f>O120+1</f>
        <v>2</v>
      </c>
    </row>
    <row r="122" spans="1:15" x14ac:dyDescent="0.25">
      <c r="A122" s="1">
        <v>138</v>
      </c>
      <c r="B122" s="1">
        <v>3</v>
      </c>
      <c r="C122" s="1">
        <v>1</v>
      </c>
      <c r="D122" s="87" t="s">
        <v>369</v>
      </c>
      <c r="E122" s="87">
        <v>20</v>
      </c>
      <c r="F122" s="1">
        <v>1</v>
      </c>
      <c r="G122" s="1">
        <v>1</v>
      </c>
      <c r="H122" s="1">
        <v>2</v>
      </c>
      <c r="I122" s="1">
        <v>20</v>
      </c>
      <c r="J122" s="1">
        <v>5</v>
      </c>
      <c r="K122" s="1">
        <v>7</v>
      </c>
      <c r="L122" s="1">
        <v>2</v>
      </c>
      <c r="M122" s="1">
        <v>1</v>
      </c>
      <c r="N122" s="1">
        <v>2</v>
      </c>
      <c r="O122" s="1">
        <f>O121+1</f>
        <v>3</v>
      </c>
    </row>
    <row r="123" spans="1:15" x14ac:dyDescent="0.25">
      <c r="A123" s="1">
        <v>139</v>
      </c>
      <c r="B123" s="1">
        <v>3</v>
      </c>
      <c r="C123" s="1">
        <v>1</v>
      </c>
      <c r="D123" s="87" t="s">
        <v>78</v>
      </c>
      <c r="E123" s="87">
        <v>21</v>
      </c>
      <c r="F123" s="1">
        <v>1</v>
      </c>
      <c r="G123" s="1">
        <v>1</v>
      </c>
      <c r="H123" s="1">
        <v>1</v>
      </c>
      <c r="I123" s="1">
        <v>34</v>
      </c>
      <c r="J123" s="1">
        <v>3</v>
      </c>
      <c r="K123" s="1">
        <v>1</v>
      </c>
      <c r="L123" s="1">
        <v>9</v>
      </c>
      <c r="M123" s="1">
        <v>2</v>
      </c>
      <c r="N123" s="1">
        <v>3</v>
      </c>
      <c r="O123" s="1">
        <f>O122+1</f>
        <v>4</v>
      </c>
    </row>
    <row r="124" spans="1:15" x14ac:dyDescent="0.25">
      <c r="A124" s="1">
        <v>150</v>
      </c>
      <c r="B124" s="1">
        <v>3</v>
      </c>
      <c r="C124" s="1">
        <v>2</v>
      </c>
      <c r="D124" s="87" t="s">
        <v>379</v>
      </c>
      <c r="E124" s="87">
        <v>32</v>
      </c>
      <c r="F124" s="1">
        <v>1</v>
      </c>
      <c r="G124" s="1">
        <v>1</v>
      </c>
      <c r="H124" s="1">
        <v>1</v>
      </c>
      <c r="I124" s="1">
        <v>43</v>
      </c>
      <c r="J124" s="1">
        <v>5</v>
      </c>
      <c r="K124" s="1">
        <v>5</v>
      </c>
      <c r="L124" s="1">
        <v>1</v>
      </c>
      <c r="M124" s="1">
        <v>2</v>
      </c>
      <c r="N124" s="1">
        <v>1</v>
      </c>
      <c r="O124" s="1">
        <f>O123+1</f>
        <v>5</v>
      </c>
    </row>
    <row r="125" spans="1:15" x14ac:dyDescent="0.25">
      <c r="A125" s="1">
        <v>153</v>
      </c>
      <c r="B125" s="1">
        <v>3</v>
      </c>
      <c r="C125" s="1">
        <v>5</v>
      </c>
      <c r="D125" s="87" t="s">
        <v>379</v>
      </c>
      <c r="E125" s="87">
        <v>35</v>
      </c>
      <c r="F125" s="1">
        <v>1</v>
      </c>
      <c r="G125" s="1">
        <v>1</v>
      </c>
      <c r="H125" s="1">
        <v>1</v>
      </c>
      <c r="I125" s="1">
        <v>35</v>
      </c>
      <c r="J125" s="1">
        <v>5</v>
      </c>
      <c r="K125" s="1">
        <v>7</v>
      </c>
      <c r="L125" s="1">
        <v>3</v>
      </c>
      <c r="M125" s="1">
        <v>2</v>
      </c>
      <c r="N125" s="1">
        <v>1</v>
      </c>
      <c r="O125" s="1">
        <f>O124+1</f>
        <v>6</v>
      </c>
    </row>
    <row r="126" spans="1:15" x14ac:dyDescent="0.25">
      <c r="A126" s="1">
        <v>123</v>
      </c>
      <c r="B126" s="1">
        <v>3</v>
      </c>
      <c r="C126" s="1">
        <v>1</v>
      </c>
      <c r="D126" s="87" t="s">
        <v>697</v>
      </c>
      <c r="E126" s="87">
        <v>5</v>
      </c>
      <c r="F126" s="1">
        <v>1</v>
      </c>
      <c r="G126" s="1">
        <v>1</v>
      </c>
      <c r="H126" s="1">
        <v>1</v>
      </c>
      <c r="I126" s="1">
        <v>50</v>
      </c>
      <c r="J126" s="1">
        <v>5</v>
      </c>
      <c r="K126" s="1">
        <v>6</v>
      </c>
      <c r="L126" s="1">
        <v>2</v>
      </c>
      <c r="M126" s="1">
        <v>3</v>
      </c>
      <c r="N126" s="1">
        <v>3</v>
      </c>
      <c r="O126" s="1">
        <f>O125+1</f>
        <v>7</v>
      </c>
    </row>
    <row r="127" spans="1:15" x14ac:dyDescent="0.25">
      <c r="A127" s="1">
        <v>124</v>
      </c>
      <c r="B127" s="1">
        <v>3</v>
      </c>
      <c r="C127" s="1">
        <v>2</v>
      </c>
      <c r="D127" s="87" t="s">
        <v>697</v>
      </c>
      <c r="E127" s="87">
        <v>6</v>
      </c>
      <c r="F127" s="1">
        <v>1</v>
      </c>
      <c r="G127" s="1">
        <v>1</v>
      </c>
      <c r="H127" s="1">
        <v>2</v>
      </c>
      <c r="I127" s="1">
        <v>47</v>
      </c>
      <c r="J127" s="1">
        <v>4</v>
      </c>
      <c r="K127" s="1">
        <v>6</v>
      </c>
      <c r="L127" s="1">
        <v>2</v>
      </c>
      <c r="M127" s="1">
        <v>3</v>
      </c>
      <c r="N127" s="1">
        <v>2</v>
      </c>
      <c r="O127" s="1">
        <f>O126+1</f>
        <v>8</v>
      </c>
    </row>
    <row r="128" spans="1:15" x14ac:dyDescent="0.25">
      <c r="A128" s="1">
        <v>126</v>
      </c>
      <c r="B128" s="1">
        <v>3</v>
      </c>
      <c r="C128" s="1">
        <v>4</v>
      </c>
      <c r="D128" s="87" t="s">
        <v>697</v>
      </c>
      <c r="E128" s="87">
        <v>8</v>
      </c>
      <c r="F128" s="1">
        <v>1</v>
      </c>
      <c r="G128" s="1">
        <v>1</v>
      </c>
      <c r="H128" s="1">
        <v>2</v>
      </c>
      <c r="I128" s="1">
        <v>41</v>
      </c>
      <c r="J128" s="1">
        <v>3</v>
      </c>
      <c r="K128" s="1">
        <v>6</v>
      </c>
      <c r="L128" s="1">
        <v>1</v>
      </c>
      <c r="M128" s="1">
        <v>4</v>
      </c>
      <c r="N128" s="1">
        <v>2</v>
      </c>
      <c r="O128" s="1">
        <f>O127+1</f>
        <v>9</v>
      </c>
    </row>
    <row r="129" spans="1:15" x14ac:dyDescent="0.25">
      <c r="A129" s="1">
        <v>132</v>
      </c>
      <c r="B129" s="1">
        <v>3</v>
      </c>
      <c r="C129" s="1">
        <v>10</v>
      </c>
      <c r="D129" s="87" t="s">
        <v>697</v>
      </c>
      <c r="E129" s="87">
        <v>14</v>
      </c>
      <c r="F129" s="1">
        <v>1</v>
      </c>
      <c r="G129" s="1">
        <v>1</v>
      </c>
      <c r="H129" s="1">
        <v>2</v>
      </c>
      <c r="I129" s="1">
        <v>36</v>
      </c>
      <c r="J129" s="1">
        <v>2</v>
      </c>
      <c r="K129" s="1">
        <v>6</v>
      </c>
      <c r="L129" s="1">
        <v>3</v>
      </c>
      <c r="M129" s="1">
        <v>4</v>
      </c>
      <c r="N129" s="1">
        <v>1</v>
      </c>
      <c r="O129" s="1">
        <f>O128+1</f>
        <v>10</v>
      </c>
    </row>
    <row r="130" spans="1:15" x14ac:dyDescent="0.25">
      <c r="A130" s="1">
        <v>133</v>
      </c>
      <c r="B130" s="1">
        <v>3</v>
      </c>
      <c r="C130" s="1">
        <v>11</v>
      </c>
      <c r="D130" s="87" t="s">
        <v>697</v>
      </c>
      <c r="E130" s="87">
        <v>15</v>
      </c>
      <c r="F130" s="1">
        <v>1</v>
      </c>
      <c r="G130" s="1">
        <v>1</v>
      </c>
      <c r="H130" s="1">
        <v>1</v>
      </c>
      <c r="I130" s="1">
        <v>30</v>
      </c>
      <c r="J130" s="1">
        <v>4</v>
      </c>
      <c r="K130" s="1">
        <v>2</v>
      </c>
      <c r="L130" s="1">
        <v>3</v>
      </c>
      <c r="M130" s="1">
        <v>4</v>
      </c>
      <c r="N130" s="1">
        <v>1</v>
      </c>
      <c r="O130" s="1">
        <f>O129+1</f>
        <v>11</v>
      </c>
    </row>
    <row r="131" spans="1:15" x14ac:dyDescent="0.25">
      <c r="A131" s="1">
        <v>168</v>
      </c>
      <c r="B131" s="1">
        <v>3</v>
      </c>
      <c r="C131" s="1">
        <v>1</v>
      </c>
      <c r="D131" s="87" t="s">
        <v>135</v>
      </c>
      <c r="E131" s="87">
        <v>50</v>
      </c>
      <c r="F131" s="1">
        <v>1</v>
      </c>
      <c r="G131" s="1">
        <v>1</v>
      </c>
      <c r="H131" s="1">
        <v>1</v>
      </c>
      <c r="I131" s="1">
        <v>18</v>
      </c>
      <c r="J131" s="1">
        <v>5</v>
      </c>
      <c r="K131" s="1">
        <v>3</v>
      </c>
      <c r="L131" s="1">
        <v>9</v>
      </c>
      <c r="M131" s="1">
        <v>4</v>
      </c>
      <c r="N131" s="1">
        <v>1</v>
      </c>
      <c r="O131" s="1">
        <f>O130+1</f>
        <v>12</v>
      </c>
    </row>
    <row r="132" spans="1:15" x14ac:dyDescent="0.25">
      <c r="A132" s="1">
        <v>169</v>
      </c>
      <c r="B132" s="1">
        <v>3</v>
      </c>
      <c r="C132" s="1">
        <v>1</v>
      </c>
      <c r="D132" s="87" t="s">
        <v>79</v>
      </c>
      <c r="E132" s="87">
        <v>51</v>
      </c>
      <c r="F132" s="1">
        <v>1</v>
      </c>
      <c r="G132" s="1">
        <v>1</v>
      </c>
      <c r="H132" s="1">
        <v>2</v>
      </c>
      <c r="I132" s="1">
        <v>53</v>
      </c>
      <c r="J132" s="1">
        <v>3</v>
      </c>
      <c r="K132" s="1">
        <v>6</v>
      </c>
      <c r="L132" s="1">
        <v>9</v>
      </c>
      <c r="M132" s="1">
        <v>4</v>
      </c>
      <c r="N132" s="1">
        <v>2</v>
      </c>
      <c r="O132" s="1">
        <f>O131+1</f>
        <v>13</v>
      </c>
    </row>
    <row r="133" spans="1:15" x14ac:dyDescent="0.25">
      <c r="A133" s="1">
        <v>170</v>
      </c>
      <c r="B133" s="1">
        <v>3</v>
      </c>
      <c r="C133" s="1">
        <v>1</v>
      </c>
      <c r="D133" s="87" t="s">
        <v>705</v>
      </c>
      <c r="E133" s="87">
        <v>52</v>
      </c>
      <c r="F133" s="1">
        <v>1</v>
      </c>
      <c r="G133" s="1">
        <v>1</v>
      </c>
      <c r="H133" s="1">
        <v>1</v>
      </c>
      <c r="I133" s="1">
        <v>71</v>
      </c>
      <c r="J133" s="1">
        <v>2</v>
      </c>
      <c r="K133" s="1">
        <v>98</v>
      </c>
      <c r="L133" s="1">
        <v>9</v>
      </c>
      <c r="M133" s="1">
        <v>4</v>
      </c>
      <c r="N133" s="1">
        <v>1</v>
      </c>
      <c r="O133" s="1">
        <f>O132+1</f>
        <v>14</v>
      </c>
    </row>
    <row r="134" spans="1:15" x14ac:dyDescent="0.25">
      <c r="A134" s="1">
        <v>122</v>
      </c>
      <c r="B134" s="1">
        <v>3</v>
      </c>
      <c r="C134" s="1">
        <v>3</v>
      </c>
      <c r="D134" s="87" t="s">
        <v>177</v>
      </c>
      <c r="E134" s="87">
        <v>4</v>
      </c>
      <c r="F134" s="1">
        <v>1</v>
      </c>
      <c r="G134" s="1">
        <v>1</v>
      </c>
      <c r="H134" s="1">
        <v>1</v>
      </c>
      <c r="I134" s="1">
        <v>24</v>
      </c>
      <c r="J134" s="1">
        <v>3</v>
      </c>
      <c r="K134" s="1">
        <v>2</v>
      </c>
      <c r="L134" s="1">
        <v>9</v>
      </c>
      <c r="M134" s="1">
        <v>4</v>
      </c>
      <c r="N134" s="1">
        <v>3</v>
      </c>
      <c r="O134" s="1">
        <f>O133+1</f>
        <v>15</v>
      </c>
    </row>
    <row r="135" spans="1:15" x14ac:dyDescent="0.25">
      <c r="A135" s="1">
        <v>127</v>
      </c>
      <c r="B135" s="1">
        <v>3</v>
      </c>
      <c r="C135" s="1">
        <v>5</v>
      </c>
      <c r="D135" s="87" t="s">
        <v>697</v>
      </c>
      <c r="E135" s="87">
        <v>9</v>
      </c>
      <c r="F135" s="1">
        <v>1</v>
      </c>
      <c r="G135" s="1">
        <v>1</v>
      </c>
      <c r="H135" s="1">
        <v>1</v>
      </c>
      <c r="I135" s="1">
        <v>26</v>
      </c>
      <c r="J135" s="1">
        <v>4</v>
      </c>
      <c r="K135" s="1">
        <v>2</v>
      </c>
      <c r="L135" s="1">
        <v>1</v>
      </c>
      <c r="M135" s="1">
        <v>5</v>
      </c>
      <c r="N135" s="1">
        <v>2</v>
      </c>
      <c r="O135" s="1">
        <f>O134+1</f>
        <v>16</v>
      </c>
    </row>
    <row r="136" spans="1:15" x14ac:dyDescent="0.25">
      <c r="A136" s="1">
        <v>128</v>
      </c>
      <c r="B136" s="1">
        <v>3</v>
      </c>
      <c r="C136" s="1">
        <v>6</v>
      </c>
      <c r="D136" s="87" t="s">
        <v>697</v>
      </c>
      <c r="E136" s="87">
        <v>10</v>
      </c>
      <c r="F136" s="1">
        <v>1</v>
      </c>
      <c r="G136" s="1">
        <v>1</v>
      </c>
      <c r="H136" s="1">
        <v>1</v>
      </c>
      <c r="I136" s="1">
        <v>20</v>
      </c>
      <c r="J136" s="1">
        <v>5</v>
      </c>
      <c r="K136" s="1">
        <v>7</v>
      </c>
      <c r="L136" s="1">
        <v>2</v>
      </c>
      <c r="M136" s="1">
        <v>6</v>
      </c>
      <c r="N136" s="1">
        <v>2</v>
      </c>
      <c r="O136" s="1">
        <f>O135+1</f>
        <v>17</v>
      </c>
    </row>
    <row r="137" spans="1:15" x14ac:dyDescent="0.25">
      <c r="A137" s="1">
        <v>129</v>
      </c>
      <c r="B137" s="1">
        <v>3</v>
      </c>
      <c r="C137" s="1">
        <v>7</v>
      </c>
      <c r="D137" s="87" t="s">
        <v>697</v>
      </c>
      <c r="E137" s="87">
        <v>11</v>
      </c>
      <c r="F137" s="1">
        <v>1</v>
      </c>
      <c r="G137" s="1">
        <v>1</v>
      </c>
      <c r="H137" s="1">
        <v>1</v>
      </c>
      <c r="I137" s="1">
        <v>18</v>
      </c>
      <c r="J137" s="1">
        <v>5</v>
      </c>
      <c r="K137" s="1">
        <v>7</v>
      </c>
      <c r="L137" s="1">
        <v>2</v>
      </c>
      <c r="M137" s="1">
        <v>7</v>
      </c>
      <c r="N137" s="1">
        <v>3</v>
      </c>
      <c r="O137" s="1">
        <f>O136+1</f>
        <v>18</v>
      </c>
    </row>
    <row r="138" spans="1:15" x14ac:dyDescent="0.25">
      <c r="A138" s="1">
        <v>134</v>
      </c>
      <c r="B138" s="1">
        <v>3</v>
      </c>
      <c r="C138" s="1">
        <v>12</v>
      </c>
      <c r="D138" s="87" t="s">
        <v>697</v>
      </c>
      <c r="E138" s="87">
        <v>16</v>
      </c>
      <c r="F138" s="1">
        <v>1</v>
      </c>
      <c r="G138" s="1">
        <v>1</v>
      </c>
      <c r="H138" s="1">
        <v>2</v>
      </c>
      <c r="I138" s="1">
        <v>57</v>
      </c>
      <c r="J138" s="1">
        <v>3</v>
      </c>
      <c r="K138" s="1">
        <v>2</v>
      </c>
      <c r="L138" s="1">
        <v>2</v>
      </c>
      <c r="M138" s="1">
        <v>7</v>
      </c>
      <c r="N138" s="1">
        <v>1</v>
      </c>
      <c r="O138" s="1">
        <f>O137+1</f>
        <v>19</v>
      </c>
    </row>
    <row r="139" spans="1:15" x14ac:dyDescent="0.25">
      <c r="A139" s="1">
        <v>135</v>
      </c>
      <c r="B139" s="1">
        <v>3</v>
      </c>
      <c r="C139" s="1">
        <v>1</v>
      </c>
      <c r="D139" s="87" t="s">
        <v>133</v>
      </c>
      <c r="E139" s="87">
        <v>17</v>
      </c>
      <c r="F139" s="1">
        <v>1</v>
      </c>
      <c r="G139" s="1">
        <v>1</v>
      </c>
      <c r="H139" s="1">
        <v>1</v>
      </c>
      <c r="I139" s="1">
        <v>35</v>
      </c>
      <c r="J139" s="1">
        <v>5</v>
      </c>
      <c r="K139" s="1">
        <v>3</v>
      </c>
      <c r="L139" s="1">
        <v>1</v>
      </c>
      <c r="M139" s="1">
        <v>7</v>
      </c>
      <c r="N139" s="1">
        <v>2</v>
      </c>
      <c r="O139" s="1">
        <f>O138+1</f>
        <v>20</v>
      </c>
    </row>
    <row r="140" spans="1:15" x14ac:dyDescent="0.25">
      <c r="A140" s="1">
        <v>140</v>
      </c>
      <c r="B140" s="1">
        <v>3</v>
      </c>
      <c r="C140" s="1">
        <v>1</v>
      </c>
      <c r="D140" s="87" t="s">
        <v>67</v>
      </c>
      <c r="E140" s="87">
        <v>22</v>
      </c>
      <c r="F140" s="1">
        <v>1</v>
      </c>
      <c r="G140" s="1">
        <v>1</v>
      </c>
      <c r="H140" s="1">
        <v>1</v>
      </c>
      <c r="I140" s="1">
        <v>23</v>
      </c>
      <c r="J140" s="1">
        <v>4</v>
      </c>
      <c r="K140" s="1">
        <v>2</v>
      </c>
      <c r="L140" s="1">
        <v>1</v>
      </c>
      <c r="M140" s="1">
        <v>7</v>
      </c>
      <c r="N140" s="1">
        <v>1</v>
      </c>
      <c r="O140" s="1">
        <f>O139+1</f>
        <v>21</v>
      </c>
    </row>
    <row r="141" spans="1:15" x14ac:dyDescent="0.25">
      <c r="A141" s="1">
        <v>142</v>
      </c>
      <c r="B141" s="1">
        <v>3</v>
      </c>
      <c r="C141" s="1">
        <v>1</v>
      </c>
      <c r="D141" s="87" t="s">
        <v>700</v>
      </c>
      <c r="E141" s="87">
        <v>24</v>
      </c>
      <c r="F141" s="1">
        <v>1</v>
      </c>
      <c r="G141" s="1">
        <v>1</v>
      </c>
      <c r="H141" s="1">
        <v>2</v>
      </c>
      <c r="I141" s="1">
        <v>48</v>
      </c>
      <c r="J141" s="1">
        <v>3</v>
      </c>
      <c r="K141" s="1">
        <v>6</v>
      </c>
      <c r="L141" s="1">
        <v>9</v>
      </c>
      <c r="M141" s="1">
        <v>7</v>
      </c>
      <c r="N141" s="1">
        <v>1</v>
      </c>
      <c r="O141" s="1">
        <f>O140+1</f>
        <v>22</v>
      </c>
    </row>
    <row r="142" spans="1:15" x14ac:dyDescent="0.25">
      <c r="A142" s="1">
        <v>144</v>
      </c>
      <c r="B142" s="1">
        <v>3</v>
      </c>
      <c r="C142" s="1">
        <v>1</v>
      </c>
      <c r="D142" s="87" t="s">
        <v>137</v>
      </c>
      <c r="E142" s="87">
        <v>26</v>
      </c>
      <c r="F142" s="1">
        <v>1</v>
      </c>
      <c r="G142" s="1">
        <v>1</v>
      </c>
      <c r="H142" s="1">
        <v>1</v>
      </c>
      <c r="I142" s="1">
        <v>20</v>
      </c>
      <c r="J142" s="1">
        <v>5</v>
      </c>
      <c r="K142" s="1">
        <v>2</v>
      </c>
      <c r="L142" s="1">
        <v>3</v>
      </c>
      <c r="M142" s="1">
        <v>7</v>
      </c>
      <c r="N142" s="1">
        <v>1</v>
      </c>
      <c r="O142" s="1">
        <f>O141+1</f>
        <v>23</v>
      </c>
    </row>
    <row r="143" spans="1:15" x14ac:dyDescent="0.25">
      <c r="A143" s="1">
        <v>146</v>
      </c>
      <c r="B143" s="1">
        <v>3</v>
      </c>
      <c r="C143" s="1">
        <v>1</v>
      </c>
      <c r="D143" s="87" t="s">
        <v>374</v>
      </c>
      <c r="E143" s="87">
        <v>28</v>
      </c>
      <c r="F143" s="1">
        <v>1</v>
      </c>
      <c r="G143" s="1">
        <v>1</v>
      </c>
      <c r="H143" s="1">
        <v>2</v>
      </c>
      <c r="I143" s="1">
        <v>34</v>
      </c>
      <c r="J143" s="1">
        <v>5</v>
      </c>
      <c r="K143" s="1">
        <v>1</v>
      </c>
      <c r="L143" s="1">
        <v>2</v>
      </c>
      <c r="M143" s="1">
        <v>7</v>
      </c>
      <c r="N143" s="1">
        <v>1</v>
      </c>
      <c r="O143" s="1">
        <f>O142+1</f>
        <v>24</v>
      </c>
    </row>
    <row r="144" spans="1:15" x14ac:dyDescent="0.25">
      <c r="A144" s="1">
        <v>148</v>
      </c>
      <c r="B144" s="1">
        <v>3</v>
      </c>
      <c r="C144" s="1">
        <v>1</v>
      </c>
      <c r="D144" s="87" t="s">
        <v>365</v>
      </c>
      <c r="E144" s="87">
        <v>30</v>
      </c>
      <c r="F144" s="1">
        <v>1</v>
      </c>
      <c r="G144" s="1">
        <v>1</v>
      </c>
      <c r="H144" s="1">
        <v>2</v>
      </c>
      <c r="I144" s="1">
        <v>25</v>
      </c>
      <c r="J144" s="1">
        <v>5</v>
      </c>
      <c r="K144" s="1">
        <v>9</v>
      </c>
      <c r="L144" s="1">
        <v>3</v>
      </c>
      <c r="M144" s="1">
        <v>7</v>
      </c>
      <c r="N144" s="1">
        <v>4</v>
      </c>
      <c r="O144" s="1">
        <f>O143+1</f>
        <v>25</v>
      </c>
    </row>
    <row r="145" spans="1:15" x14ac:dyDescent="0.25">
      <c r="A145" s="1">
        <v>159</v>
      </c>
      <c r="B145" s="1">
        <v>3</v>
      </c>
      <c r="C145" s="1">
        <v>11</v>
      </c>
      <c r="D145" s="87" t="s">
        <v>379</v>
      </c>
      <c r="E145" s="87">
        <v>41</v>
      </c>
      <c r="F145" s="1">
        <v>1</v>
      </c>
      <c r="G145" s="1">
        <v>1</v>
      </c>
      <c r="H145" s="1">
        <v>1</v>
      </c>
      <c r="I145" s="1">
        <v>26</v>
      </c>
      <c r="J145" s="1">
        <v>5</v>
      </c>
      <c r="K145" s="1">
        <v>1</v>
      </c>
      <c r="L145" s="1">
        <v>9</v>
      </c>
      <c r="M145" s="1">
        <v>7</v>
      </c>
      <c r="N145" s="1">
        <v>3</v>
      </c>
      <c r="O145" s="1">
        <f>O144+1</f>
        <v>26</v>
      </c>
    </row>
    <row r="146" spans="1:15" x14ac:dyDescent="0.25">
      <c r="A146" s="1">
        <v>162</v>
      </c>
      <c r="B146" s="1">
        <v>3</v>
      </c>
      <c r="C146" s="1">
        <v>14</v>
      </c>
      <c r="D146" s="87" t="s">
        <v>379</v>
      </c>
      <c r="E146" s="87">
        <v>44</v>
      </c>
      <c r="F146" s="1">
        <v>1</v>
      </c>
      <c r="G146" s="1">
        <v>1</v>
      </c>
      <c r="H146" s="1">
        <v>1</v>
      </c>
      <c r="I146" s="1">
        <v>22</v>
      </c>
      <c r="J146" s="1">
        <v>5</v>
      </c>
      <c r="K146" s="1">
        <v>7</v>
      </c>
      <c r="L146" s="1">
        <v>2</v>
      </c>
      <c r="M146" s="1">
        <v>7</v>
      </c>
      <c r="N146" s="1">
        <v>3</v>
      </c>
      <c r="O146" s="1">
        <f>O145+1</f>
        <v>27</v>
      </c>
    </row>
    <row r="147" spans="1:15" x14ac:dyDescent="0.25">
      <c r="A147" s="1">
        <v>171</v>
      </c>
      <c r="B147" s="1">
        <v>3</v>
      </c>
      <c r="C147" s="1">
        <v>1</v>
      </c>
      <c r="D147" s="87" t="s">
        <v>134</v>
      </c>
      <c r="E147" s="87">
        <v>53</v>
      </c>
      <c r="F147" s="1">
        <v>1</v>
      </c>
      <c r="G147" s="1">
        <v>1</v>
      </c>
      <c r="H147" s="1">
        <v>2</v>
      </c>
      <c r="I147" s="1">
        <v>70</v>
      </c>
      <c r="J147" s="1">
        <v>3</v>
      </c>
      <c r="K147" s="1">
        <v>6</v>
      </c>
      <c r="L147" s="1">
        <v>3</v>
      </c>
      <c r="M147" s="1">
        <v>7</v>
      </c>
      <c r="N147" s="1">
        <v>2</v>
      </c>
      <c r="O147" s="1">
        <f>O146+1</f>
        <v>28</v>
      </c>
    </row>
    <row r="148" spans="1:15" x14ac:dyDescent="0.25">
      <c r="A148" s="1">
        <v>172</v>
      </c>
      <c r="B148" s="1">
        <v>3</v>
      </c>
      <c r="C148" s="1">
        <v>1</v>
      </c>
      <c r="D148" s="87" t="s">
        <v>366</v>
      </c>
      <c r="E148" s="87">
        <v>54</v>
      </c>
      <c r="F148" s="1">
        <v>1</v>
      </c>
      <c r="G148" s="1">
        <v>1</v>
      </c>
      <c r="H148" s="1">
        <v>2</v>
      </c>
      <c r="I148" s="1">
        <v>21</v>
      </c>
      <c r="J148" s="1">
        <v>5</v>
      </c>
      <c r="K148" s="1">
        <v>7</v>
      </c>
      <c r="L148" s="1">
        <v>3</v>
      </c>
      <c r="M148" s="1">
        <v>7</v>
      </c>
      <c r="N148" s="1">
        <v>1</v>
      </c>
      <c r="O148" s="1">
        <f>O147+1</f>
        <v>29</v>
      </c>
    </row>
    <row r="149" spans="1:15" x14ac:dyDescent="0.25">
      <c r="A149" s="1">
        <v>119</v>
      </c>
      <c r="B149" s="1">
        <v>3</v>
      </c>
      <c r="C149" s="1">
        <v>1</v>
      </c>
      <c r="D149" s="87" t="s">
        <v>127</v>
      </c>
      <c r="E149" s="87">
        <v>1</v>
      </c>
      <c r="F149" s="1">
        <v>1</v>
      </c>
      <c r="G149" s="1">
        <v>1</v>
      </c>
      <c r="H149" s="1">
        <v>2</v>
      </c>
      <c r="I149" s="1">
        <v>30</v>
      </c>
      <c r="J149" s="1">
        <v>3</v>
      </c>
      <c r="K149" s="1">
        <v>98</v>
      </c>
      <c r="L149" s="1">
        <v>2</v>
      </c>
      <c r="M149" s="1">
        <v>7</v>
      </c>
      <c r="N149" s="1">
        <v>1</v>
      </c>
      <c r="O149" s="1">
        <f>O148+1</f>
        <v>30</v>
      </c>
    </row>
    <row r="150" spans="1:15" x14ac:dyDescent="0.25">
      <c r="A150" s="1">
        <v>125</v>
      </c>
      <c r="B150" s="1">
        <v>3</v>
      </c>
      <c r="C150" s="1">
        <v>3</v>
      </c>
      <c r="D150" s="87" t="s">
        <v>697</v>
      </c>
      <c r="E150" s="87">
        <v>7</v>
      </c>
      <c r="F150" s="1">
        <v>1</v>
      </c>
      <c r="G150" s="1">
        <v>1</v>
      </c>
      <c r="H150" s="1">
        <v>1</v>
      </c>
      <c r="I150" s="1">
        <v>21</v>
      </c>
      <c r="J150" s="1">
        <v>4</v>
      </c>
      <c r="K150" s="1">
        <v>2</v>
      </c>
      <c r="L150" s="1">
        <v>2</v>
      </c>
      <c r="M150" s="1">
        <v>7</v>
      </c>
      <c r="N150" s="1">
        <v>4</v>
      </c>
      <c r="O150" s="1">
        <f>O149+1</f>
        <v>31</v>
      </c>
    </row>
    <row r="151" spans="1:15" x14ac:dyDescent="0.25">
      <c r="A151" s="1">
        <v>141</v>
      </c>
      <c r="B151" s="1">
        <v>3</v>
      </c>
      <c r="C151" s="1">
        <v>1</v>
      </c>
      <c r="D151" s="87" t="s">
        <v>117</v>
      </c>
      <c r="E151" s="87">
        <v>23</v>
      </c>
      <c r="F151" s="1">
        <v>1</v>
      </c>
      <c r="G151" s="1">
        <v>1</v>
      </c>
      <c r="H151" s="1">
        <v>1</v>
      </c>
      <c r="I151" s="1">
        <v>22</v>
      </c>
      <c r="J151" s="1">
        <v>5</v>
      </c>
      <c r="K151" s="1">
        <v>7</v>
      </c>
      <c r="L151" s="1">
        <v>9</v>
      </c>
      <c r="M151" s="1">
        <v>7</v>
      </c>
      <c r="N151" s="1">
        <v>1</v>
      </c>
      <c r="O151" s="1">
        <f>O150+1</f>
        <v>32</v>
      </c>
    </row>
    <row r="152" spans="1:15" x14ac:dyDescent="0.25">
      <c r="A152" s="1">
        <v>152</v>
      </c>
      <c r="B152" s="1">
        <v>3</v>
      </c>
      <c r="C152" s="1">
        <v>4</v>
      </c>
      <c r="D152" s="87" t="s">
        <v>379</v>
      </c>
      <c r="E152" s="87">
        <v>34</v>
      </c>
      <c r="F152" s="1">
        <v>1</v>
      </c>
      <c r="G152" s="1">
        <v>1</v>
      </c>
      <c r="H152" s="1">
        <v>2</v>
      </c>
      <c r="I152" s="1">
        <v>22</v>
      </c>
      <c r="J152" s="1">
        <v>5</v>
      </c>
      <c r="K152" s="1">
        <v>6</v>
      </c>
      <c r="L152" s="1">
        <v>2</v>
      </c>
      <c r="M152" s="1">
        <v>7</v>
      </c>
      <c r="N152" s="1">
        <v>1</v>
      </c>
      <c r="O152" s="1">
        <f>O151+1</f>
        <v>33</v>
      </c>
    </row>
    <row r="153" spans="1:15" x14ac:dyDescent="0.25">
      <c r="A153" s="1">
        <v>155</v>
      </c>
      <c r="B153" s="1">
        <v>3</v>
      </c>
      <c r="C153" s="1">
        <v>7</v>
      </c>
      <c r="D153" s="87" t="s">
        <v>379</v>
      </c>
      <c r="E153" s="87">
        <v>37</v>
      </c>
      <c r="F153" s="1">
        <v>1</v>
      </c>
      <c r="G153" s="1">
        <v>1</v>
      </c>
      <c r="H153" s="1">
        <v>1</v>
      </c>
      <c r="I153" s="1">
        <v>32</v>
      </c>
      <c r="J153" s="1">
        <v>2</v>
      </c>
      <c r="K153" s="1">
        <v>4</v>
      </c>
      <c r="L153" s="1">
        <v>3</v>
      </c>
      <c r="M153" s="1">
        <v>8</v>
      </c>
      <c r="N153" s="1">
        <v>9</v>
      </c>
      <c r="O153" s="1">
        <f>O152+1</f>
        <v>34</v>
      </c>
    </row>
    <row r="154" spans="1:15" x14ac:dyDescent="0.25">
      <c r="A154" s="1">
        <v>166</v>
      </c>
      <c r="B154" s="1">
        <v>3</v>
      </c>
      <c r="C154" s="1">
        <v>1</v>
      </c>
      <c r="D154" s="87" t="s">
        <v>703</v>
      </c>
      <c r="E154" s="87">
        <v>48</v>
      </c>
      <c r="F154" s="1">
        <v>1</v>
      </c>
      <c r="G154" s="1">
        <v>1</v>
      </c>
      <c r="H154" s="1">
        <v>2</v>
      </c>
      <c r="I154" s="1">
        <v>40</v>
      </c>
      <c r="J154" s="1">
        <v>5</v>
      </c>
      <c r="K154" s="1">
        <v>2</v>
      </c>
      <c r="L154" s="1">
        <v>1</v>
      </c>
      <c r="M154" s="1">
        <v>11</v>
      </c>
      <c r="N154" s="1">
        <v>1</v>
      </c>
      <c r="O154" s="1">
        <f>O153+1</f>
        <v>35</v>
      </c>
    </row>
    <row r="155" spans="1:15" x14ac:dyDescent="0.25">
      <c r="A155" s="1">
        <v>178</v>
      </c>
      <c r="B155" s="1">
        <v>3</v>
      </c>
      <c r="C155" s="1">
        <v>5</v>
      </c>
      <c r="D155" s="87" t="s">
        <v>178</v>
      </c>
      <c r="E155" s="87">
        <v>60</v>
      </c>
      <c r="F155" s="1">
        <v>1</v>
      </c>
      <c r="G155" s="1">
        <v>1</v>
      </c>
      <c r="H155" s="1">
        <v>2</v>
      </c>
      <c r="I155" s="1">
        <v>42</v>
      </c>
      <c r="J155" s="1">
        <v>5</v>
      </c>
      <c r="K155" s="1">
        <v>8</v>
      </c>
      <c r="L155" s="1">
        <v>2</v>
      </c>
      <c r="M155" s="1">
        <v>11</v>
      </c>
      <c r="N155" s="1">
        <v>1</v>
      </c>
      <c r="O155" s="1">
        <f>O154+1</f>
        <v>36</v>
      </c>
    </row>
    <row r="156" spans="1:15" x14ac:dyDescent="0.25">
      <c r="A156" s="1">
        <v>154</v>
      </c>
      <c r="B156" s="1">
        <v>3</v>
      </c>
      <c r="C156" s="1">
        <v>6</v>
      </c>
      <c r="D156" s="87" t="s">
        <v>379</v>
      </c>
      <c r="E156" s="87">
        <v>36</v>
      </c>
      <c r="F156" s="1">
        <v>1</v>
      </c>
      <c r="G156" s="1">
        <v>1</v>
      </c>
      <c r="H156" s="1">
        <v>2</v>
      </c>
      <c r="I156" s="1">
        <v>19</v>
      </c>
      <c r="J156" s="1">
        <v>5</v>
      </c>
      <c r="K156" s="1">
        <v>7</v>
      </c>
      <c r="L156" s="1">
        <v>9</v>
      </c>
      <c r="M156" s="1">
        <v>11</v>
      </c>
      <c r="N156" s="1">
        <v>9</v>
      </c>
      <c r="O156" s="1">
        <f>O155+1</f>
        <v>37</v>
      </c>
    </row>
    <row r="157" spans="1:15" x14ac:dyDescent="0.25">
      <c r="A157" s="1">
        <v>157</v>
      </c>
      <c r="B157" s="1">
        <v>3</v>
      </c>
      <c r="C157" s="1">
        <v>9</v>
      </c>
      <c r="D157" s="87" t="s">
        <v>379</v>
      </c>
      <c r="E157" s="87">
        <v>39</v>
      </c>
      <c r="F157" s="1">
        <v>1</v>
      </c>
      <c r="G157" s="1">
        <v>1</v>
      </c>
      <c r="H157" s="1">
        <v>1</v>
      </c>
      <c r="I157" s="1">
        <v>23</v>
      </c>
      <c r="J157" s="1">
        <v>4</v>
      </c>
      <c r="K157" s="1">
        <v>2</v>
      </c>
      <c r="L157" s="1">
        <v>2</v>
      </c>
      <c r="M157" s="1">
        <v>11</v>
      </c>
      <c r="N157" s="1">
        <v>4</v>
      </c>
      <c r="O157" s="1">
        <f>O156+1</f>
        <v>38</v>
      </c>
    </row>
    <row r="158" spans="1:15" x14ac:dyDescent="0.25">
      <c r="A158" s="1">
        <v>158</v>
      </c>
      <c r="B158" s="1">
        <v>3</v>
      </c>
      <c r="C158" s="1">
        <v>10</v>
      </c>
      <c r="D158" s="87" t="s">
        <v>379</v>
      </c>
      <c r="E158" s="87">
        <v>40</v>
      </c>
      <c r="F158" s="1">
        <v>1</v>
      </c>
      <c r="G158" s="1">
        <v>1</v>
      </c>
      <c r="H158" s="1">
        <v>1</v>
      </c>
      <c r="I158" s="1">
        <v>37</v>
      </c>
      <c r="J158" s="1">
        <v>5</v>
      </c>
      <c r="K158" s="1">
        <v>98</v>
      </c>
      <c r="L158" s="1">
        <v>2</v>
      </c>
      <c r="M158" s="1">
        <v>11</v>
      </c>
      <c r="N158" s="1">
        <v>9</v>
      </c>
      <c r="O158" s="1">
        <f>O157+1</f>
        <v>39</v>
      </c>
    </row>
    <row r="159" spans="1:15" x14ac:dyDescent="0.25">
      <c r="A159" s="1">
        <v>156</v>
      </c>
      <c r="B159" s="1">
        <v>3</v>
      </c>
      <c r="C159" s="1">
        <v>8</v>
      </c>
      <c r="D159" s="87" t="s">
        <v>379</v>
      </c>
      <c r="E159" s="87">
        <v>38</v>
      </c>
      <c r="F159" s="1">
        <v>1</v>
      </c>
      <c r="G159" s="1">
        <v>1</v>
      </c>
      <c r="H159" s="1">
        <v>2</v>
      </c>
      <c r="I159" s="1">
        <v>75</v>
      </c>
      <c r="J159" s="1">
        <v>1</v>
      </c>
      <c r="K159" s="1">
        <v>6</v>
      </c>
      <c r="L159" s="1">
        <v>9</v>
      </c>
      <c r="M159" s="1">
        <v>20</v>
      </c>
      <c r="N159" s="1">
        <v>9</v>
      </c>
      <c r="O159" s="1">
        <f>O158+1</f>
        <v>40</v>
      </c>
    </row>
    <row r="160" spans="1:15" x14ac:dyDescent="0.25">
      <c r="A160" s="1">
        <v>160</v>
      </c>
      <c r="B160" s="1">
        <v>3</v>
      </c>
      <c r="C160" s="1">
        <v>12</v>
      </c>
      <c r="D160" s="87" t="s">
        <v>379</v>
      </c>
      <c r="E160" s="87">
        <v>42</v>
      </c>
      <c r="F160" s="1">
        <v>1</v>
      </c>
      <c r="G160" s="1">
        <v>1</v>
      </c>
      <c r="H160" s="1">
        <v>1</v>
      </c>
      <c r="I160" s="1">
        <v>75</v>
      </c>
      <c r="J160" s="1">
        <v>1</v>
      </c>
      <c r="K160" s="1">
        <v>98</v>
      </c>
      <c r="L160" s="1">
        <v>9</v>
      </c>
      <c r="M160" s="1">
        <v>20</v>
      </c>
      <c r="N160" s="1">
        <v>9</v>
      </c>
      <c r="O160" s="1">
        <f>O159+1</f>
        <v>41</v>
      </c>
    </row>
    <row r="161" spans="1:15" x14ac:dyDescent="0.25">
      <c r="A161" s="1">
        <v>163</v>
      </c>
      <c r="B161" s="1">
        <v>3</v>
      </c>
      <c r="C161" s="1">
        <v>1</v>
      </c>
      <c r="D161" s="87" t="s">
        <v>368</v>
      </c>
      <c r="E161" s="87">
        <v>45</v>
      </c>
      <c r="F161" s="1">
        <v>1</v>
      </c>
      <c r="G161" s="1">
        <v>1</v>
      </c>
      <c r="H161" s="1">
        <v>1</v>
      </c>
      <c r="I161" s="1">
        <v>28</v>
      </c>
      <c r="J161" s="1">
        <v>5</v>
      </c>
      <c r="K161" s="1">
        <v>3</v>
      </c>
      <c r="L161" s="1">
        <v>9</v>
      </c>
      <c r="M161" s="1">
        <v>30</v>
      </c>
      <c r="N161" s="1">
        <v>3</v>
      </c>
      <c r="O161" s="1">
        <f>O160+1</f>
        <v>42</v>
      </c>
    </row>
    <row r="162" spans="1:15" x14ac:dyDescent="0.25">
      <c r="A162" s="1">
        <v>173</v>
      </c>
      <c r="B162" s="1">
        <v>3</v>
      </c>
      <c r="C162" s="1">
        <v>1</v>
      </c>
      <c r="D162" s="87" t="s">
        <v>706</v>
      </c>
      <c r="E162" s="87">
        <v>55</v>
      </c>
      <c r="F162" s="1">
        <v>1</v>
      </c>
      <c r="G162" s="1">
        <v>1</v>
      </c>
      <c r="H162" s="1">
        <v>1</v>
      </c>
      <c r="I162" s="1">
        <v>19</v>
      </c>
      <c r="J162" s="1">
        <v>5</v>
      </c>
      <c r="K162" s="1">
        <v>7</v>
      </c>
      <c r="L162" s="1">
        <v>1</v>
      </c>
      <c r="M162" s="1">
        <v>30</v>
      </c>
      <c r="N162" s="1">
        <v>1</v>
      </c>
      <c r="O162" s="1">
        <f>O161+1</f>
        <v>43</v>
      </c>
    </row>
    <row r="163" spans="1:15" x14ac:dyDescent="0.25">
      <c r="A163" s="1">
        <v>174</v>
      </c>
      <c r="B163" s="1">
        <v>3</v>
      </c>
      <c r="C163" s="1">
        <v>1</v>
      </c>
      <c r="D163" s="87" t="s">
        <v>178</v>
      </c>
      <c r="E163" s="87">
        <v>56</v>
      </c>
      <c r="F163" s="1">
        <v>1</v>
      </c>
      <c r="G163" s="1">
        <v>1</v>
      </c>
      <c r="H163" s="1">
        <v>2</v>
      </c>
      <c r="I163" s="1">
        <v>42</v>
      </c>
      <c r="J163" s="1">
        <v>5</v>
      </c>
      <c r="K163" s="1">
        <v>3</v>
      </c>
      <c r="L163" s="1">
        <v>1</v>
      </c>
      <c r="M163" s="1">
        <v>40</v>
      </c>
      <c r="N163" s="1">
        <v>2</v>
      </c>
      <c r="O163" s="1">
        <f>O162+1</f>
        <v>44</v>
      </c>
    </row>
    <row r="164" spans="1:15" x14ac:dyDescent="0.25">
      <c r="A164" s="1">
        <v>149</v>
      </c>
      <c r="B164" s="1">
        <v>3</v>
      </c>
      <c r="C164" s="1">
        <v>1</v>
      </c>
      <c r="D164" s="87" t="s">
        <v>701</v>
      </c>
      <c r="E164" s="87">
        <v>31</v>
      </c>
      <c r="F164" s="1">
        <v>1</v>
      </c>
      <c r="G164" s="1">
        <v>1</v>
      </c>
      <c r="H164" s="1">
        <v>2</v>
      </c>
      <c r="I164" s="1">
        <v>28</v>
      </c>
      <c r="J164" s="1">
        <v>3</v>
      </c>
      <c r="K164" s="1">
        <v>1</v>
      </c>
      <c r="L164" s="1">
        <v>9</v>
      </c>
      <c r="M164" s="1">
        <v>40</v>
      </c>
      <c r="N164" s="1">
        <v>2</v>
      </c>
      <c r="O164" s="1">
        <f>O163+1</f>
        <v>45</v>
      </c>
    </row>
    <row r="165" spans="1:15" x14ac:dyDescent="0.25">
      <c r="A165" s="1">
        <v>121</v>
      </c>
      <c r="B165" s="1">
        <v>3</v>
      </c>
      <c r="C165" s="1">
        <v>2</v>
      </c>
      <c r="D165" s="87" t="s">
        <v>177</v>
      </c>
      <c r="E165" s="87">
        <v>3</v>
      </c>
      <c r="F165" s="1">
        <v>1</v>
      </c>
      <c r="G165" s="1">
        <v>1</v>
      </c>
      <c r="H165" s="1">
        <v>1</v>
      </c>
      <c r="I165" s="1">
        <v>25</v>
      </c>
      <c r="J165" s="1">
        <v>4</v>
      </c>
      <c r="K165" s="1">
        <v>98</v>
      </c>
      <c r="L165" s="1">
        <v>1</v>
      </c>
      <c r="M165" s="1">
        <v>40</v>
      </c>
      <c r="N165" s="1">
        <v>1</v>
      </c>
      <c r="O165" s="1">
        <f>O164+1</f>
        <v>46</v>
      </c>
    </row>
    <row r="166" spans="1:15" x14ac:dyDescent="0.25">
      <c r="A166" s="1">
        <v>145</v>
      </c>
      <c r="B166" s="1">
        <v>3</v>
      </c>
      <c r="C166" s="1">
        <v>1</v>
      </c>
      <c r="D166" s="87" t="s">
        <v>66</v>
      </c>
      <c r="E166" s="87">
        <v>27</v>
      </c>
      <c r="F166" s="1">
        <v>1</v>
      </c>
      <c r="G166" s="1">
        <v>1</v>
      </c>
      <c r="H166" s="1">
        <v>2</v>
      </c>
      <c r="I166" s="1">
        <v>53</v>
      </c>
      <c r="J166" s="1">
        <v>3</v>
      </c>
      <c r="K166" s="1">
        <v>6</v>
      </c>
      <c r="L166" s="1">
        <v>2</v>
      </c>
      <c r="M166" s="1">
        <v>40</v>
      </c>
      <c r="N166" s="1">
        <v>1</v>
      </c>
      <c r="O166" s="1">
        <f>O165+1</f>
        <v>47</v>
      </c>
    </row>
    <row r="167" spans="1:15" x14ac:dyDescent="0.25">
      <c r="A167" s="1">
        <v>147</v>
      </c>
      <c r="B167" s="1">
        <v>3</v>
      </c>
      <c r="C167" s="1">
        <v>1</v>
      </c>
      <c r="D167" s="87" t="s">
        <v>370</v>
      </c>
      <c r="E167" s="87">
        <v>29</v>
      </c>
      <c r="F167" s="1">
        <v>1</v>
      </c>
      <c r="G167" s="1">
        <v>1</v>
      </c>
      <c r="H167" s="1">
        <v>2</v>
      </c>
      <c r="I167" s="1">
        <v>60</v>
      </c>
      <c r="J167" s="1">
        <v>5</v>
      </c>
      <c r="K167" s="1">
        <v>6</v>
      </c>
      <c r="L167" s="1">
        <v>2</v>
      </c>
      <c r="M167" s="1">
        <v>50</v>
      </c>
      <c r="N167" s="1">
        <v>3</v>
      </c>
      <c r="O167" s="1">
        <f>O166+1</f>
        <v>48</v>
      </c>
    </row>
    <row r="168" spans="1:15" x14ac:dyDescent="0.25">
      <c r="A168" s="1">
        <v>120</v>
      </c>
      <c r="B168" s="1">
        <v>3</v>
      </c>
      <c r="C168" s="1">
        <v>1</v>
      </c>
      <c r="D168" s="87" t="s">
        <v>177</v>
      </c>
      <c r="E168" s="87">
        <v>2</v>
      </c>
      <c r="F168" s="1">
        <v>1</v>
      </c>
      <c r="G168" s="1">
        <v>1</v>
      </c>
      <c r="H168" s="1">
        <v>2</v>
      </c>
      <c r="I168" s="1">
        <v>60</v>
      </c>
      <c r="J168" s="1">
        <v>2</v>
      </c>
      <c r="K168" s="1">
        <v>6</v>
      </c>
      <c r="L168" s="1">
        <v>2</v>
      </c>
      <c r="M168" s="1">
        <v>50</v>
      </c>
      <c r="N168" s="1">
        <v>3</v>
      </c>
      <c r="O168" s="1">
        <f>O167+1</f>
        <v>49</v>
      </c>
    </row>
    <row r="169" spans="1:15" x14ac:dyDescent="0.25">
      <c r="A169" s="1">
        <v>136</v>
      </c>
      <c r="B169" s="1">
        <v>3</v>
      </c>
      <c r="C169" s="1">
        <v>1</v>
      </c>
      <c r="D169" s="87" t="s">
        <v>698</v>
      </c>
      <c r="E169" s="87">
        <v>18</v>
      </c>
      <c r="F169" s="1">
        <v>1</v>
      </c>
      <c r="G169" s="1">
        <v>1</v>
      </c>
      <c r="H169" s="1">
        <v>1</v>
      </c>
      <c r="I169" s="1">
        <v>22</v>
      </c>
      <c r="J169" s="1">
        <v>5</v>
      </c>
      <c r="K169" s="1">
        <v>7</v>
      </c>
      <c r="L169" s="1">
        <v>9</v>
      </c>
      <c r="M169" s="1">
        <v>50</v>
      </c>
      <c r="N169" s="1">
        <v>2</v>
      </c>
      <c r="O169" s="1">
        <f>O168+1</f>
        <v>50</v>
      </c>
    </row>
    <row r="170" spans="1:15" x14ac:dyDescent="0.25">
      <c r="A170" s="1">
        <v>137</v>
      </c>
      <c r="B170" s="1">
        <v>3</v>
      </c>
      <c r="C170" s="1">
        <v>1</v>
      </c>
      <c r="D170" s="87" t="s">
        <v>699</v>
      </c>
      <c r="E170" s="87">
        <v>19</v>
      </c>
      <c r="F170" s="1">
        <v>1</v>
      </c>
      <c r="G170" s="1">
        <v>1</v>
      </c>
      <c r="H170" s="1">
        <v>1</v>
      </c>
      <c r="I170" s="1">
        <v>42</v>
      </c>
      <c r="J170" s="1">
        <v>5</v>
      </c>
      <c r="K170" s="1">
        <v>8</v>
      </c>
      <c r="L170" s="1">
        <v>2</v>
      </c>
      <c r="M170" s="1">
        <v>50</v>
      </c>
      <c r="N170" s="1">
        <v>1</v>
      </c>
      <c r="O170" s="1">
        <f>O169+1</f>
        <v>51</v>
      </c>
    </row>
    <row r="171" spans="1:15" x14ac:dyDescent="0.25">
      <c r="A171" s="1">
        <v>151</v>
      </c>
      <c r="B171" s="1">
        <v>3</v>
      </c>
      <c r="C171" s="1">
        <v>3</v>
      </c>
      <c r="D171" s="87" t="s">
        <v>379</v>
      </c>
      <c r="E171" s="87">
        <v>33</v>
      </c>
      <c r="F171" s="1">
        <v>1</v>
      </c>
      <c r="G171" s="1">
        <v>1</v>
      </c>
      <c r="H171" s="1">
        <v>2</v>
      </c>
      <c r="I171" s="1">
        <v>37</v>
      </c>
      <c r="J171" s="1">
        <v>4</v>
      </c>
      <c r="K171" s="1">
        <v>6</v>
      </c>
      <c r="L171" s="1">
        <v>9</v>
      </c>
      <c r="M171" s="1">
        <v>50</v>
      </c>
      <c r="N171" s="1">
        <v>9</v>
      </c>
      <c r="O171" s="1">
        <f>O170+1</f>
        <v>52</v>
      </c>
    </row>
    <row r="172" spans="1:15" x14ac:dyDescent="0.25">
      <c r="A172" s="1">
        <v>164</v>
      </c>
      <c r="B172" s="1">
        <v>3</v>
      </c>
      <c r="C172" s="1">
        <v>1</v>
      </c>
      <c r="D172" s="87" t="s">
        <v>376</v>
      </c>
      <c r="E172" s="87">
        <v>46</v>
      </c>
      <c r="F172" s="1">
        <v>1</v>
      </c>
      <c r="G172" s="1">
        <v>1</v>
      </c>
      <c r="H172" s="1">
        <v>1</v>
      </c>
      <c r="I172" s="1">
        <v>23</v>
      </c>
      <c r="J172" s="1">
        <v>5</v>
      </c>
      <c r="K172" s="1">
        <v>7</v>
      </c>
      <c r="L172" s="1">
        <v>1</v>
      </c>
      <c r="M172" s="1">
        <v>60</v>
      </c>
      <c r="N172" s="1">
        <v>1</v>
      </c>
      <c r="O172" s="1">
        <f>O171+1</f>
        <v>53</v>
      </c>
    </row>
    <row r="173" spans="1:15" x14ac:dyDescent="0.25">
      <c r="A173" s="1">
        <v>165</v>
      </c>
      <c r="B173" s="1">
        <v>3</v>
      </c>
      <c r="C173" s="1">
        <v>1</v>
      </c>
      <c r="D173" s="87" t="s">
        <v>702</v>
      </c>
      <c r="E173" s="87">
        <v>47</v>
      </c>
      <c r="F173" s="1">
        <v>1</v>
      </c>
      <c r="G173" s="1">
        <v>1</v>
      </c>
      <c r="H173" s="1">
        <v>2</v>
      </c>
      <c r="I173" s="1">
        <v>38</v>
      </c>
      <c r="J173" s="1">
        <v>4</v>
      </c>
      <c r="K173" s="1">
        <v>6</v>
      </c>
      <c r="L173" s="1">
        <v>9</v>
      </c>
      <c r="M173" s="1">
        <v>60</v>
      </c>
      <c r="N173" s="1">
        <v>9</v>
      </c>
      <c r="O173" s="1">
        <f>O172+1</f>
        <v>54</v>
      </c>
    </row>
    <row r="174" spans="1:15" x14ac:dyDescent="0.25">
      <c r="A174" s="1">
        <v>175</v>
      </c>
      <c r="B174" s="1">
        <v>3</v>
      </c>
      <c r="C174" s="1">
        <v>2</v>
      </c>
      <c r="D174" s="87" t="s">
        <v>178</v>
      </c>
      <c r="E174" s="87">
        <v>57</v>
      </c>
      <c r="F174" s="1">
        <v>1</v>
      </c>
      <c r="G174" s="1">
        <v>1</v>
      </c>
      <c r="H174" s="1">
        <v>1</v>
      </c>
      <c r="I174" s="1">
        <v>25</v>
      </c>
      <c r="J174" s="1">
        <v>4</v>
      </c>
      <c r="K174" s="1">
        <v>9</v>
      </c>
      <c r="L174" s="1">
        <v>1</v>
      </c>
      <c r="M174" s="1">
        <v>60</v>
      </c>
      <c r="N174" s="1">
        <v>1</v>
      </c>
      <c r="O174" s="1">
        <f>O173+1</f>
        <v>55</v>
      </c>
    </row>
    <row r="175" spans="1:15" x14ac:dyDescent="0.25">
      <c r="A175" s="1">
        <v>176</v>
      </c>
      <c r="B175" s="1">
        <v>3</v>
      </c>
      <c r="C175" s="1">
        <v>3</v>
      </c>
      <c r="D175" s="87" t="s">
        <v>178</v>
      </c>
      <c r="E175" s="87">
        <v>58</v>
      </c>
      <c r="F175" s="1">
        <v>1</v>
      </c>
      <c r="G175" s="1">
        <v>1</v>
      </c>
      <c r="H175" s="1">
        <v>2</v>
      </c>
      <c r="I175" s="1">
        <v>32</v>
      </c>
      <c r="J175" s="1">
        <v>2</v>
      </c>
      <c r="K175" s="1">
        <v>6</v>
      </c>
      <c r="L175" s="1">
        <v>9</v>
      </c>
      <c r="M175" s="1">
        <v>60</v>
      </c>
      <c r="N175" s="1">
        <v>1</v>
      </c>
      <c r="O175" s="1">
        <f>O174+1</f>
        <v>56</v>
      </c>
    </row>
    <row r="176" spans="1:15" x14ac:dyDescent="0.25">
      <c r="A176" s="1">
        <v>177</v>
      </c>
      <c r="B176" s="1">
        <v>3</v>
      </c>
      <c r="C176" s="1">
        <v>4</v>
      </c>
      <c r="D176" s="87" t="s">
        <v>178</v>
      </c>
      <c r="E176" s="87">
        <v>59</v>
      </c>
      <c r="F176" s="1">
        <v>1</v>
      </c>
      <c r="G176" s="1">
        <v>1</v>
      </c>
      <c r="H176" s="1">
        <v>1</v>
      </c>
      <c r="I176" s="1">
        <v>45</v>
      </c>
      <c r="J176" s="1">
        <v>4</v>
      </c>
      <c r="K176" s="1">
        <v>3</v>
      </c>
      <c r="L176" s="1">
        <v>1</v>
      </c>
      <c r="M176" s="1">
        <v>70</v>
      </c>
      <c r="N176" s="1">
        <v>9</v>
      </c>
      <c r="O176" s="1">
        <f>O175+1</f>
        <v>57</v>
      </c>
    </row>
    <row r="177" spans="1:15" x14ac:dyDescent="0.25">
      <c r="A177" s="1">
        <v>143</v>
      </c>
      <c r="B177" s="1">
        <v>3</v>
      </c>
      <c r="C177" s="1">
        <v>1</v>
      </c>
      <c r="D177" s="87" t="s">
        <v>363</v>
      </c>
      <c r="E177" s="87">
        <v>25</v>
      </c>
      <c r="F177" s="1">
        <v>1</v>
      </c>
      <c r="G177" s="1">
        <v>1</v>
      </c>
      <c r="H177" s="1">
        <v>1</v>
      </c>
      <c r="I177" s="1">
        <v>23</v>
      </c>
      <c r="J177" s="1">
        <v>4</v>
      </c>
      <c r="K177" s="1">
        <v>2</v>
      </c>
      <c r="L177" s="1">
        <v>3</v>
      </c>
      <c r="M177" s="1">
        <v>70</v>
      </c>
      <c r="N177" s="1">
        <v>2</v>
      </c>
      <c r="O177" s="1">
        <f>O176+1</f>
        <v>58</v>
      </c>
    </row>
    <row r="178" spans="1:15" x14ac:dyDescent="0.25">
      <c r="A178" s="1">
        <v>161</v>
      </c>
      <c r="B178" s="1">
        <v>3</v>
      </c>
      <c r="C178" s="1">
        <v>13</v>
      </c>
      <c r="D178" s="87" t="s">
        <v>379</v>
      </c>
      <c r="E178" s="87">
        <v>43</v>
      </c>
      <c r="F178" s="1">
        <v>1</v>
      </c>
      <c r="G178" s="1">
        <v>1</v>
      </c>
      <c r="H178" s="1">
        <v>1</v>
      </c>
      <c r="I178" s="1">
        <v>21</v>
      </c>
      <c r="J178" s="1">
        <v>5</v>
      </c>
      <c r="K178" s="1">
        <v>7</v>
      </c>
      <c r="L178" s="1">
        <v>2</v>
      </c>
      <c r="M178" s="1">
        <v>70</v>
      </c>
      <c r="N178" s="1">
        <v>1</v>
      </c>
      <c r="O178" s="1">
        <f>O177+1</f>
        <v>59</v>
      </c>
    </row>
    <row r="179" spans="1:15" x14ac:dyDescent="0.25">
      <c r="A179" s="1">
        <v>167</v>
      </c>
      <c r="B179" s="1">
        <v>3</v>
      </c>
      <c r="C179" s="1">
        <v>1</v>
      </c>
      <c r="D179" s="87" t="s">
        <v>704</v>
      </c>
      <c r="E179" s="87">
        <v>49</v>
      </c>
      <c r="F179" s="1">
        <v>1</v>
      </c>
      <c r="G179" s="1">
        <v>1</v>
      </c>
      <c r="H179" s="1">
        <v>1</v>
      </c>
      <c r="I179" s="1">
        <v>21</v>
      </c>
      <c r="J179" s="1">
        <v>4</v>
      </c>
      <c r="K179" s="1">
        <v>7</v>
      </c>
      <c r="L179" s="1">
        <v>9</v>
      </c>
      <c r="M179" s="1">
        <v>99</v>
      </c>
      <c r="N179" s="1">
        <v>2</v>
      </c>
      <c r="O179" s="1">
        <f>O178+1</f>
        <v>60</v>
      </c>
    </row>
    <row r="180" spans="1:15" x14ac:dyDescent="0.25">
      <c r="A180" s="1">
        <v>179</v>
      </c>
      <c r="B180" s="1">
        <v>3</v>
      </c>
      <c r="C180" s="1">
        <v>6</v>
      </c>
      <c r="D180" s="87" t="s">
        <v>178</v>
      </c>
      <c r="E180" s="87">
        <v>61</v>
      </c>
      <c r="F180" s="1">
        <v>1</v>
      </c>
      <c r="G180" s="1">
        <v>1</v>
      </c>
      <c r="H180" s="1">
        <v>2</v>
      </c>
      <c r="I180" s="1">
        <v>51</v>
      </c>
      <c r="J180" s="1">
        <v>3</v>
      </c>
      <c r="K180" s="1">
        <v>3</v>
      </c>
      <c r="L180" s="1">
        <v>9</v>
      </c>
      <c r="M180" s="1">
        <v>99</v>
      </c>
      <c r="N180" s="1">
        <v>9</v>
      </c>
      <c r="O180" s="1">
        <f>O179+1</f>
        <v>61</v>
      </c>
    </row>
    <row r="181" spans="1:15" x14ac:dyDescent="0.25">
      <c r="A181" s="1">
        <v>180</v>
      </c>
      <c r="B181" s="1">
        <v>3</v>
      </c>
      <c r="C181" s="1">
        <v>1</v>
      </c>
      <c r="D181" s="87" t="s">
        <v>707</v>
      </c>
      <c r="E181" s="87">
        <v>62</v>
      </c>
      <c r="F181" s="1">
        <v>1</v>
      </c>
      <c r="G181" s="1">
        <v>1</v>
      </c>
      <c r="H181" s="1">
        <v>1</v>
      </c>
      <c r="I181" s="1">
        <v>24</v>
      </c>
      <c r="J181" s="1">
        <v>5</v>
      </c>
      <c r="K181" s="1">
        <v>1</v>
      </c>
      <c r="L181" s="1">
        <v>9</v>
      </c>
      <c r="M181" s="1">
        <v>99</v>
      </c>
      <c r="N181" s="1">
        <v>9</v>
      </c>
      <c r="O181" s="1">
        <f>O180+1</f>
        <v>62</v>
      </c>
    </row>
    <row r="182" spans="1:15" x14ac:dyDescent="0.25">
      <c r="A182" s="1">
        <v>181</v>
      </c>
      <c r="B182" s="1">
        <v>3</v>
      </c>
      <c r="C182" s="1">
        <v>1</v>
      </c>
      <c r="D182" s="87" t="s">
        <v>708</v>
      </c>
      <c r="E182" s="108">
        <v>63</v>
      </c>
      <c r="F182" s="1">
        <v>1</v>
      </c>
      <c r="G182" s="1">
        <v>1</v>
      </c>
      <c r="H182" s="1">
        <v>1</v>
      </c>
      <c r="I182" s="1">
        <v>60</v>
      </c>
      <c r="J182" s="1">
        <v>4</v>
      </c>
      <c r="K182" s="1">
        <v>2</v>
      </c>
      <c r="L182" s="1">
        <v>1</v>
      </c>
      <c r="M182" s="1">
        <v>99</v>
      </c>
      <c r="N182" s="1">
        <v>9</v>
      </c>
      <c r="O182" s="1">
        <f>O181+1</f>
        <v>63</v>
      </c>
    </row>
    <row r="183" spans="1:15" x14ac:dyDescent="0.25">
      <c r="A183" s="1">
        <v>206</v>
      </c>
      <c r="B183" s="1">
        <v>4</v>
      </c>
      <c r="C183" s="1">
        <v>1</v>
      </c>
      <c r="D183" s="87" t="s">
        <v>76</v>
      </c>
      <c r="E183" s="87">
        <v>25</v>
      </c>
      <c r="F183" s="1">
        <v>1</v>
      </c>
      <c r="G183" s="1">
        <v>1</v>
      </c>
      <c r="H183" s="1">
        <v>1</v>
      </c>
      <c r="I183" s="1">
        <v>26</v>
      </c>
      <c r="J183" s="1">
        <v>5</v>
      </c>
      <c r="K183" s="1">
        <v>9</v>
      </c>
      <c r="L183" s="1">
        <v>9</v>
      </c>
      <c r="M183" s="1">
        <v>1</v>
      </c>
      <c r="N183" s="1">
        <v>2</v>
      </c>
      <c r="O183" s="1">
        <v>1</v>
      </c>
    </row>
    <row r="184" spans="1:15" x14ac:dyDescent="0.25">
      <c r="A184" s="1">
        <v>215</v>
      </c>
      <c r="B184" s="1">
        <v>4</v>
      </c>
      <c r="C184" s="1">
        <v>1</v>
      </c>
      <c r="D184" s="87" t="s">
        <v>710</v>
      </c>
      <c r="E184" s="87">
        <v>34</v>
      </c>
      <c r="F184" s="1">
        <v>1</v>
      </c>
      <c r="G184" s="1">
        <v>1</v>
      </c>
      <c r="H184" s="1">
        <v>1</v>
      </c>
      <c r="I184" s="1">
        <v>19</v>
      </c>
      <c r="J184" s="1">
        <v>4</v>
      </c>
      <c r="K184" s="1">
        <v>7</v>
      </c>
      <c r="L184" s="1">
        <v>9</v>
      </c>
      <c r="M184" s="1">
        <v>1</v>
      </c>
      <c r="N184" s="1">
        <v>3</v>
      </c>
      <c r="O184" s="1">
        <f>O183+1</f>
        <v>2</v>
      </c>
    </row>
    <row r="185" spans="1:15" x14ac:dyDescent="0.25">
      <c r="A185" s="1">
        <v>230</v>
      </c>
      <c r="B185" s="1">
        <v>4</v>
      </c>
      <c r="C185" s="1">
        <v>1</v>
      </c>
      <c r="D185" s="87" t="s">
        <v>128</v>
      </c>
      <c r="E185" s="87">
        <v>49</v>
      </c>
      <c r="F185" s="1">
        <v>1</v>
      </c>
      <c r="G185" s="1">
        <v>1</v>
      </c>
      <c r="H185" s="1">
        <v>2</v>
      </c>
      <c r="I185" s="1">
        <v>25</v>
      </c>
      <c r="J185" s="1">
        <v>3</v>
      </c>
      <c r="K185" s="1">
        <v>2</v>
      </c>
      <c r="L185" s="1">
        <v>2</v>
      </c>
      <c r="M185" s="1">
        <v>1</v>
      </c>
      <c r="N185" s="1">
        <v>1</v>
      </c>
      <c r="O185" s="1">
        <f>O184+1</f>
        <v>3</v>
      </c>
    </row>
    <row r="186" spans="1:15" x14ac:dyDescent="0.25">
      <c r="A186" s="1">
        <v>195</v>
      </c>
      <c r="B186" s="1">
        <v>4</v>
      </c>
      <c r="C186" s="1">
        <v>4</v>
      </c>
      <c r="D186" s="87" t="s">
        <v>172</v>
      </c>
      <c r="E186" s="87">
        <v>14</v>
      </c>
      <c r="F186" s="1">
        <v>1</v>
      </c>
      <c r="G186" s="1">
        <v>1</v>
      </c>
      <c r="H186" s="1">
        <v>2</v>
      </c>
      <c r="I186" s="1">
        <v>29</v>
      </c>
      <c r="J186" s="1">
        <v>5</v>
      </c>
      <c r="K186" s="1">
        <v>7</v>
      </c>
      <c r="L186" s="1">
        <v>9</v>
      </c>
      <c r="M186" s="1">
        <v>2</v>
      </c>
      <c r="N186" s="1">
        <v>9</v>
      </c>
      <c r="O186" s="1">
        <f>O185+1</f>
        <v>4</v>
      </c>
    </row>
    <row r="187" spans="1:15" x14ac:dyDescent="0.25">
      <c r="A187" s="1">
        <v>197</v>
      </c>
      <c r="B187" s="1">
        <v>4</v>
      </c>
      <c r="C187" s="1">
        <v>1</v>
      </c>
      <c r="D187" s="87" t="s">
        <v>75</v>
      </c>
      <c r="E187" s="87">
        <v>16</v>
      </c>
      <c r="F187" s="1">
        <v>1</v>
      </c>
      <c r="G187" s="1">
        <v>1</v>
      </c>
      <c r="H187" s="1">
        <v>1</v>
      </c>
      <c r="I187" s="1">
        <v>54</v>
      </c>
      <c r="J187" s="1">
        <v>5</v>
      </c>
      <c r="K187" s="1">
        <v>10</v>
      </c>
      <c r="L187" s="1">
        <v>1</v>
      </c>
      <c r="M187" s="1">
        <v>2</v>
      </c>
      <c r="N187" s="1">
        <v>9</v>
      </c>
      <c r="O187" s="1">
        <f>O186+1</f>
        <v>5</v>
      </c>
    </row>
    <row r="188" spans="1:15" x14ac:dyDescent="0.25">
      <c r="A188" s="1">
        <v>209</v>
      </c>
      <c r="B188" s="1">
        <v>4</v>
      </c>
      <c r="C188" s="1">
        <v>1</v>
      </c>
      <c r="D188" s="87" t="s">
        <v>126</v>
      </c>
      <c r="E188" s="87">
        <v>28</v>
      </c>
      <c r="F188" s="1">
        <v>1</v>
      </c>
      <c r="G188" s="1">
        <v>1</v>
      </c>
      <c r="H188" s="1">
        <v>1</v>
      </c>
      <c r="I188" s="1">
        <v>40</v>
      </c>
      <c r="J188" s="1">
        <v>2</v>
      </c>
      <c r="K188" s="1">
        <v>98</v>
      </c>
      <c r="L188" s="1">
        <v>9</v>
      </c>
      <c r="M188" s="1">
        <v>2</v>
      </c>
      <c r="N188" s="1">
        <v>3</v>
      </c>
      <c r="O188" s="1">
        <f>O187+1</f>
        <v>6</v>
      </c>
    </row>
    <row r="189" spans="1:15" x14ac:dyDescent="0.25">
      <c r="A189" s="1">
        <v>208</v>
      </c>
      <c r="B189" s="1">
        <v>4</v>
      </c>
      <c r="C189" s="1">
        <v>1</v>
      </c>
      <c r="D189" s="87" t="s">
        <v>169</v>
      </c>
      <c r="E189" s="87">
        <v>27</v>
      </c>
      <c r="F189" s="1">
        <v>1</v>
      </c>
      <c r="G189" s="1">
        <v>1</v>
      </c>
      <c r="H189" s="1">
        <v>1</v>
      </c>
      <c r="I189" s="1">
        <v>19</v>
      </c>
      <c r="J189" s="1">
        <v>4</v>
      </c>
      <c r="K189" s="1">
        <v>5</v>
      </c>
      <c r="L189" s="1">
        <v>3</v>
      </c>
      <c r="M189" s="1">
        <v>3</v>
      </c>
      <c r="N189" s="1">
        <v>1</v>
      </c>
      <c r="O189" s="1">
        <f>O188+1</f>
        <v>7</v>
      </c>
    </row>
    <row r="190" spans="1:15" x14ac:dyDescent="0.25">
      <c r="A190" s="1">
        <v>191</v>
      </c>
      <c r="B190" s="1">
        <v>4</v>
      </c>
      <c r="C190" s="1">
        <v>1</v>
      </c>
      <c r="D190" s="87" t="s">
        <v>156</v>
      </c>
      <c r="E190" s="87">
        <v>10</v>
      </c>
      <c r="F190" s="1">
        <v>1</v>
      </c>
      <c r="G190" s="1">
        <v>1</v>
      </c>
      <c r="H190" s="1">
        <v>1</v>
      </c>
      <c r="I190" s="1">
        <v>18</v>
      </c>
      <c r="J190" s="1">
        <v>4</v>
      </c>
      <c r="K190" s="1">
        <v>7</v>
      </c>
      <c r="L190" s="1">
        <v>9</v>
      </c>
      <c r="M190" s="1">
        <v>3</v>
      </c>
      <c r="N190" s="1">
        <v>1</v>
      </c>
      <c r="O190" s="1">
        <f>O189+1</f>
        <v>8</v>
      </c>
    </row>
    <row r="191" spans="1:15" x14ac:dyDescent="0.25">
      <c r="A191" s="1">
        <v>193</v>
      </c>
      <c r="B191" s="1">
        <v>4</v>
      </c>
      <c r="C191" s="1">
        <v>2</v>
      </c>
      <c r="D191" s="87" t="s">
        <v>172</v>
      </c>
      <c r="E191" s="87">
        <v>12</v>
      </c>
      <c r="F191" s="1">
        <v>1</v>
      </c>
      <c r="G191" s="1">
        <v>1</v>
      </c>
      <c r="H191" s="1">
        <v>1</v>
      </c>
      <c r="I191" s="1">
        <v>19</v>
      </c>
      <c r="J191" s="1">
        <v>4</v>
      </c>
      <c r="K191" s="1">
        <v>7</v>
      </c>
      <c r="L191" s="1">
        <v>9</v>
      </c>
      <c r="M191" s="1">
        <v>4</v>
      </c>
      <c r="N191" s="1">
        <v>1</v>
      </c>
      <c r="O191" s="1">
        <f>O190+1</f>
        <v>9</v>
      </c>
    </row>
    <row r="192" spans="1:15" x14ac:dyDescent="0.25">
      <c r="A192" s="1">
        <v>200</v>
      </c>
      <c r="B192" s="1">
        <v>4</v>
      </c>
      <c r="C192" s="1">
        <v>1</v>
      </c>
      <c r="D192" s="87" t="s">
        <v>463</v>
      </c>
      <c r="E192" s="87">
        <v>19</v>
      </c>
      <c r="F192" s="1">
        <v>1</v>
      </c>
      <c r="G192" s="1">
        <v>1</v>
      </c>
      <c r="H192" s="1">
        <v>2</v>
      </c>
      <c r="I192" s="1">
        <v>46</v>
      </c>
      <c r="J192" s="1">
        <v>2</v>
      </c>
      <c r="K192" s="1">
        <v>6</v>
      </c>
      <c r="L192" s="1">
        <v>9</v>
      </c>
      <c r="M192" s="1">
        <v>4</v>
      </c>
      <c r="N192" s="1">
        <v>1</v>
      </c>
      <c r="O192" s="1">
        <f>O191+1</f>
        <v>10</v>
      </c>
    </row>
    <row r="193" spans="1:15" x14ac:dyDescent="0.25">
      <c r="A193" s="1">
        <v>201</v>
      </c>
      <c r="B193" s="1">
        <v>4</v>
      </c>
      <c r="C193" s="1">
        <v>1</v>
      </c>
      <c r="D193" s="87" t="s">
        <v>74</v>
      </c>
      <c r="E193" s="87">
        <v>20</v>
      </c>
      <c r="F193" s="1">
        <v>1</v>
      </c>
      <c r="G193" s="1">
        <v>1</v>
      </c>
      <c r="H193" s="1">
        <v>1</v>
      </c>
      <c r="I193" s="1">
        <v>19</v>
      </c>
      <c r="J193" s="1">
        <v>4</v>
      </c>
      <c r="K193" s="1">
        <v>2</v>
      </c>
      <c r="L193" s="1">
        <v>2</v>
      </c>
      <c r="M193" s="1">
        <v>4</v>
      </c>
      <c r="N193" s="1">
        <v>1</v>
      </c>
      <c r="O193" s="1">
        <f>O192+1</f>
        <v>11</v>
      </c>
    </row>
    <row r="194" spans="1:15" x14ac:dyDescent="0.25">
      <c r="A194" s="1">
        <v>213</v>
      </c>
      <c r="B194" s="1">
        <v>4</v>
      </c>
      <c r="C194" s="1">
        <v>1</v>
      </c>
      <c r="D194" s="87" t="s">
        <v>480</v>
      </c>
      <c r="E194" s="87">
        <v>32</v>
      </c>
      <c r="F194" s="1">
        <v>1</v>
      </c>
      <c r="G194" s="1">
        <v>1</v>
      </c>
      <c r="H194" s="1">
        <v>2</v>
      </c>
      <c r="I194" s="1">
        <v>20</v>
      </c>
      <c r="J194" s="1">
        <v>3</v>
      </c>
      <c r="K194" s="1">
        <v>6</v>
      </c>
      <c r="L194" s="1">
        <v>9</v>
      </c>
      <c r="M194" s="1">
        <v>4</v>
      </c>
      <c r="N194" s="1">
        <v>4</v>
      </c>
      <c r="O194" s="1">
        <f>O193+1</f>
        <v>12</v>
      </c>
    </row>
    <row r="195" spans="1:15" x14ac:dyDescent="0.25">
      <c r="A195" s="1">
        <v>219</v>
      </c>
      <c r="B195" s="1">
        <v>4</v>
      </c>
      <c r="C195" s="1">
        <v>1</v>
      </c>
      <c r="D195" s="87" t="s">
        <v>466</v>
      </c>
      <c r="E195" s="87">
        <v>38</v>
      </c>
      <c r="F195" s="1">
        <v>1</v>
      </c>
      <c r="G195" s="1">
        <v>1</v>
      </c>
      <c r="H195" s="1">
        <v>2</v>
      </c>
      <c r="I195" s="1">
        <v>79</v>
      </c>
      <c r="J195" s="1">
        <v>2</v>
      </c>
      <c r="K195" s="1">
        <v>10</v>
      </c>
      <c r="L195" s="1">
        <v>1</v>
      </c>
      <c r="M195" s="1">
        <v>4</v>
      </c>
      <c r="N195" s="1">
        <v>3</v>
      </c>
      <c r="O195" s="1">
        <f>O194+1</f>
        <v>13</v>
      </c>
    </row>
    <row r="196" spans="1:15" x14ac:dyDescent="0.25">
      <c r="A196" s="1">
        <v>239</v>
      </c>
      <c r="B196" s="1">
        <v>4</v>
      </c>
      <c r="C196" s="1">
        <v>1</v>
      </c>
      <c r="D196" s="87" t="s">
        <v>713</v>
      </c>
      <c r="E196" s="87">
        <v>58</v>
      </c>
      <c r="F196" s="1">
        <v>1</v>
      </c>
      <c r="G196" s="1">
        <v>1</v>
      </c>
      <c r="H196" s="1">
        <v>1</v>
      </c>
      <c r="I196" s="1">
        <v>18</v>
      </c>
      <c r="J196" s="1">
        <v>4</v>
      </c>
      <c r="K196" s="1">
        <v>7</v>
      </c>
      <c r="L196" s="1">
        <v>9</v>
      </c>
      <c r="M196" s="1">
        <v>4</v>
      </c>
      <c r="N196" s="1">
        <v>3</v>
      </c>
      <c r="O196" s="1">
        <f>O195+1</f>
        <v>14</v>
      </c>
    </row>
    <row r="197" spans="1:15" x14ac:dyDescent="0.25">
      <c r="A197" s="1">
        <v>183</v>
      </c>
      <c r="B197" s="1">
        <v>4</v>
      </c>
      <c r="C197" s="1">
        <v>1</v>
      </c>
      <c r="D197" s="87" t="s">
        <v>462</v>
      </c>
      <c r="E197" s="87">
        <v>2</v>
      </c>
      <c r="F197" s="1">
        <v>1</v>
      </c>
      <c r="G197" s="1">
        <v>1</v>
      </c>
      <c r="H197" s="1">
        <v>1</v>
      </c>
      <c r="I197" s="1">
        <v>22</v>
      </c>
      <c r="J197" s="1">
        <v>4</v>
      </c>
      <c r="K197" s="1">
        <v>2</v>
      </c>
      <c r="L197" s="1">
        <v>9</v>
      </c>
      <c r="M197" s="1">
        <v>4</v>
      </c>
      <c r="N197" s="1">
        <v>1</v>
      </c>
      <c r="O197" s="1">
        <f>O196+1</f>
        <v>15</v>
      </c>
    </row>
    <row r="198" spans="1:15" x14ac:dyDescent="0.25">
      <c r="A198" s="1">
        <v>185</v>
      </c>
      <c r="B198" s="1">
        <v>4</v>
      </c>
      <c r="C198" s="1">
        <v>1</v>
      </c>
      <c r="D198" s="87" t="s">
        <v>83</v>
      </c>
      <c r="E198" s="87">
        <v>4</v>
      </c>
      <c r="F198" s="1">
        <v>1</v>
      </c>
      <c r="G198" s="1">
        <v>1</v>
      </c>
      <c r="H198" s="1">
        <v>1</v>
      </c>
      <c r="I198" s="1">
        <v>18</v>
      </c>
      <c r="J198" s="1">
        <v>4</v>
      </c>
      <c r="K198" s="1">
        <v>7</v>
      </c>
      <c r="L198" s="1">
        <v>9</v>
      </c>
      <c r="M198" s="1">
        <v>4</v>
      </c>
      <c r="N198" s="1">
        <v>2</v>
      </c>
      <c r="O198" s="1">
        <f>O197+1</f>
        <v>16</v>
      </c>
    </row>
    <row r="199" spans="1:15" x14ac:dyDescent="0.25">
      <c r="A199" s="1">
        <v>187</v>
      </c>
      <c r="B199" s="1">
        <v>4</v>
      </c>
      <c r="C199" s="1">
        <v>2</v>
      </c>
      <c r="D199" s="87" t="s">
        <v>482</v>
      </c>
      <c r="E199" s="87">
        <v>6</v>
      </c>
      <c r="F199" s="1">
        <v>1</v>
      </c>
      <c r="G199" s="1">
        <v>1</v>
      </c>
      <c r="H199" s="1">
        <v>2</v>
      </c>
      <c r="I199" s="1">
        <v>19</v>
      </c>
      <c r="J199" s="1">
        <v>4</v>
      </c>
      <c r="K199" s="1">
        <v>7</v>
      </c>
      <c r="L199" s="1">
        <v>9</v>
      </c>
      <c r="M199" s="1">
        <v>7</v>
      </c>
      <c r="N199" s="1">
        <v>1</v>
      </c>
      <c r="O199" s="1">
        <f>O198+1</f>
        <v>17</v>
      </c>
    </row>
    <row r="200" spans="1:15" x14ac:dyDescent="0.25">
      <c r="A200" s="1">
        <v>196</v>
      </c>
      <c r="B200" s="1">
        <v>4</v>
      </c>
      <c r="C200" s="1">
        <v>1</v>
      </c>
      <c r="D200" s="87" t="s">
        <v>709</v>
      </c>
      <c r="E200" s="87">
        <v>15</v>
      </c>
      <c r="F200" s="1">
        <v>1</v>
      </c>
      <c r="G200" s="1">
        <v>1</v>
      </c>
      <c r="H200" s="1">
        <v>1</v>
      </c>
      <c r="I200" s="1">
        <v>20</v>
      </c>
      <c r="J200" s="1">
        <v>4</v>
      </c>
      <c r="K200" s="1">
        <v>1</v>
      </c>
      <c r="L200" s="1">
        <v>9</v>
      </c>
      <c r="M200" s="1">
        <v>7</v>
      </c>
      <c r="N200" s="1">
        <v>2</v>
      </c>
      <c r="O200" s="1">
        <f>O199+1</f>
        <v>18</v>
      </c>
    </row>
    <row r="201" spans="1:15" x14ac:dyDescent="0.25">
      <c r="A201" s="1">
        <v>198</v>
      </c>
      <c r="B201" s="1">
        <v>4</v>
      </c>
      <c r="C201" s="1">
        <v>1</v>
      </c>
      <c r="D201" s="87" t="s">
        <v>152</v>
      </c>
      <c r="E201" s="87">
        <v>17</v>
      </c>
      <c r="F201" s="1">
        <v>1</v>
      </c>
      <c r="G201" s="1">
        <v>1</v>
      </c>
      <c r="H201" s="1">
        <v>1</v>
      </c>
      <c r="I201" s="1">
        <v>40</v>
      </c>
      <c r="J201" s="1">
        <v>3</v>
      </c>
      <c r="K201" s="1">
        <v>6</v>
      </c>
      <c r="L201" s="1">
        <v>2</v>
      </c>
      <c r="M201" s="1">
        <v>7</v>
      </c>
      <c r="N201" s="1">
        <v>1</v>
      </c>
      <c r="O201" s="1">
        <f>O200+1</f>
        <v>19</v>
      </c>
    </row>
    <row r="202" spans="1:15" x14ac:dyDescent="0.25">
      <c r="A202" s="1">
        <v>202</v>
      </c>
      <c r="B202" s="1">
        <v>4</v>
      </c>
      <c r="C202" s="1">
        <v>1</v>
      </c>
      <c r="D202" s="87" t="s">
        <v>470</v>
      </c>
      <c r="E202" s="87">
        <v>21</v>
      </c>
      <c r="F202" s="1">
        <v>1</v>
      </c>
      <c r="G202" s="1">
        <v>1</v>
      </c>
      <c r="H202" s="1">
        <v>1</v>
      </c>
      <c r="I202" s="1">
        <v>20</v>
      </c>
      <c r="J202" s="1">
        <v>3</v>
      </c>
      <c r="K202" s="1">
        <v>2</v>
      </c>
      <c r="L202" s="1">
        <v>3</v>
      </c>
      <c r="M202" s="1">
        <v>7</v>
      </c>
      <c r="N202" s="1">
        <v>4</v>
      </c>
      <c r="O202" s="1">
        <f>O201+1</f>
        <v>20</v>
      </c>
    </row>
    <row r="203" spans="1:15" x14ac:dyDescent="0.25">
      <c r="A203" s="1">
        <v>203</v>
      </c>
      <c r="B203" s="1">
        <v>4</v>
      </c>
      <c r="C203" s="1">
        <v>1</v>
      </c>
      <c r="D203" s="87" t="s">
        <v>472</v>
      </c>
      <c r="E203" s="87">
        <v>22</v>
      </c>
      <c r="F203" s="1">
        <v>1</v>
      </c>
      <c r="G203" s="1">
        <v>1</v>
      </c>
      <c r="H203" s="1">
        <v>2</v>
      </c>
      <c r="I203" s="1">
        <v>40</v>
      </c>
      <c r="J203" s="1">
        <v>2</v>
      </c>
      <c r="K203" s="1">
        <v>6</v>
      </c>
      <c r="L203" s="1">
        <v>2</v>
      </c>
      <c r="M203" s="1">
        <v>7</v>
      </c>
      <c r="N203" s="1">
        <v>2</v>
      </c>
      <c r="O203" s="1">
        <f>O202+1</f>
        <v>21</v>
      </c>
    </row>
    <row r="204" spans="1:15" x14ac:dyDescent="0.25">
      <c r="A204" s="1">
        <v>205</v>
      </c>
      <c r="B204" s="1">
        <v>4</v>
      </c>
      <c r="C204" s="1">
        <v>1</v>
      </c>
      <c r="D204" s="87" t="s">
        <v>460</v>
      </c>
      <c r="E204" s="87">
        <v>24</v>
      </c>
      <c r="F204" s="1">
        <v>1</v>
      </c>
      <c r="G204" s="1">
        <v>1</v>
      </c>
      <c r="H204" s="1">
        <v>2</v>
      </c>
      <c r="I204" s="1">
        <v>28</v>
      </c>
      <c r="J204" s="1">
        <v>5</v>
      </c>
      <c r="K204" s="1">
        <v>1</v>
      </c>
      <c r="L204" s="1">
        <v>9</v>
      </c>
      <c r="M204" s="1">
        <v>7</v>
      </c>
      <c r="N204" s="1">
        <v>1</v>
      </c>
      <c r="O204" s="1">
        <f>O203+1</f>
        <v>22</v>
      </c>
    </row>
    <row r="205" spans="1:15" x14ac:dyDescent="0.25">
      <c r="A205" s="1">
        <v>220</v>
      </c>
      <c r="B205" s="1">
        <v>4</v>
      </c>
      <c r="C205" s="1">
        <v>1</v>
      </c>
      <c r="D205" s="87" t="s">
        <v>89</v>
      </c>
      <c r="E205" s="87">
        <v>39</v>
      </c>
      <c r="F205" s="1">
        <v>1</v>
      </c>
      <c r="G205" s="1">
        <v>1</v>
      </c>
      <c r="H205" s="1">
        <v>1</v>
      </c>
      <c r="I205" s="1">
        <v>20</v>
      </c>
      <c r="J205" s="1">
        <v>4</v>
      </c>
      <c r="K205" s="1">
        <v>1</v>
      </c>
      <c r="L205" s="1">
        <v>9</v>
      </c>
      <c r="M205" s="1">
        <v>7</v>
      </c>
      <c r="N205" s="1">
        <v>1</v>
      </c>
      <c r="O205" s="1">
        <f>O204+1</f>
        <v>23</v>
      </c>
    </row>
    <row r="206" spans="1:15" x14ac:dyDescent="0.25">
      <c r="A206" s="1">
        <v>221</v>
      </c>
      <c r="B206" s="1">
        <v>4</v>
      </c>
      <c r="C206" s="1">
        <v>1</v>
      </c>
      <c r="D206" s="87" t="s">
        <v>479</v>
      </c>
      <c r="E206" s="87">
        <v>40</v>
      </c>
      <c r="F206" s="1">
        <v>1</v>
      </c>
      <c r="G206" s="1">
        <v>1</v>
      </c>
      <c r="H206" s="1">
        <v>2</v>
      </c>
      <c r="I206" s="1">
        <v>22</v>
      </c>
      <c r="J206" s="1">
        <v>4</v>
      </c>
      <c r="K206" s="1">
        <v>2</v>
      </c>
      <c r="L206" s="1">
        <v>9</v>
      </c>
      <c r="M206" s="1">
        <v>7</v>
      </c>
      <c r="N206" s="1">
        <v>2</v>
      </c>
      <c r="O206" s="1">
        <f>O205+1</f>
        <v>24</v>
      </c>
    </row>
    <row r="207" spans="1:15" x14ac:dyDescent="0.25">
      <c r="A207" s="1">
        <v>222</v>
      </c>
      <c r="B207" s="1">
        <v>4</v>
      </c>
      <c r="C207" s="1">
        <v>2</v>
      </c>
      <c r="D207" s="87" t="s">
        <v>479</v>
      </c>
      <c r="E207" s="87">
        <v>41</v>
      </c>
      <c r="F207" s="1">
        <v>1</v>
      </c>
      <c r="G207" s="1">
        <v>1</v>
      </c>
      <c r="H207" s="1">
        <v>2</v>
      </c>
      <c r="I207" s="1">
        <v>23</v>
      </c>
      <c r="J207" s="1">
        <v>5</v>
      </c>
      <c r="K207" s="1">
        <v>7</v>
      </c>
      <c r="L207" s="1">
        <v>2</v>
      </c>
      <c r="M207" s="1">
        <v>7</v>
      </c>
      <c r="N207" s="1">
        <v>1</v>
      </c>
      <c r="O207" s="1">
        <f>O206+1</f>
        <v>25</v>
      </c>
    </row>
    <row r="208" spans="1:15" x14ac:dyDescent="0.25">
      <c r="A208" s="1">
        <v>226</v>
      </c>
      <c r="B208" s="1">
        <v>4</v>
      </c>
      <c r="C208" s="1">
        <v>1</v>
      </c>
      <c r="D208" s="87" t="s">
        <v>456</v>
      </c>
      <c r="E208" s="87">
        <v>45</v>
      </c>
      <c r="F208" s="1">
        <v>1</v>
      </c>
      <c r="G208" s="1">
        <v>1</v>
      </c>
      <c r="H208" s="1">
        <v>2</v>
      </c>
      <c r="I208" s="1">
        <v>29</v>
      </c>
      <c r="J208" s="1">
        <v>4</v>
      </c>
      <c r="K208" s="1">
        <v>6</v>
      </c>
      <c r="L208" s="1">
        <v>9</v>
      </c>
      <c r="M208" s="1">
        <v>7</v>
      </c>
      <c r="N208" s="1">
        <v>2</v>
      </c>
      <c r="O208" s="1">
        <f>O207+1</f>
        <v>26</v>
      </c>
    </row>
    <row r="209" spans="1:15" x14ac:dyDescent="0.25">
      <c r="A209" s="1">
        <v>227</v>
      </c>
      <c r="B209" s="1">
        <v>4</v>
      </c>
      <c r="C209" s="1">
        <v>1</v>
      </c>
      <c r="D209" s="87" t="s">
        <v>712</v>
      </c>
      <c r="E209" s="87">
        <v>46</v>
      </c>
      <c r="F209" s="1">
        <v>1</v>
      </c>
      <c r="G209" s="1">
        <v>1</v>
      </c>
      <c r="H209" s="1">
        <v>1</v>
      </c>
      <c r="I209" s="1">
        <v>22</v>
      </c>
      <c r="J209" s="1">
        <v>5</v>
      </c>
      <c r="K209" s="1">
        <v>1</v>
      </c>
      <c r="L209" s="1">
        <v>9</v>
      </c>
      <c r="M209" s="1">
        <v>7</v>
      </c>
      <c r="N209" s="1">
        <v>3</v>
      </c>
      <c r="O209" s="1">
        <f>O208+1</f>
        <v>27</v>
      </c>
    </row>
    <row r="210" spans="1:15" x14ac:dyDescent="0.25">
      <c r="A210" s="1">
        <v>234</v>
      </c>
      <c r="B210" s="1">
        <v>4</v>
      </c>
      <c r="C210" s="1">
        <v>2</v>
      </c>
      <c r="D210" s="87" t="s">
        <v>52</v>
      </c>
      <c r="E210" s="87">
        <v>53</v>
      </c>
      <c r="F210" s="1">
        <v>1</v>
      </c>
      <c r="G210" s="1">
        <v>1</v>
      </c>
      <c r="H210" s="1">
        <v>1</v>
      </c>
      <c r="I210" s="1">
        <v>76</v>
      </c>
      <c r="J210" s="1">
        <v>2</v>
      </c>
      <c r="K210" s="1">
        <v>2</v>
      </c>
      <c r="L210" s="1">
        <v>9</v>
      </c>
      <c r="M210" s="1">
        <v>7</v>
      </c>
      <c r="N210" s="1">
        <v>1</v>
      </c>
      <c r="O210" s="1">
        <f>O209+1</f>
        <v>28</v>
      </c>
    </row>
    <row r="211" spans="1:15" x14ac:dyDescent="0.25">
      <c r="A211" s="1">
        <v>240</v>
      </c>
      <c r="B211" s="1">
        <v>4</v>
      </c>
      <c r="C211" s="1">
        <v>1</v>
      </c>
      <c r="D211" s="87" t="s">
        <v>90</v>
      </c>
      <c r="E211" s="87">
        <v>59</v>
      </c>
      <c r="F211" s="1">
        <v>1</v>
      </c>
      <c r="G211" s="1">
        <v>1</v>
      </c>
      <c r="H211" s="1">
        <v>2</v>
      </c>
      <c r="I211" s="1">
        <v>56</v>
      </c>
      <c r="J211" s="1">
        <v>2</v>
      </c>
      <c r="K211" s="1">
        <v>2</v>
      </c>
      <c r="L211" s="1">
        <v>1</v>
      </c>
      <c r="M211" s="1">
        <v>7</v>
      </c>
      <c r="N211" s="1">
        <v>1</v>
      </c>
      <c r="O211" s="1">
        <f>O210+1</f>
        <v>29</v>
      </c>
    </row>
    <row r="212" spans="1:15" x14ac:dyDescent="0.25">
      <c r="A212" s="1">
        <v>241</v>
      </c>
      <c r="B212" s="1">
        <v>4</v>
      </c>
      <c r="C212" s="1">
        <v>1</v>
      </c>
      <c r="D212" s="87" t="s">
        <v>483</v>
      </c>
      <c r="E212" s="87">
        <v>60</v>
      </c>
      <c r="F212" s="1">
        <v>1</v>
      </c>
      <c r="G212" s="1">
        <v>1</v>
      </c>
      <c r="H212" s="1">
        <v>2</v>
      </c>
      <c r="I212" s="1">
        <v>37</v>
      </c>
      <c r="J212" s="1">
        <v>4</v>
      </c>
      <c r="K212" s="1">
        <v>2</v>
      </c>
      <c r="L212" s="1">
        <v>9</v>
      </c>
      <c r="M212" s="1">
        <v>7</v>
      </c>
      <c r="N212" s="1">
        <v>1</v>
      </c>
      <c r="O212" s="1">
        <f>O211+1</f>
        <v>30</v>
      </c>
    </row>
    <row r="213" spans="1:15" x14ac:dyDescent="0.25">
      <c r="A213" s="1">
        <v>242</v>
      </c>
      <c r="B213" s="1">
        <v>4</v>
      </c>
      <c r="C213" s="1">
        <v>2</v>
      </c>
      <c r="D213" s="87" t="s">
        <v>483</v>
      </c>
      <c r="E213" s="87">
        <v>61</v>
      </c>
      <c r="F213" s="1">
        <v>1</v>
      </c>
      <c r="G213" s="1">
        <v>1</v>
      </c>
      <c r="H213" s="1">
        <v>1</v>
      </c>
      <c r="I213" s="1">
        <v>22</v>
      </c>
      <c r="J213" s="1">
        <v>5</v>
      </c>
      <c r="K213" s="1">
        <v>3</v>
      </c>
      <c r="L213" s="1">
        <v>3</v>
      </c>
      <c r="M213" s="1">
        <v>7</v>
      </c>
      <c r="N213" s="1">
        <v>4</v>
      </c>
      <c r="O213" s="1">
        <f>O212+1</f>
        <v>31</v>
      </c>
    </row>
    <row r="214" spans="1:15" x14ac:dyDescent="0.25">
      <c r="A214" s="1">
        <v>243</v>
      </c>
      <c r="B214" s="1">
        <v>4</v>
      </c>
      <c r="C214" s="1">
        <v>3</v>
      </c>
      <c r="D214" s="87" t="s">
        <v>483</v>
      </c>
      <c r="E214" s="87">
        <v>62</v>
      </c>
      <c r="F214" s="1">
        <v>1</v>
      </c>
      <c r="G214" s="1">
        <v>1</v>
      </c>
      <c r="H214" s="1">
        <v>2</v>
      </c>
      <c r="I214" s="1">
        <v>26</v>
      </c>
      <c r="J214" s="1">
        <v>4</v>
      </c>
      <c r="K214" s="1">
        <v>6</v>
      </c>
      <c r="L214" s="1">
        <v>9</v>
      </c>
      <c r="M214" s="1">
        <v>7</v>
      </c>
      <c r="N214" s="1">
        <v>1</v>
      </c>
      <c r="O214" s="1">
        <f>O213+1</f>
        <v>32</v>
      </c>
    </row>
    <row r="215" spans="1:15" x14ac:dyDescent="0.25">
      <c r="A215" s="1">
        <v>194</v>
      </c>
      <c r="B215" s="1">
        <v>4</v>
      </c>
      <c r="C215" s="1">
        <v>3</v>
      </c>
      <c r="D215" s="87" t="s">
        <v>172</v>
      </c>
      <c r="E215" s="87">
        <v>13</v>
      </c>
      <c r="F215" s="1">
        <v>1</v>
      </c>
      <c r="G215" s="1">
        <v>1</v>
      </c>
      <c r="H215" s="1">
        <v>1</v>
      </c>
      <c r="I215" s="1">
        <v>24</v>
      </c>
      <c r="J215" s="1">
        <v>5</v>
      </c>
      <c r="K215" s="1">
        <v>7</v>
      </c>
      <c r="L215" s="1">
        <v>9</v>
      </c>
      <c r="M215" s="1">
        <v>8</v>
      </c>
      <c r="N215" s="1">
        <v>1</v>
      </c>
      <c r="O215" s="1">
        <f>O214+1</f>
        <v>33</v>
      </c>
    </row>
    <row r="216" spans="1:15" x14ac:dyDescent="0.25">
      <c r="A216" s="1">
        <v>189</v>
      </c>
      <c r="B216" s="1">
        <v>4</v>
      </c>
      <c r="C216" s="1">
        <v>4</v>
      </c>
      <c r="D216" s="87" t="s">
        <v>482</v>
      </c>
      <c r="E216" s="87">
        <v>8</v>
      </c>
      <c r="F216" s="1">
        <v>1</v>
      </c>
      <c r="G216" s="1">
        <v>1</v>
      </c>
      <c r="H216" s="1">
        <v>1</v>
      </c>
      <c r="I216" s="1">
        <v>30</v>
      </c>
      <c r="J216" s="1">
        <v>5</v>
      </c>
      <c r="K216" s="1">
        <v>2</v>
      </c>
      <c r="L216" s="1">
        <v>2</v>
      </c>
      <c r="M216" s="1">
        <v>9</v>
      </c>
      <c r="N216" s="1">
        <v>4</v>
      </c>
      <c r="O216" s="1">
        <f>O215+1</f>
        <v>34</v>
      </c>
    </row>
    <row r="217" spans="1:15" x14ac:dyDescent="0.25">
      <c r="A217" s="1">
        <v>218</v>
      </c>
      <c r="B217" s="1">
        <v>4</v>
      </c>
      <c r="C217" s="1">
        <v>3</v>
      </c>
      <c r="D217" s="87" t="s">
        <v>711</v>
      </c>
      <c r="E217" s="87">
        <v>37</v>
      </c>
      <c r="F217" s="1">
        <v>1</v>
      </c>
      <c r="G217" s="1">
        <v>1</v>
      </c>
      <c r="H217" s="1">
        <v>2</v>
      </c>
      <c r="I217" s="1">
        <v>30</v>
      </c>
      <c r="J217" s="1">
        <v>4</v>
      </c>
      <c r="K217" s="1">
        <v>1</v>
      </c>
      <c r="L217" s="1">
        <v>9</v>
      </c>
      <c r="M217" s="1">
        <v>11</v>
      </c>
      <c r="N217" s="1">
        <v>1</v>
      </c>
      <c r="O217" s="1">
        <f>O216+1</f>
        <v>35</v>
      </c>
    </row>
    <row r="218" spans="1:15" x14ac:dyDescent="0.25">
      <c r="A218" s="1">
        <v>223</v>
      </c>
      <c r="B218" s="1">
        <v>4</v>
      </c>
      <c r="C218" s="1">
        <v>1</v>
      </c>
      <c r="D218" s="87" t="s">
        <v>124</v>
      </c>
      <c r="E218" s="87">
        <v>42</v>
      </c>
      <c r="F218" s="1">
        <v>1</v>
      </c>
      <c r="G218" s="1">
        <v>1</v>
      </c>
      <c r="H218" s="1">
        <v>2</v>
      </c>
      <c r="I218" s="1">
        <v>40</v>
      </c>
      <c r="J218" s="1">
        <v>4</v>
      </c>
      <c r="K218" s="1">
        <v>6</v>
      </c>
      <c r="L218" s="1">
        <v>2</v>
      </c>
      <c r="M218" s="1">
        <v>11</v>
      </c>
      <c r="N218" s="1">
        <v>9</v>
      </c>
      <c r="O218" s="1">
        <f>O217+1</f>
        <v>36</v>
      </c>
    </row>
    <row r="219" spans="1:15" x14ac:dyDescent="0.25">
      <c r="A219" s="1">
        <v>231</v>
      </c>
      <c r="B219" s="1">
        <v>4</v>
      </c>
      <c r="C219" s="1">
        <v>1</v>
      </c>
      <c r="D219" s="87" t="s">
        <v>454</v>
      </c>
      <c r="E219" s="87">
        <v>50</v>
      </c>
      <c r="F219" s="1">
        <v>1</v>
      </c>
      <c r="G219" s="1">
        <v>1</v>
      </c>
      <c r="H219" s="1">
        <v>1</v>
      </c>
      <c r="I219" s="1">
        <v>27</v>
      </c>
      <c r="J219" s="1">
        <v>4</v>
      </c>
      <c r="K219" s="1">
        <v>5</v>
      </c>
      <c r="L219" s="1">
        <v>9</v>
      </c>
      <c r="M219" s="1">
        <v>11</v>
      </c>
      <c r="N219" s="1">
        <v>1</v>
      </c>
      <c r="O219" s="1">
        <f>O218+1</f>
        <v>37</v>
      </c>
    </row>
    <row r="220" spans="1:15" x14ac:dyDescent="0.25">
      <c r="A220" s="1">
        <v>244</v>
      </c>
      <c r="B220" s="87">
        <v>4</v>
      </c>
      <c r="C220" s="87">
        <v>4</v>
      </c>
      <c r="D220" s="87" t="s">
        <v>483</v>
      </c>
      <c r="E220" s="87">
        <v>63</v>
      </c>
      <c r="F220" s="1">
        <v>1</v>
      </c>
      <c r="G220" s="1">
        <v>1</v>
      </c>
      <c r="H220" s="1">
        <v>2</v>
      </c>
      <c r="I220" s="1">
        <v>42</v>
      </c>
      <c r="J220" s="1">
        <v>3</v>
      </c>
      <c r="K220" s="1">
        <v>6</v>
      </c>
      <c r="L220" s="1">
        <v>2</v>
      </c>
      <c r="M220" s="1">
        <v>11</v>
      </c>
      <c r="N220" s="1">
        <v>4</v>
      </c>
      <c r="O220" s="1">
        <f>O219+1</f>
        <v>38</v>
      </c>
    </row>
    <row r="221" spans="1:15" x14ac:dyDescent="0.25">
      <c r="A221" s="1">
        <v>246</v>
      </c>
      <c r="B221" s="1">
        <v>4</v>
      </c>
      <c r="C221" s="87">
        <v>2</v>
      </c>
      <c r="D221" s="87" t="s">
        <v>477</v>
      </c>
      <c r="E221" s="87">
        <v>65</v>
      </c>
      <c r="F221" s="1">
        <v>1</v>
      </c>
      <c r="G221" s="1">
        <v>1</v>
      </c>
      <c r="H221" s="1">
        <v>2</v>
      </c>
      <c r="I221" s="1">
        <v>20</v>
      </c>
      <c r="J221" s="1">
        <v>5</v>
      </c>
      <c r="K221" s="1">
        <v>7</v>
      </c>
      <c r="L221" s="1">
        <v>1</v>
      </c>
      <c r="M221" s="1">
        <v>20</v>
      </c>
      <c r="N221" s="1">
        <v>1</v>
      </c>
      <c r="O221" s="1">
        <f>O220+1</f>
        <v>39</v>
      </c>
    </row>
    <row r="222" spans="1:15" x14ac:dyDescent="0.25">
      <c r="A222" s="1">
        <v>245</v>
      </c>
      <c r="B222" s="1">
        <v>4</v>
      </c>
      <c r="C222" s="87">
        <v>1</v>
      </c>
      <c r="D222" s="87" t="s">
        <v>477</v>
      </c>
      <c r="E222" s="87">
        <v>64</v>
      </c>
      <c r="F222" s="1">
        <v>1</v>
      </c>
      <c r="G222" s="1">
        <v>1</v>
      </c>
      <c r="H222" s="1">
        <v>2</v>
      </c>
      <c r="I222" s="1">
        <v>60</v>
      </c>
      <c r="J222" s="1">
        <v>3</v>
      </c>
      <c r="K222" s="1">
        <v>6</v>
      </c>
      <c r="L222" s="1">
        <v>9</v>
      </c>
      <c r="M222" s="1">
        <v>30</v>
      </c>
      <c r="N222" s="1">
        <v>4</v>
      </c>
      <c r="O222" s="1">
        <f>O221+1</f>
        <v>40</v>
      </c>
    </row>
    <row r="223" spans="1:15" x14ac:dyDescent="0.25">
      <c r="A223" s="1">
        <v>199</v>
      </c>
      <c r="B223" s="1">
        <v>4</v>
      </c>
      <c r="C223" s="1">
        <v>2</v>
      </c>
      <c r="D223" s="87" t="s">
        <v>152</v>
      </c>
      <c r="E223" s="87">
        <v>18</v>
      </c>
      <c r="F223" s="1">
        <v>1</v>
      </c>
      <c r="G223" s="1">
        <v>1</v>
      </c>
      <c r="H223" s="1">
        <v>1</v>
      </c>
      <c r="I223" s="1">
        <v>70</v>
      </c>
      <c r="J223" s="1">
        <v>2</v>
      </c>
      <c r="K223" s="1">
        <v>4</v>
      </c>
      <c r="L223" s="1">
        <v>1</v>
      </c>
      <c r="M223" s="1">
        <v>30</v>
      </c>
      <c r="N223" s="1">
        <v>1</v>
      </c>
      <c r="O223" s="1">
        <f>O222+1</f>
        <v>41</v>
      </c>
    </row>
    <row r="224" spans="1:15" x14ac:dyDescent="0.25">
      <c r="A224" s="1">
        <v>182</v>
      </c>
      <c r="B224" s="1">
        <v>4</v>
      </c>
      <c r="C224" s="1">
        <v>1</v>
      </c>
      <c r="D224" s="87" t="s">
        <v>73</v>
      </c>
      <c r="E224" s="87">
        <v>1</v>
      </c>
      <c r="F224" s="1">
        <v>1</v>
      </c>
      <c r="G224" s="1">
        <v>1</v>
      </c>
      <c r="H224" s="1">
        <v>1</v>
      </c>
      <c r="I224" s="1">
        <v>18</v>
      </c>
      <c r="J224" s="1">
        <v>5</v>
      </c>
      <c r="K224" s="1">
        <v>7</v>
      </c>
      <c r="L224" s="1">
        <v>2</v>
      </c>
      <c r="M224" s="1">
        <v>40</v>
      </c>
      <c r="N224" s="1">
        <v>1</v>
      </c>
      <c r="O224" s="1">
        <f>O223+1</f>
        <v>42</v>
      </c>
    </row>
    <row r="225" spans="1:15" x14ac:dyDescent="0.25">
      <c r="A225" s="1">
        <v>184</v>
      </c>
      <c r="B225" s="1">
        <v>4</v>
      </c>
      <c r="C225" s="1">
        <v>1</v>
      </c>
      <c r="D225" s="87" t="s">
        <v>82</v>
      </c>
      <c r="E225" s="87">
        <v>3</v>
      </c>
      <c r="F225" s="1">
        <v>1</v>
      </c>
      <c r="G225" s="1">
        <v>1</v>
      </c>
      <c r="H225" s="1">
        <v>1</v>
      </c>
      <c r="I225" s="1">
        <v>18</v>
      </c>
      <c r="J225" s="1">
        <v>4</v>
      </c>
      <c r="K225" s="1">
        <v>7</v>
      </c>
      <c r="L225" s="1">
        <v>2</v>
      </c>
      <c r="M225" s="1">
        <v>40</v>
      </c>
      <c r="N225" s="1">
        <v>4</v>
      </c>
      <c r="O225" s="1">
        <f>O224+1</f>
        <v>43</v>
      </c>
    </row>
    <row r="226" spans="1:15" x14ac:dyDescent="0.25">
      <c r="A226" s="1">
        <v>207</v>
      </c>
      <c r="B226" s="1">
        <v>4</v>
      </c>
      <c r="C226" s="1">
        <v>1</v>
      </c>
      <c r="D226" s="87" t="s">
        <v>453</v>
      </c>
      <c r="E226" s="87">
        <v>26</v>
      </c>
      <c r="F226" s="1">
        <v>1</v>
      </c>
      <c r="G226" s="1">
        <v>1</v>
      </c>
      <c r="H226" s="1">
        <v>1</v>
      </c>
      <c r="I226" s="1">
        <v>34</v>
      </c>
      <c r="J226" s="1">
        <v>4</v>
      </c>
      <c r="K226" s="1">
        <v>2</v>
      </c>
      <c r="L226" s="1">
        <v>2</v>
      </c>
      <c r="M226" s="1">
        <v>40</v>
      </c>
      <c r="N226" s="1">
        <v>1</v>
      </c>
      <c r="O226" s="1">
        <f>O225+1</f>
        <v>44</v>
      </c>
    </row>
    <row r="227" spans="1:15" x14ac:dyDescent="0.25">
      <c r="A227" s="1">
        <v>216</v>
      </c>
      <c r="B227" s="1">
        <v>4</v>
      </c>
      <c r="C227" s="1">
        <v>1</v>
      </c>
      <c r="D227" s="87" t="s">
        <v>711</v>
      </c>
      <c r="E227" s="87">
        <v>35</v>
      </c>
      <c r="F227" s="1">
        <v>1</v>
      </c>
      <c r="G227" s="1">
        <v>1</v>
      </c>
      <c r="H227" s="1">
        <v>1</v>
      </c>
      <c r="I227" s="1">
        <v>21</v>
      </c>
      <c r="J227" s="1">
        <v>5</v>
      </c>
      <c r="K227" s="1">
        <v>2</v>
      </c>
      <c r="L227" s="1">
        <v>3</v>
      </c>
      <c r="M227" s="1">
        <v>40</v>
      </c>
      <c r="N227" s="1">
        <v>3</v>
      </c>
      <c r="O227" s="1">
        <f>O226+1</f>
        <v>45</v>
      </c>
    </row>
    <row r="228" spans="1:15" x14ac:dyDescent="0.25">
      <c r="A228" s="1">
        <v>217</v>
      </c>
      <c r="B228" s="1">
        <v>4</v>
      </c>
      <c r="C228" s="1">
        <v>2</v>
      </c>
      <c r="D228" s="87" t="s">
        <v>711</v>
      </c>
      <c r="E228" s="87">
        <v>36</v>
      </c>
      <c r="F228" s="1">
        <v>1</v>
      </c>
      <c r="G228" s="1">
        <v>1</v>
      </c>
      <c r="H228" s="1">
        <v>2</v>
      </c>
      <c r="I228" s="1">
        <v>24</v>
      </c>
      <c r="J228" s="1">
        <v>5</v>
      </c>
      <c r="K228" s="1">
        <v>8</v>
      </c>
      <c r="L228" s="1">
        <v>2</v>
      </c>
      <c r="M228" s="1">
        <v>40</v>
      </c>
      <c r="N228" s="1">
        <v>3</v>
      </c>
      <c r="O228" s="1">
        <f>O227+1</f>
        <v>46</v>
      </c>
    </row>
    <row r="229" spans="1:15" x14ac:dyDescent="0.25">
      <c r="A229" s="1">
        <v>236</v>
      </c>
      <c r="B229" s="1">
        <v>4</v>
      </c>
      <c r="C229" s="1">
        <v>1</v>
      </c>
      <c r="D229" s="87" t="s">
        <v>467</v>
      </c>
      <c r="E229" s="87">
        <v>55</v>
      </c>
      <c r="F229" s="1">
        <v>1</v>
      </c>
      <c r="G229" s="1">
        <v>1</v>
      </c>
      <c r="H229" s="1">
        <v>1</v>
      </c>
      <c r="I229" s="1">
        <v>20</v>
      </c>
      <c r="J229" s="1">
        <v>5</v>
      </c>
      <c r="K229" s="1">
        <v>7</v>
      </c>
      <c r="L229" s="1">
        <v>3</v>
      </c>
      <c r="M229" s="1">
        <v>40</v>
      </c>
      <c r="N229" s="1">
        <v>1</v>
      </c>
      <c r="O229" s="1">
        <f>O228+1</f>
        <v>47</v>
      </c>
    </row>
    <row r="230" spans="1:15" x14ac:dyDescent="0.25">
      <c r="A230" s="1">
        <v>237</v>
      </c>
      <c r="B230" s="1">
        <v>4</v>
      </c>
      <c r="C230" s="1">
        <v>1</v>
      </c>
      <c r="D230" s="87" t="s">
        <v>458</v>
      </c>
      <c r="E230" s="87">
        <v>56</v>
      </c>
      <c r="F230" s="1">
        <v>1</v>
      </c>
      <c r="G230" s="1">
        <v>1</v>
      </c>
      <c r="H230" s="1">
        <v>2</v>
      </c>
      <c r="I230" s="1">
        <v>69</v>
      </c>
      <c r="J230" s="1">
        <v>2</v>
      </c>
      <c r="K230" s="1">
        <v>6</v>
      </c>
      <c r="L230" s="1">
        <v>2</v>
      </c>
      <c r="M230" s="1">
        <v>40</v>
      </c>
      <c r="N230" s="1">
        <v>1</v>
      </c>
      <c r="O230" s="1">
        <f>O229+1</f>
        <v>48</v>
      </c>
    </row>
    <row r="231" spans="1:15" x14ac:dyDescent="0.25">
      <c r="A231" s="1">
        <v>186</v>
      </c>
      <c r="B231" s="1">
        <v>4</v>
      </c>
      <c r="C231" s="1">
        <v>1</v>
      </c>
      <c r="D231" s="87" t="s">
        <v>482</v>
      </c>
      <c r="E231" s="87">
        <v>5</v>
      </c>
      <c r="F231" s="1">
        <v>1</v>
      </c>
      <c r="G231" s="1">
        <v>1</v>
      </c>
      <c r="H231" s="1">
        <v>1</v>
      </c>
      <c r="I231" s="1">
        <v>20</v>
      </c>
      <c r="J231" s="1">
        <v>5</v>
      </c>
      <c r="K231" s="1">
        <v>7</v>
      </c>
      <c r="L231" s="1">
        <v>9</v>
      </c>
      <c r="M231" s="1">
        <v>40</v>
      </c>
      <c r="N231" s="1">
        <v>3</v>
      </c>
      <c r="O231" s="1">
        <f>O230+1</f>
        <v>49</v>
      </c>
    </row>
    <row r="232" spans="1:15" x14ac:dyDescent="0.25">
      <c r="A232" s="1">
        <v>190</v>
      </c>
      <c r="B232" s="1">
        <v>4</v>
      </c>
      <c r="C232" s="1">
        <v>1</v>
      </c>
      <c r="D232" s="87" t="s">
        <v>476</v>
      </c>
      <c r="E232" s="87">
        <v>9</v>
      </c>
      <c r="F232" s="1">
        <v>1</v>
      </c>
      <c r="G232" s="1">
        <v>1</v>
      </c>
      <c r="H232" s="1">
        <v>2</v>
      </c>
      <c r="I232" s="1">
        <v>44</v>
      </c>
      <c r="J232" s="1">
        <v>4</v>
      </c>
      <c r="K232" s="1">
        <v>1</v>
      </c>
      <c r="L232" s="1">
        <v>2</v>
      </c>
      <c r="M232" s="1">
        <v>50</v>
      </c>
      <c r="N232" s="1">
        <v>1</v>
      </c>
      <c r="O232" s="1">
        <f>O231+1</f>
        <v>50</v>
      </c>
    </row>
    <row r="233" spans="1:15" x14ac:dyDescent="0.25">
      <c r="A233" s="1">
        <v>212</v>
      </c>
      <c r="B233" s="1">
        <v>4</v>
      </c>
      <c r="C233" s="1">
        <v>2</v>
      </c>
      <c r="D233" s="87" t="s">
        <v>478</v>
      </c>
      <c r="E233" s="87">
        <v>31</v>
      </c>
      <c r="F233" s="1">
        <v>1</v>
      </c>
      <c r="G233" s="1">
        <v>1</v>
      </c>
      <c r="H233" s="1">
        <v>1</v>
      </c>
      <c r="I233" s="1">
        <v>55</v>
      </c>
      <c r="J233" s="1">
        <v>5</v>
      </c>
      <c r="K233" s="1">
        <v>1</v>
      </c>
      <c r="L233" s="1">
        <v>2</v>
      </c>
      <c r="M233" s="1">
        <v>50</v>
      </c>
      <c r="N233" s="1">
        <v>2</v>
      </c>
      <c r="O233" s="1">
        <f>O232+1</f>
        <v>51</v>
      </c>
    </row>
    <row r="234" spans="1:15" x14ac:dyDescent="0.25">
      <c r="A234" s="1">
        <v>224</v>
      </c>
      <c r="B234" s="1">
        <v>4</v>
      </c>
      <c r="C234" s="1">
        <v>1</v>
      </c>
      <c r="D234" s="87" t="s">
        <v>465</v>
      </c>
      <c r="E234" s="87">
        <v>43</v>
      </c>
      <c r="F234" s="1">
        <v>1</v>
      </c>
      <c r="G234" s="1">
        <v>1</v>
      </c>
      <c r="H234" s="1">
        <v>2</v>
      </c>
      <c r="I234" s="1">
        <v>20</v>
      </c>
      <c r="J234" s="1">
        <v>3</v>
      </c>
      <c r="K234" s="1">
        <v>6</v>
      </c>
      <c r="L234" s="1">
        <v>2</v>
      </c>
      <c r="M234" s="1">
        <v>50</v>
      </c>
      <c r="N234" s="1">
        <v>3</v>
      </c>
      <c r="O234" s="1">
        <f>O233+1</f>
        <v>52</v>
      </c>
    </row>
    <row r="235" spans="1:15" x14ac:dyDescent="0.25">
      <c r="A235" s="1">
        <v>228</v>
      </c>
      <c r="B235" s="1">
        <v>4</v>
      </c>
      <c r="C235" s="1">
        <v>1</v>
      </c>
      <c r="D235" s="87" t="s">
        <v>455</v>
      </c>
      <c r="E235" s="87">
        <v>47</v>
      </c>
      <c r="F235" s="1">
        <v>1</v>
      </c>
      <c r="G235" s="1">
        <v>1</v>
      </c>
      <c r="H235" s="1">
        <v>1</v>
      </c>
      <c r="I235" s="1">
        <v>26</v>
      </c>
      <c r="J235" s="1">
        <v>4</v>
      </c>
      <c r="K235" s="1">
        <v>2</v>
      </c>
      <c r="L235" s="1">
        <v>1</v>
      </c>
      <c r="M235" s="1">
        <v>50</v>
      </c>
      <c r="N235" s="1">
        <v>9</v>
      </c>
      <c r="O235" s="1">
        <f>O234+1</f>
        <v>53</v>
      </c>
    </row>
    <row r="236" spans="1:15" x14ac:dyDescent="0.25">
      <c r="A236" s="1">
        <v>233</v>
      </c>
      <c r="B236" s="1">
        <v>4</v>
      </c>
      <c r="C236" s="1">
        <v>1</v>
      </c>
      <c r="D236" s="87" t="s">
        <v>52</v>
      </c>
      <c r="E236" s="87">
        <v>52</v>
      </c>
      <c r="F236" s="1">
        <v>1</v>
      </c>
      <c r="G236" s="1">
        <v>1</v>
      </c>
      <c r="H236" s="1">
        <v>2</v>
      </c>
      <c r="I236" s="1">
        <v>65</v>
      </c>
      <c r="J236" s="1">
        <v>2</v>
      </c>
      <c r="K236" s="1">
        <v>6</v>
      </c>
      <c r="L236" s="1">
        <v>1</v>
      </c>
      <c r="M236" s="1">
        <v>50</v>
      </c>
      <c r="N236" s="1">
        <v>9</v>
      </c>
      <c r="O236" s="1">
        <f>O235+1</f>
        <v>54</v>
      </c>
    </row>
    <row r="237" spans="1:15" x14ac:dyDescent="0.25">
      <c r="A237" s="1">
        <v>238</v>
      </c>
      <c r="B237" s="1">
        <v>4</v>
      </c>
      <c r="C237" s="1">
        <v>1</v>
      </c>
      <c r="D237" s="87" t="s">
        <v>461</v>
      </c>
      <c r="E237" s="87">
        <v>57</v>
      </c>
      <c r="F237" s="1">
        <v>1</v>
      </c>
      <c r="G237" s="1">
        <v>1</v>
      </c>
      <c r="H237" s="1">
        <v>2</v>
      </c>
      <c r="I237" s="1">
        <v>19</v>
      </c>
      <c r="J237" s="1">
        <v>3</v>
      </c>
      <c r="K237" s="1">
        <v>7</v>
      </c>
      <c r="L237" s="1">
        <v>9</v>
      </c>
      <c r="M237" s="1">
        <v>50</v>
      </c>
      <c r="N237" s="1">
        <v>1</v>
      </c>
      <c r="O237" s="1">
        <f>O236+1</f>
        <v>55</v>
      </c>
    </row>
    <row r="238" spans="1:15" x14ac:dyDescent="0.25">
      <c r="A238" s="1">
        <v>232</v>
      </c>
      <c r="B238" s="1">
        <v>4</v>
      </c>
      <c r="C238" s="1">
        <v>1</v>
      </c>
      <c r="D238" s="87" t="s">
        <v>173</v>
      </c>
      <c r="E238" s="87">
        <v>51</v>
      </c>
      <c r="F238" s="1">
        <v>1</v>
      </c>
      <c r="G238" s="1">
        <v>1</v>
      </c>
      <c r="H238" s="1">
        <v>2</v>
      </c>
      <c r="I238" s="1">
        <v>62</v>
      </c>
      <c r="J238" s="1">
        <v>5</v>
      </c>
      <c r="K238" s="1">
        <v>2</v>
      </c>
      <c r="L238" s="1">
        <v>1</v>
      </c>
      <c r="M238" s="1">
        <v>60</v>
      </c>
      <c r="N238" s="1">
        <v>1</v>
      </c>
      <c r="O238" s="1">
        <f>O237+1</f>
        <v>56</v>
      </c>
    </row>
    <row r="239" spans="1:15" x14ac:dyDescent="0.25">
      <c r="A239" s="1">
        <v>247</v>
      </c>
      <c r="B239" s="1">
        <v>4</v>
      </c>
      <c r="C239" s="87">
        <v>1</v>
      </c>
      <c r="D239" s="87" t="s">
        <v>469</v>
      </c>
      <c r="E239" s="87">
        <v>66</v>
      </c>
      <c r="F239" s="1">
        <v>1</v>
      </c>
      <c r="G239" s="1">
        <v>1</v>
      </c>
      <c r="H239" s="1">
        <v>1</v>
      </c>
      <c r="I239" s="1">
        <v>55</v>
      </c>
      <c r="J239" s="1">
        <v>5</v>
      </c>
      <c r="K239" s="1">
        <v>1</v>
      </c>
      <c r="L239" s="1">
        <v>1</v>
      </c>
      <c r="M239" s="1">
        <v>60</v>
      </c>
      <c r="N239" s="1">
        <v>1</v>
      </c>
      <c r="O239" s="1">
        <f>O238+1</f>
        <v>57</v>
      </c>
    </row>
    <row r="240" spans="1:15" x14ac:dyDescent="0.25">
      <c r="A240" s="1">
        <v>248</v>
      </c>
      <c r="B240" s="1">
        <v>4</v>
      </c>
      <c r="C240" s="87">
        <v>1</v>
      </c>
      <c r="D240" s="87" t="s">
        <v>471</v>
      </c>
      <c r="E240" s="87">
        <v>67</v>
      </c>
      <c r="F240" s="1">
        <v>1</v>
      </c>
      <c r="G240" s="1">
        <v>1</v>
      </c>
      <c r="H240" s="1">
        <v>2</v>
      </c>
      <c r="I240" s="1">
        <v>68</v>
      </c>
      <c r="J240" s="1">
        <v>2</v>
      </c>
      <c r="K240" s="1">
        <v>6</v>
      </c>
      <c r="L240" s="1">
        <v>1</v>
      </c>
      <c r="M240" s="1">
        <v>60</v>
      </c>
      <c r="N240" s="1">
        <v>2</v>
      </c>
      <c r="O240" s="1">
        <f>O239+1</f>
        <v>58</v>
      </c>
    </row>
    <row r="241" spans="1:15" x14ac:dyDescent="0.25">
      <c r="A241" s="1">
        <v>249</v>
      </c>
      <c r="B241" s="1">
        <v>4</v>
      </c>
      <c r="C241" s="87">
        <v>1</v>
      </c>
      <c r="D241" s="87" t="s">
        <v>452</v>
      </c>
      <c r="E241" s="108">
        <v>68</v>
      </c>
      <c r="F241" s="1">
        <v>1</v>
      </c>
      <c r="G241" s="1">
        <v>1</v>
      </c>
      <c r="H241" s="1">
        <v>2</v>
      </c>
      <c r="I241" s="1">
        <v>25</v>
      </c>
      <c r="J241" s="1">
        <v>5</v>
      </c>
      <c r="K241" s="1">
        <v>7</v>
      </c>
      <c r="L241" s="1">
        <v>1</v>
      </c>
      <c r="M241" s="1">
        <v>60</v>
      </c>
      <c r="N241" s="1">
        <v>9</v>
      </c>
      <c r="O241" s="1">
        <f>O240+1</f>
        <v>59</v>
      </c>
    </row>
    <row r="242" spans="1:15" x14ac:dyDescent="0.25">
      <c r="A242" s="1">
        <v>192</v>
      </c>
      <c r="B242" s="1">
        <v>4</v>
      </c>
      <c r="C242" s="1">
        <v>1</v>
      </c>
      <c r="D242" s="87" t="s">
        <v>172</v>
      </c>
      <c r="E242" s="87">
        <v>11</v>
      </c>
      <c r="F242" s="1">
        <v>1</v>
      </c>
      <c r="G242" s="1">
        <v>1</v>
      </c>
      <c r="H242" s="1">
        <v>1</v>
      </c>
      <c r="I242" s="1">
        <v>20</v>
      </c>
      <c r="J242" s="1">
        <v>4</v>
      </c>
      <c r="K242" s="1">
        <v>7</v>
      </c>
      <c r="L242" s="1">
        <v>2</v>
      </c>
      <c r="M242" s="1">
        <v>70</v>
      </c>
      <c r="N242" s="1">
        <v>2</v>
      </c>
      <c r="O242" s="1">
        <f>O241+1</f>
        <v>60</v>
      </c>
    </row>
    <row r="243" spans="1:15" x14ac:dyDescent="0.25">
      <c r="A243" s="1">
        <v>204</v>
      </c>
      <c r="B243" s="1">
        <v>4</v>
      </c>
      <c r="C243" s="1">
        <v>1</v>
      </c>
      <c r="D243" s="87" t="s">
        <v>451</v>
      </c>
      <c r="E243" s="87">
        <v>23</v>
      </c>
      <c r="F243" s="1">
        <v>1</v>
      </c>
      <c r="G243" s="1">
        <v>1</v>
      </c>
      <c r="H243" s="1">
        <v>1</v>
      </c>
      <c r="I243" s="1">
        <v>21</v>
      </c>
      <c r="J243" s="1">
        <v>4</v>
      </c>
      <c r="K243" s="1">
        <v>5</v>
      </c>
      <c r="L243" s="1">
        <v>9</v>
      </c>
      <c r="M243" s="1">
        <v>70</v>
      </c>
      <c r="N243" s="1">
        <v>1</v>
      </c>
      <c r="O243" s="1">
        <f>O242+1</f>
        <v>61</v>
      </c>
    </row>
    <row r="244" spans="1:15" x14ac:dyDescent="0.25">
      <c r="A244" s="1">
        <v>210</v>
      </c>
      <c r="B244" s="1">
        <v>4</v>
      </c>
      <c r="C244" s="1">
        <v>1</v>
      </c>
      <c r="D244" s="87" t="s">
        <v>459</v>
      </c>
      <c r="E244" s="87">
        <v>29</v>
      </c>
      <c r="F244" s="1">
        <v>1</v>
      </c>
      <c r="G244" s="1">
        <v>1</v>
      </c>
      <c r="H244" s="1">
        <v>2</v>
      </c>
      <c r="I244" s="1">
        <v>46</v>
      </c>
      <c r="J244" s="1">
        <v>5</v>
      </c>
      <c r="K244" s="1">
        <v>6</v>
      </c>
      <c r="L244" s="1">
        <v>3</v>
      </c>
      <c r="M244" s="1">
        <v>70</v>
      </c>
      <c r="N244" s="1">
        <v>1</v>
      </c>
      <c r="O244" s="1">
        <f>O243+1</f>
        <v>62</v>
      </c>
    </row>
    <row r="245" spans="1:15" x14ac:dyDescent="0.25">
      <c r="A245" s="1">
        <v>188</v>
      </c>
      <c r="B245" s="1">
        <v>4</v>
      </c>
      <c r="C245" s="1">
        <v>3</v>
      </c>
      <c r="D245" s="87" t="s">
        <v>482</v>
      </c>
      <c r="E245" s="87">
        <v>7</v>
      </c>
      <c r="F245" s="1">
        <v>1</v>
      </c>
      <c r="G245" s="1">
        <v>1</v>
      </c>
      <c r="H245" s="1">
        <v>1</v>
      </c>
      <c r="I245" s="1">
        <v>20</v>
      </c>
      <c r="J245" s="1">
        <v>5</v>
      </c>
      <c r="K245" s="1">
        <v>7</v>
      </c>
      <c r="L245" s="1">
        <v>9</v>
      </c>
      <c r="M245" s="1">
        <v>99</v>
      </c>
      <c r="N245" s="1">
        <v>3</v>
      </c>
      <c r="O245" s="1">
        <f>O244+1</f>
        <v>63</v>
      </c>
    </row>
    <row r="246" spans="1:15" x14ac:dyDescent="0.25">
      <c r="A246" s="1">
        <v>211</v>
      </c>
      <c r="B246" s="1">
        <v>4</v>
      </c>
      <c r="C246" s="1">
        <v>1</v>
      </c>
      <c r="D246" s="87" t="s">
        <v>478</v>
      </c>
      <c r="E246" s="87">
        <v>30</v>
      </c>
      <c r="F246" s="1">
        <v>1</v>
      </c>
      <c r="G246" s="1">
        <v>1</v>
      </c>
      <c r="H246" s="1">
        <v>1</v>
      </c>
      <c r="I246" s="1">
        <v>23</v>
      </c>
      <c r="J246" s="1">
        <v>5</v>
      </c>
      <c r="K246" s="1">
        <v>7</v>
      </c>
      <c r="L246" s="1">
        <v>1</v>
      </c>
      <c r="M246" s="1">
        <v>99</v>
      </c>
      <c r="N246" s="1">
        <v>3</v>
      </c>
      <c r="O246" s="1">
        <f>O245+1</f>
        <v>64</v>
      </c>
    </row>
    <row r="247" spans="1:15" x14ac:dyDescent="0.25">
      <c r="A247" s="1">
        <v>214</v>
      </c>
      <c r="B247" s="109">
        <v>4</v>
      </c>
      <c r="C247" s="109">
        <v>2</v>
      </c>
      <c r="D247" s="113" t="s">
        <v>480</v>
      </c>
      <c r="E247" s="87">
        <v>33</v>
      </c>
      <c r="F247" s="1">
        <v>1</v>
      </c>
      <c r="G247" s="1">
        <v>1</v>
      </c>
      <c r="H247" s="1">
        <v>1</v>
      </c>
      <c r="I247" s="1">
        <v>23</v>
      </c>
      <c r="J247" s="1">
        <v>3</v>
      </c>
      <c r="K247" s="1">
        <v>2</v>
      </c>
      <c r="L247" s="1">
        <v>3</v>
      </c>
      <c r="M247" s="1">
        <v>99</v>
      </c>
      <c r="N247" s="1">
        <v>9</v>
      </c>
      <c r="O247" s="1">
        <f>O246+1</f>
        <v>65</v>
      </c>
    </row>
    <row r="248" spans="1:15" x14ac:dyDescent="0.25">
      <c r="A248" s="1">
        <v>225</v>
      </c>
      <c r="B248" s="1">
        <v>4</v>
      </c>
      <c r="C248" s="1">
        <v>1</v>
      </c>
      <c r="D248" s="87" t="s">
        <v>125</v>
      </c>
      <c r="E248" s="87">
        <v>44</v>
      </c>
      <c r="F248" s="1">
        <v>1</v>
      </c>
      <c r="G248" s="1">
        <v>1</v>
      </c>
      <c r="H248" s="1">
        <v>1</v>
      </c>
      <c r="I248" s="1">
        <v>20</v>
      </c>
      <c r="J248" s="1">
        <v>3</v>
      </c>
      <c r="K248" s="1">
        <v>5</v>
      </c>
      <c r="L248" s="1">
        <v>9</v>
      </c>
      <c r="M248" s="1">
        <v>99</v>
      </c>
      <c r="N248" s="1">
        <v>4</v>
      </c>
      <c r="O248" s="1">
        <f>O247+1</f>
        <v>66</v>
      </c>
    </row>
    <row r="249" spans="1:15" x14ac:dyDescent="0.25">
      <c r="A249" s="1">
        <v>229</v>
      </c>
      <c r="B249" s="1">
        <v>4</v>
      </c>
      <c r="C249" s="1">
        <v>1</v>
      </c>
      <c r="D249" s="87" t="s">
        <v>474</v>
      </c>
      <c r="E249" s="87">
        <v>48</v>
      </c>
      <c r="F249" s="1">
        <v>1</v>
      </c>
      <c r="G249" s="1">
        <v>1</v>
      </c>
      <c r="H249" s="1">
        <v>2</v>
      </c>
      <c r="I249" s="1">
        <v>60</v>
      </c>
      <c r="J249" s="1">
        <v>2</v>
      </c>
      <c r="K249" s="1">
        <v>6</v>
      </c>
      <c r="L249" s="1">
        <v>2</v>
      </c>
      <c r="M249" s="1">
        <v>99</v>
      </c>
      <c r="N249" s="1">
        <v>9</v>
      </c>
      <c r="O249" s="1">
        <f>O248+1</f>
        <v>67</v>
      </c>
    </row>
    <row r="250" spans="1:15" x14ac:dyDescent="0.25">
      <c r="A250" s="1">
        <v>235</v>
      </c>
      <c r="B250" s="1">
        <v>4</v>
      </c>
      <c r="C250" s="1">
        <v>1</v>
      </c>
      <c r="D250" s="87" t="s">
        <v>92</v>
      </c>
      <c r="E250" s="87">
        <v>54</v>
      </c>
      <c r="F250" s="1">
        <v>1</v>
      </c>
      <c r="G250" s="1">
        <v>1</v>
      </c>
      <c r="H250" s="1">
        <v>2</v>
      </c>
      <c r="I250" s="1">
        <v>21</v>
      </c>
      <c r="J250" s="1">
        <v>4</v>
      </c>
      <c r="K250" s="1">
        <v>7</v>
      </c>
      <c r="L250" s="1">
        <v>1</v>
      </c>
      <c r="M250" s="1">
        <v>99</v>
      </c>
      <c r="N250" s="1">
        <v>2</v>
      </c>
      <c r="O250" s="1">
        <f>O249+1</f>
        <v>68</v>
      </c>
    </row>
    <row r="251" spans="1:15" x14ac:dyDescent="0.25">
      <c r="A251" s="1">
        <v>266</v>
      </c>
      <c r="B251" s="1">
        <v>5</v>
      </c>
      <c r="C251" s="1">
        <v>14</v>
      </c>
      <c r="D251" s="87" t="s">
        <v>179</v>
      </c>
      <c r="E251" s="87">
        <v>17</v>
      </c>
      <c r="F251" s="1">
        <v>1</v>
      </c>
      <c r="G251" s="1">
        <v>1</v>
      </c>
      <c r="H251" s="1">
        <v>2</v>
      </c>
      <c r="I251" s="1">
        <v>42</v>
      </c>
      <c r="J251" s="1">
        <v>3</v>
      </c>
      <c r="K251" s="1">
        <v>2</v>
      </c>
      <c r="L251" s="1">
        <v>1</v>
      </c>
      <c r="M251" s="1">
        <v>1</v>
      </c>
      <c r="N251" s="1">
        <v>1</v>
      </c>
      <c r="O251" s="1">
        <v>1</v>
      </c>
    </row>
    <row r="252" spans="1:15" x14ac:dyDescent="0.25">
      <c r="A252" s="1">
        <v>272</v>
      </c>
      <c r="B252" s="1">
        <v>5</v>
      </c>
      <c r="C252" s="1">
        <v>1</v>
      </c>
      <c r="D252" s="87" t="s">
        <v>507</v>
      </c>
      <c r="E252" s="87">
        <v>23</v>
      </c>
      <c r="F252" s="1">
        <v>1</v>
      </c>
      <c r="G252" s="1">
        <v>1</v>
      </c>
      <c r="H252" s="1">
        <v>2</v>
      </c>
      <c r="I252" s="1">
        <v>34</v>
      </c>
      <c r="J252" s="1">
        <v>3</v>
      </c>
      <c r="K252" s="1">
        <v>6</v>
      </c>
      <c r="L252" s="1">
        <v>9</v>
      </c>
      <c r="M252" s="1">
        <v>1</v>
      </c>
      <c r="N252" s="1">
        <v>3</v>
      </c>
      <c r="O252" s="1">
        <f>O251+1</f>
        <v>2</v>
      </c>
    </row>
    <row r="253" spans="1:15" x14ac:dyDescent="0.25">
      <c r="A253" s="1">
        <v>289</v>
      </c>
      <c r="B253" s="1">
        <v>5</v>
      </c>
      <c r="C253" s="1">
        <v>1</v>
      </c>
      <c r="D253" s="87" t="s">
        <v>715</v>
      </c>
      <c r="E253" s="87">
        <v>40</v>
      </c>
      <c r="F253" s="1">
        <v>1</v>
      </c>
      <c r="G253" s="1">
        <v>1</v>
      </c>
      <c r="H253" s="1">
        <v>2</v>
      </c>
      <c r="I253" s="1">
        <v>70</v>
      </c>
      <c r="J253" s="1">
        <v>2</v>
      </c>
      <c r="K253" s="1">
        <v>6</v>
      </c>
      <c r="L253" s="1">
        <v>1</v>
      </c>
      <c r="M253" s="1">
        <v>1</v>
      </c>
      <c r="N253" s="1">
        <v>9</v>
      </c>
      <c r="O253" s="1">
        <f>O252+1</f>
        <v>3</v>
      </c>
    </row>
    <row r="254" spans="1:15" x14ac:dyDescent="0.25">
      <c r="A254" s="1">
        <v>290</v>
      </c>
      <c r="B254" s="1">
        <v>5</v>
      </c>
      <c r="C254" s="1">
        <v>2</v>
      </c>
      <c r="D254" s="87" t="s">
        <v>716</v>
      </c>
      <c r="E254" s="87">
        <v>41</v>
      </c>
      <c r="F254" s="1">
        <v>1</v>
      </c>
      <c r="G254" s="1">
        <v>1</v>
      </c>
      <c r="H254" s="1">
        <v>2</v>
      </c>
      <c r="I254" s="1">
        <v>27</v>
      </c>
      <c r="J254" s="1">
        <v>5</v>
      </c>
      <c r="K254" s="1">
        <v>3</v>
      </c>
      <c r="L254" s="1">
        <v>9</v>
      </c>
      <c r="M254" s="1">
        <v>1</v>
      </c>
      <c r="N254" s="1">
        <v>4</v>
      </c>
      <c r="O254" s="1">
        <f>O253+1</f>
        <v>4</v>
      </c>
    </row>
    <row r="255" spans="1:15" x14ac:dyDescent="0.25">
      <c r="A255" s="1">
        <v>303</v>
      </c>
      <c r="B255" s="1">
        <v>5</v>
      </c>
      <c r="C255" s="1">
        <v>6</v>
      </c>
      <c r="D255" s="87" t="s">
        <v>516</v>
      </c>
      <c r="E255" s="87">
        <v>54</v>
      </c>
      <c r="F255" s="1">
        <v>1</v>
      </c>
      <c r="G255" s="1">
        <v>1</v>
      </c>
      <c r="H255" s="1">
        <v>1</v>
      </c>
      <c r="I255" s="1">
        <v>57</v>
      </c>
      <c r="J255" s="1">
        <v>2</v>
      </c>
      <c r="K255" s="1">
        <v>98</v>
      </c>
      <c r="L255" s="1">
        <v>1</v>
      </c>
      <c r="M255" s="1">
        <v>2</v>
      </c>
      <c r="N255" s="1">
        <v>1</v>
      </c>
      <c r="O255" s="1">
        <f>O254+1</f>
        <v>5</v>
      </c>
    </row>
    <row r="256" spans="1:15" x14ac:dyDescent="0.25">
      <c r="A256" s="1">
        <v>284</v>
      </c>
      <c r="B256" s="1">
        <v>5</v>
      </c>
      <c r="C256" s="1">
        <v>2</v>
      </c>
      <c r="D256" s="87" t="s">
        <v>513</v>
      </c>
      <c r="E256" s="87">
        <v>35</v>
      </c>
      <c r="F256" s="1">
        <v>1</v>
      </c>
      <c r="G256" s="1">
        <v>1</v>
      </c>
      <c r="H256" s="1">
        <v>2</v>
      </c>
      <c r="I256" s="1">
        <v>39</v>
      </c>
      <c r="J256" s="1">
        <v>5</v>
      </c>
      <c r="K256" s="1">
        <v>8</v>
      </c>
      <c r="L256" s="1">
        <v>9</v>
      </c>
      <c r="M256" s="1">
        <v>2</v>
      </c>
      <c r="N256" s="1">
        <v>1</v>
      </c>
      <c r="O256" s="1">
        <f>O255+1</f>
        <v>6</v>
      </c>
    </row>
    <row r="257" spans="1:15" x14ac:dyDescent="0.25">
      <c r="A257" s="1">
        <v>304</v>
      </c>
      <c r="B257" s="1">
        <v>5</v>
      </c>
      <c r="C257" s="1">
        <v>7</v>
      </c>
      <c r="D257" s="87" t="s">
        <v>516</v>
      </c>
      <c r="E257" s="87">
        <v>55</v>
      </c>
      <c r="F257" s="1">
        <v>1</v>
      </c>
      <c r="G257" s="1">
        <v>1</v>
      </c>
      <c r="H257" s="1">
        <v>2</v>
      </c>
      <c r="I257" s="1">
        <v>53</v>
      </c>
      <c r="J257" s="1">
        <v>4</v>
      </c>
      <c r="K257" s="1">
        <v>6</v>
      </c>
      <c r="L257" s="1">
        <v>9</v>
      </c>
      <c r="M257" s="1">
        <v>2</v>
      </c>
      <c r="N257" s="1">
        <v>3</v>
      </c>
      <c r="O257" s="1">
        <f>O256+1</f>
        <v>7</v>
      </c>
    </row>
    <row r="258" spans="1:15" x14ac:dyDescent="0.25">
      <c r="A258" s="1">
        <v>267</v>
      </c>
      <c r="B258" s="1">
        <v>5</v>
      </c>
      <c r="C258" s="1">
        <v>1</v>
      </c>
      <c r="D258" s="87" t="s">
        <v>64</v>
      </c>
      <c r="E258" s="87">
        <v>18</v>
      </c>
      <c r="F258" s="1">
        <v>1</v>
      </c>
      <c r="G258" s="1">
        <v>1</v>
      </c>
      <c r="H258" s="1">
        <v>2</v>
      </c>
      <c r="I258" s="1">
        <v>25</v>
      </c>
      <c r="J258" s="1">
        <v>4</v>
      </c>
      <c r="K258" s="1">
        <v>7</v>
      </c>
      <c r="L258" s="1">
        <v>1</v>
      </c>
      <c r="M258" s="1">
        <v>2</v>
      </c>
      <c r="N258" s="1">
        <v>1</v>
      </c>
      <c r="O258" s="1">
        <f>O257+1</f>
        <v>8</v>
      </c>
    </row>
    <row r="259" spans="1:15" x14ac:dyDescent="0.25">
      <c r="A259" s="1">
        <v>305</v>
      </c>
      <c r="B259" s="1">
        <v>5</v>
      </c>
      <c r="C259" s="1">
        <v>8</v>
      </c>
      <c r="D259" s="87" t="s">
        <v>516</v>
      </c>
      <c r="E259" s="87">
        <v>56</v>
      </c>
      <c r="F259" s="1">
        <v>1</v>
      </c>
      <c r="G259" s="1">
        <v>1</v>
      </c>
      <c r="H259" s="1">
        <v>2</v>
      </c>
      <c r="I259" s="1">
        <v>20</v>
      </c>
      <c r="J259" s="1">
        <v>5</v>
      </c>
      <c r="K259" s="1">
        <v>7</v>
      </c>
      <c r="L259" s="1">
        <v>9</v>
      </c>
      <c r="M259" s="1">
        <v>3</v>
      </c>
      <c r="N259" s="1">
        <v>1</v>
      </c>
      <c r="O259" s="1">
        <f>O258+1</f>
        <v>9</v>
      </c>
    </row>
    <row r="260" spans="1:15" x14ac:dyDescent="0.25">
      <c r="A260" s="1">
        <v>250</v>
      </c>
      <c r="B260" s="1">
        <v>5</v>
      </c>
      <c r="C260" s="1">
        <v>1</v>
      </c>
      <c r="D260" s="87" t="s">
        <v>510</v>
      </c>
      <c r="E260" s="87">
        <v>1</v>
      </c>
      <c r="F260" s="1">
        <v>1</v>
      </c>
      <c r="G260" s="1">
        <v>1</v>
      </c>
      <c r="H260" s="1">
        <v>1</v>
      </c>
      <c r="I260" s="1">
        <v>18</v>
      </c>
      <c r="J260" s="1">
        <v>3</v>
      </c>
      <c r="K260" s="1">
        <v>7</v>
      </c>
      <c r="L260" s="1">
        <v>2</v>
      </c>
      <c r="M260" s="1">
        <v>3</v>
      </c>
      <c r="N260" s="1">
        <v>1</v>
      </c>
      <c r="O260" s="1">
        <f>O259+1</f>
        <v>10</v>
      </c>
    </row>
    <row r="261" spans="1:15" x14ac:dyDescent="0.25">
      <c r="A261" s="1">
        <v>251</v>
      </c>
      <c r="B261" s="1">
        <v>5</v>
      </c>
      <c r="C261" s="1">
        <v>1</v>
      </c>
      <c r="D261" s="87" t="s">
        <v>511</v>
      </c>
      <c r="E261" s="87">
        <v>2</v>
      </c>
      <c r="F261" s="1">
        <v>1</v>
      </c>
      <c r="G261" s="1">
        <v>1</v>
      </c>
      <c r="H261" s="1">
        <v>1</v>
      </c>
      <c r="I261" s="1">
        <v>69</v>
      </c>
      <c r="J261" s="1">
        <v>3</v>
      </c>
      <c r="K261" s="1">
        <v>2</v>
      </c>
      <c r="L261" s="1">
        <v>2</v>
      </c>
      <c r="M261" s="1">
        <v>3</v>
      </c>
      <c r="N261" s="1">
        <v>1</v>
      </c>
      <c r="O261" s="1">
        <f>O260+1</f>
        <v>11</v>
      </c>
    </row>
    <row r="262" spans="1:15" x14ac:dyDescent="0.25">
      <c r="A262" s="1">
        <v>256</v>
      </c>
      <c r="B262" s="1">
        <v>5</v>
      </c>
      <c r="C262" s="1">
        <v>4</v>
      </c>
      <c r="D262" s="87" t="s">
        <v>179</v>
      </c>
      <c r="E262" s="87">
        <v>7</v>
      </c>
      <c r="F262" s="1">
        <v>1</v>
      </c>
      <c r="G262" s="1">
        <v>1</v>
      </c>
      <c r="H262" s="1">
        <v>2</v>
      </c>
      <c r="I262" s="1">
        <v>76</v>
      </c>
      <c r="J262" s="1">
        <v>2</v>
      </c>
      <c r="K262" s="1">
        <v>6</v>
      </c>
      <c r="L262" s="1">
        <v>1</v>
      </c>
      <c r="M262" s="1">
        <v>4</v>
      </c>
      <c r="N262" s="1">
        <v>1</v>
      </c>
      <c r="O262" s="1">
        <f>O261+1</f>
        <v>12</v>
      </c>
    </row>
    <row r="263" spans="1:15" x14ac:dyDescent="0.25">
      <c r="A263" s="1">
        <v>268</v>
      </c>
      <c r="B263" s="1">
        <v>5</v>
      </c>
      <c r="C263" s="1">
        <v>2</v>
      </c>
      <c r="D263" s="87" t="s">
        <v>64</v>
      </c>
      <c r="E263" s="87">
        <v>19</v>
      </c>
      <c r="F263" s="1">
        <v>1</v>
      </c>
      <c r="G263" s="1">
        <v>1</v>
      </c>
      <c r="H263" s="1">
        <v>1</v>
      </c>
      <c r="I263" s="1">
        <v>90</v>
      </c>
      <c r="J263" s="1">
        <v>2</v>
      </c>
      <c r="K263" s="1">
        <v>5</v>
      </c>
      <c r="L263" s="1">
        <v>9</v>
      </c>
      <c r="M263" s="1">
        <v>4</v>
      </c>
      <c r="N263" s="1">
        <v>1</v>
      </c>
      <c r="O263" s="1">
        <f>O262+1</f>
        <v>13</v>
      </c>
    </row>
    <row r="264" spans="1:15" x14ac:dyDescent="0.25">
      <c r="A264" s="1">
        <v>273</v>
      </c>
      <c r="B264" s="1">
        <v>5</v>
      </c>
      <c r="C264" s="1">
        <v>1</v>
      </c>
      <c r="D264" s="87" t="s">
        <v>121</v>
      </c>
      <c r="E264" s="87">
        <v>24</v>
      </c>
      <c r="F264" s="1">
        <v>1</v>
      </c>
      <c r="G264" s="1">
        <v>1</v>
      </c>
      <c r="H264" s="1">
        <v>2</v>
      </c>
      <c r="I264" s="1">
        <v>56</v>
      </c>
      <c r="J264" s="1">
        <v>3</v>
      </c>
      <c r="K264" s="1">
        <v>6</v>
      </c>
      <c r="L264" s="1">
        <v>1</v>
      </c>
      <c r="M264" s="1">
        <v>4</v>
      </c>
      <c r="N264" s="1">
        <v>1</v>
      </c>
      <c r="O264" s="1">
        <f>O263+1</f>
        <v>14</v>
      </c>
    </row>
    <row r="265" spans="1:15" x14ac:dyDescent="0.25">
      <c r="A265" s="1">
        <v>274</v>
      </c>
      <c r="B265" s="1">
        <v>5</v>
      </c>
      <c r="C265" s="1">
        <v>2</v>
      </c>
      <c r="D265" s="87" t="s">
        <v>121</v>
      </c>
      <c r="E265" s="87">
        <v>25</v>
      </c>
      <c r="F265" s="1">
        <v>1</v>
      </c>
      <c r="G265" s="1">
        <v>1</v>
      </c>
      <c r="H265" s="1">
        <v>2</v>
      </c>
      <c r="I265" s="1">
        <v>67</v>
      </c>
      <c r="J265" s="1">
        <v>3</v>
      </c>
      <c r="K265" s="1">
        <v>6</v>
      </c>
      <c r="L265" s="1">
        <v>2</v>
      </c>
      <c r="M265" s="1">
        <v>4</v>
      </c>
      <c r="N265" s="1">
        <v>1</v>
      </c>
      <c r="O265" s="1">
        <f>O264+1</f>
        <v>15</v>
      </c>
    </row>
    <row r="266" spans="1:15" x14ac:dyDescent="0.25">
      <c r="A266" s="1">
        <v>281</v>
      </c>
      <c r="B266" s="1">
        <v>5</v>
      </c>
      <c r="C266" s="1">
        <v>1</v>
      </c>
      <c r="D266" s="87" t="s">
        <v>512</v>
      </c>
      <c r="E266" s="87">
        <v>32</v>
      </c>
      <c r="F266" s="1">
        <v>1</v>
      </c>
      <c r="G266" s="1">
        <v>1</v>
      </c>
      <c r="H266" s="1">
        <v>2</v>
      </c>
      <c r="I266" s="1">
        <v>60</v>
      </c>
      <c r="J266" s="1">
        <v>3</v>
      </c>
      <c r="K266" s="1">
        <v>6</v>
      </c>
      <c r="L266" s="1">
        <v>1</v>
      </c>
      <c r="M266" s="1">
        <v>4</v>
      </c>
      <c r="N266" s="1">
        <v>1</v>
      </c>
      <c r="O266" s="1">
        <f>O265+1</f>
        <v>16</v>
      </c>
    </row>
    <row r="267" spans="1:15" x14ac:dyDescent="0.25">
      <c r="A267" s="1">
        <v>291</v>
      </c>
      <c r="B267" s="1">
        <v>5</v>
      </c>
      <c r="C267" s="1">
        <v>1</v>
      </c>
      <c r="D267" s="87" t="s">
        <v>509</v>
      </c>
      <c r="E267" s="87">
        <v>42</v>
      </c>
      <c r="F267" s="1">
        <v>1</v>
      </c>
      <c r="G267" s="1">
        <v>1</v>
      </c>
      <c r="H267" s="1">
        <v>2</v>
      </c>
      <c r="I267" s="1">
        <v>55</v>
      </c>
      <c r="J267" s="1">
        <v>1</v>
      </c>
      <c r="K267" s="1">
        <v>6</v>
      </c>
      <c r="L267" s="1">
        <v>9</v>
      </c>
      <c r="M267" s="1">
        <v>4</v>
      </c>
      <c r="N267" s="1">
        <v>1</v>
      </c>
      <c r="O267" s="1">
        <f>O266+1</f>
        <v>17</v>
      </c>
    </row>
    <row r="268" spans="1:15" x14ac:dyDescent="0.25">
      <c r="A268" s="1">
        <v>306</v>
      </c>
      <c r="B268" s="1">
        <v>5</v>
      </c>
      <c r="C268" s="1">
        <v>9</v>
      </c>
      <c r="D268" s="87" t="s">
        <v>516</v>
      </c>
      <c r="E268" s="87">
        <v>57</v>
      </c>
      <c r="F268" s="1">
        <v>1</v>
      </c>
      <c r="G268" s="1">
        <v>1</v>
      </c>
      <c r="H268" s="1">
        <v>1</v>
      </c>
      <c r="I268" s="1">
        <v>18</v>
      </c>
      <c r="J268" s="1">
        <v>4</v>
      </c>
      <c r="K268" s="1">
        <v>7</v>
      </c>
      <c r="L268" s="1">
        <v>9</v>
      </c>
      <c r="M268" s="1">
        <v>7</v>
      </c>
      <c r="N268" s="1">
        <v>2</v>
      </c>
      <c r="O268" s="1">
        <f>O267+1</f>
        <v>18</v>
      </c>
    </row>
    <row r="269" spans="1:15" x14ac:dyDescent="0.25">
      <c r="A269" s="1">
        <v>257</v>
      </c>
      <c r="B269" s="1">
        <v>5</v>
      </c>
      <c r="C269" s="1">
        <v>5</v>
      </c>
      <c r="D269" s="87" t="s">
        <v>179</v>
      </c>
      <c r="E269" s="87">
        <v>8</v>
      </c>
      <c r="F269" s="1">
        <v>1</v>
      </c>
      <c r="G269" s="1">
        <v>1</v>
      </c>
      <c r="H269" s="1">
        <v>2</v>
      </c>
      <c r="I269" s="1">
        <v>24</v>
      </c>
      <c r="J269" s="1">
        <v>5</v>
      </c>
      <c r="K269" s="1">
        <v>8</v>
      </c>
      <c r="L269" s="1">
        <v>2</v>
      </c>
      <c r="M269" s="1">
        <v>7</v>
      </c>
      <c r="N269" s="1">
        <v>1</v>
      </c>
      <c r="O269" s="1">
        <f>O268+1</f>
        <v>19</v>
      </c>
    </row>
    <row r="270" spans="1:15" x14ac:dyDescent="0.25">
      <c r="A270" s="1">
        <v>269</v>
      </c>
      <c r="B270" s="1">
        <v>5</v>
      </c>
      <c r="C270" s="1">
        <v>3</v>
      </c>
      <c r="D270" s="87" t="s">
        <v>64</v>
      </c>
      <c r="E270" s="87">
        <v>20</v>
      </c>
      <c r="F270" s="1">
        <v>1</v>
      </c>
      <c r="G270" s="1">
        <v>1</v>
      </c>
      <c r="H270" s="1">
        <v>2</v>
      </c>
      <c r="I270" s="1">
        <v>27</v>
      </c>
      <c r="J270" s="1">
        <v>4</v>
      </c>
      <c r="K270" s="1">
        <v>7</v>
      </c>
      <c r="L270" s="1">
        <v>9</v>
      </c>
      <c r="M270" s="1">
        <v>7</v>
      </c>
      <c r="N270" s="1">
        <v>1</v>
      </c>
      <c r="O270" s="1">
        <f>O269+1</f>
        <v>20</v>
      </c>
    </row>
    <row r="271" spans="1:15" x14ac:dyDescent="0.25">
      <c r="A271" s="1">
        <v>271</v>
      </c>
      <c r="B271" s="1">
        <v>5</v>
      </c>
      <c r="C271" s="1">
        <v>2</v>
      </c>
      <c r="D271" s="87" t="s">
        <v>63</v>
      </c>
      <c r="E271" s="87">
        <v>22</v>
      </c>
      <c r="F271" s="1">
        <v>1</v>
      </c>
      <c r="G271" s="1">
        <v>1</v>
      </c>
      <c r="H271" s="1">
        <v>2</v>
      </c>
      <c r="I271" s="1">
        <v>27</v>
      </c>
      <c r="J271" s="1">
        <v>5</v>
      </c>
      <c r="K271" s="1">
        <v>6</v>
      </c>
      <c r="L271" s="1">
        <v>9</v>
      </c>
      <c r="M271" s="1">
        <v>7</v>
      </c>
      <c r="N271" s="1">
        <v>2</v>
      </c>
      <c r="O271" s="1">
        <f>O270+1</f>
        <v>21</v>
      </c>
    </row>
    <row r="272" spans="1:15" x14ac:dyDescent="0.25">
      <c r="A272" s="1">
        <v>275</v>
      </c>
      <c r="B272" s="1">
        <v>5</v>
      </c>
      <c r="C272" s="1">
        <v>3</v>
      </c>
      <c r="D272" s="87" t="s">
        <v>121</v>
      </c>
      <c r="E272" s="87">
        <v>26</v>
      </c>
      <c r="F272" s="1">
        <v>1</v>
      </c>
      <c r="G272" s="1">
        <v>1</v>
      </c>
      <c r="H272" s="1">
        <v>2</v>
      </c>
      <c r="I272" s="1">
        <v>78</v>
      </c>
      <c r="J272" s="1">
        <v>2</v>
      </c>
      <c r="K272" s="1">
        <v>2</v>
      </c>
      <c r="L272" s="1">
        <v>9</v>
      </c>
      <c r="M272" s="1">
        <v>7</v>
      </c>
      <c r="N272" s="1">
        <v>3</v>
      </c>
      <c r="O272" s="1">
        <f>O271+1</f>
        <v>22</v>
      </c>
    </row>
    <row r="273" spans="1:15" x14ac:dyDescent="0.25">
      <c r="A273" s="1">
        <v>276</v>
      </c>
      <c r="B273" s="1">
        <v>5</v>
      </c>
      <c r="C273" s="1">
        <v>4</v>
      </c>
      <c r="D273" s="87" t="s">
        <v>121</v>
      </c>
      <c r="E273" s="87">
        <v>27</v>
      </c>
      <c r="F273" s="1">
        <v>1</v>
      </c>
      <c r="G273" s="1">
        <v>1</v>
      </c>
      <c r="H273" s="1">
        <v>2</v>
      </c>
      <c r="I273" s="1">
        <v>18</v>
      </c>
      <c r="J273" s="1">
        <v>5</v>
      </c>
      <c r="K273" s="1">
        <v>7</v>
      </c>
      <c r="L273" s="1">
        <v>1</v>
      </c>
      <c r="M273" s="1">
        <v>7</v>
      </c>
      <c r="N273" s="1">
        <v>3</v>
      </c>
      <c r="O273" s="1">
        <f>O272+1</f>
        <v>23</v>
      </c>
    </row>
    <row r="274" spans="1:15" x14ac:dyDescent="0.25">
      <c r="A274" s="1">
        <v>277</v>
      </c>
      <c r="B274" s="1">
        <v>5</v>
      </c>
      <c r="C274" s="1">
        <v>1</v>
      </c>
      <c r="D274" s="87" t="s">
        <v>129</v>
      </c>
      <c r="E274" s="87">
        <v>28</v>
      </c>
      <c r="F274" s="1">
        <v>1</v>
      </c>
      <c r="G274" s="1">
        <v>1</v>
      </c>
      <c r="H274" s="1">
        <v>1</v>
      </c>
      <c r="I274" s="1">
        <v>62</v>
      </c>
      <c r="J274" s="1">
        <v>2</v>
      </c>
      <c r="K274" s="1">
        <v>2</v>
      </c>
      <c r="L274" s="1">
        <v>1</v>
      </c>
      <c r="M274" s="1">
        <v>7</v>
      </c>
      <c r="N274" s="1">
        <v>1</v>
      </c>
      <c r="O274" s="1">
        <f>O273+1</f>
        <v>24</v>
      </c>
    </row>
    <row r="275" spans="1:15" x14ac:dyDescent="0.25">
      <c r="A275" s="1">
        <v>278</v>
      </c>
      <c r="B275" s="1">
        <v>5</v>
      </c>
      <c r="C275" s="1">
        <v>2</v>
      </c>
      <c r="D275" s="87" t="s">
        <v>129</v>
      </c>
      <c r="E275" s="87">
        <v>29</v>
      </c>
      <c r="F275" s="1">
        <v>1</v>
      </c>
      <c r="G275" s="1">
        <v>1</v>
      </c>
      <c r="H275" s="1">
        <v>1</v>
      </c>
      <c r="I275" s="1">
        <v>18</v>
      </c>
      <c r="J275" s="1">
        <v>4</v>
      </c>
      <c r="K275" s="1">
        <v>7</v>
      </c>
      <c r="L275" s="1">
        <v>9</v>
      </c>
      <c r="M275" s="1">
        <v>7</v>
      </c>
      <c r="N275" s="1">
        <v>1</v>
      </c>
      <c r="O275" s="1">
        <f>O274+1</f>
        <v>25</v>
      </c>
    </row>
    <row r="276" spans="1:15" x14ac:dyDescent="0.25">
      <c r="A276" s="1">
        <v>279</v>
      </c>
      <c r="B276" s="1">
        <v>5</v>
      </c>
      <c r="C276" s="1">
        <v>1</v>
      </c>
      <c r="D276" s="87" t="s">
        <v>515</v>
      </c>
      <c r="E276" s="87">
        <v>30</v>
      </c>
      <c r="F276" s="1">
        <v>1</v>
      </c>
      <c r="G276" s="1">
        <v>1</v>
      </c>
      <c r="H276" s="1">
        <v>2</v>
      </c>
      <c r="I276" s="1">
        <v>70</v>
      </c>
      <c r="J276" s="1">
        <v>2</v>
      </c>
      <c r="K276" s="1">
        <v>6</v>
      </c>
      <c r="L276" s="1">
        <v>1</v>
      </c>
      <c r="M276" s="1">
        <v>7</v>
      </c>
      <c r="N276" s="1">
        <v>1</v>
      </c>
      <c r="O276" s="1">
        <f>O275+1</f>
        <v>26</v>
      </c>
    </row>
    <row r="277" spans="1:15" x14ac:dyDescent="0.25">
      <c r="A277" s="1">
        <v>282</v>
      </c>
      <c r="B277" s="1">
        <v>5</v>
      </c>
      <c r="C277" s="1">
        <v>1</v>
      </c>
      <c r="D277" s="87" t="s">
        <v>85</v>
      </c>
      <c r="E277" s="87">
        <v>33</v>
      </c>
      <c r="F277" s="1">
        <v>1</v>
      </c>
      <c r="G277" s="1">
        <v>1</v>
      </c>
      <c r="H277" s="1">
        <v>2</v>
      </c>
      <c r="I277" s="1">
        <v>35</v>
      </c>
      <c r="J277" s="1">
        <v>5</v>
      </c>
      <c r="K277" s="1">
        <v>1</v>
      </c>
      <c r="L277" s="1">
        <v>2</v>
      </c>
      <c r="M277" s="1">
        <v>7</v>
      </c>
      <c r="N277" s="1">
        <v>1</v>
      </c>
      <c r="O277" s="1">
        <f>O276+1</f>
        <v>27</v>
      </c>
    </row>
    <row r="278" spans="1:15" x14ac:dyDescent="0.25">
      <c r="A278" s="1">
        <v>292</v>
      </c>
      <c r="B278" s="1">
        <v>5</v>
      </c>
      <c r="C278" s="1">
        <v>1</v>
      </c>
      <c r="D278" s="87" t="s">
        <v>505</v>
      </c>
      <c r="E278" s="87">
        <v>43</v>
      </c>
      <c r="F278" s="1">
        <v>1</v>
      </c>
      <c r="G278" s="1">
        <v>1</v>
      </c>
      <c r="H278" s="1">
        <v>2</v>
      </c>
      <c r="I278" s="1">
        <v>50</v>
      </c>
      <c r="J278" s="1">
        <v>2</v>
      </c>
      <c r="K278" s="1">
        <v>6</v>
      </c>
      <c r="L278" s="1">
        <v>9</v>
      </c>
      <c r="M278" s="1">
        <v>7</v>
      </c>
      <c r="N278" s="1">
        <v>3</v>
      </c>
      <c r="O278" s="1">
        <f>O277+1</f>
        <v>28</v>
      </c>
    </row>
    <row r="279" spans="1:15" x14ac:dyDescent="0.25">
      <c r="A279" s="1">
        <v>293</v>
      </c>
      <c r="B279" s="1">
        <v>5</v>
      </c>
      <c r="C279" s="1">
        <v>1</v>
      </c>
      <c r="D279" s="87" t="s">
        <v>119</v>
      </c>
      <c r="E279" s="87">
        <v>44</v>
      </c>
      <c r="F279" s="1">
        <v>1</v>
      </c>
      <c r="G279" s="1">
        <v>1</v>
      </c>
      <c r="H279" s="1">
        <v>2</v>
      </c>
      <c r="I279" s="1">
        <v>48</v>
      </c>
      <c r="J279" s="1">
        <v>5</v>
      </c>
      <c r="K279" s="1">
        <v>8</v>
      </c>
      <c r="L279" s="1">
        <v>2</v>
      </c>
      <c r="M279" s="1">
        <v>7</v>
      </c>
      <c r="N279" s="1">
        <v>1</v>
      </c>
      <c r="O279" s="1">
        <f>O278+1</f>
        <v>29</v>
      </c>
    </row>
    <row r="280" spans="1:15" x14ac:dyDescent="0.25">
      <c r="A280" s="1">
        <v>294</v>
      </c>
      <c r="B280" s="1">
        <v>5</v>
      </c>
      <c r="C280" s="1">
        <v>1</v>
      </c>
      <c r="D280" s="87" t="s">
        <v>120</v>
      </c>
      <c r="E280" s="87">
        <v>45</v>
      </c>
      <c r="F280" s="1">
        <v>1</v>
      </c>
      <c r="G280" s="1">
        <v>1</v>
      </c>
      <c r="H280" s="1">
        <v>1</v>
      </c>
      <c r="I280" s="1">
        <v>26</v>
      </c>
      <c r="J280" s="1">
        <v>4</v>
      </c>
      <c r="K280" s="1">
        <v>1</v>
      </c>
      <c r="L280" s="1">
        <v>9</v>
      </c>
      <c r="M280" s="1">
        <v>8</v>
      </c>
      <c r="N280" s="1">
        <v>2</v>
      </c>
      <c r="O280" s="1">
        <f>O279+1</f>
        <v>30</v>
      </c>
    </row>
    <row r="281" spans="1:15" x14ac:dyDescent="0.25">
      <c r="A281" s="1">
        <v>283</v>
      </c>
      <c r="B281" s="1">
        <v>5</v>
      </c>
      <c r="C281" s="1">
        <v>1</v>
      </c>
      <c r="D281" s="87" t="s">
        <v>513</v>
      </c>
      <c r="E281" s="87">
        <v>34</v>
      </c>
      <c r="F281" s="1">
        <v>1</v>
      </c>
      <c r="G281" s="1">
        <v>1</v>
      </c>
      <c r="H281" s="1">
        <v>1</v>
      </c>
      <c r="I281" s="1">
        <v>18</v>
      </c>
      <c r="J281" s="1">
        <v>4</v>
      </c>
      <c r="K281" s="1">
        <v>7</v>
      </c>
      <c r="L281" s="1">
        <v>1</v>
      </c>
      <c r="M281" s="1">
        <v>11</v>
      </c>
      <c r="N281" s="1">
        <v>3</v>
      </c>
      <c r="O281" s="1">
        <f>O280+1</f>
        <v>31</v>
      </c>
    </row>
    <row r="282" spans="1:15" x14ac:dyDescent="0.25">
      <c r="A282" s="1">
        <v>287</v>
      </c>
      <c r="B282" s="1">
        <v>5</v>
      </c>
      <c r="C282" s="1">
        <v>2</v>
      </c>
      <c r="D282" s="87" t="s">
        <v>181</v>
      </c>
      <c r="E282" s="87">
        <v>38</v>
      </c>
      <c r="F282" s="1">
        <v>1</v>
      </c>
      <c r="G282" s="1">
        <v>1</v>
      </c>
      <c r="H282" s="1">
        <v>1</v>
      </c>
      <c r="I282" s="1">
        <v>63</v>
      </c>
      <c r="J282" s="1">
        <v>5</v>
      </c>
      <c r="K282" s="1">
        <v>10</v>
      </c>
      <c r="L282" s="1">
        <v>2</v>
      </c>
      <c r="M282" s="1">
        <v>11</v>
      </c>
      <c r="N282" s="1">
        <v>1</v>
      </c>
      <c r="O282" s="1">
        <f>O281+1</f>
        <v>32</v>
      </c>
    </row>
    <row r="283" spans="1:15" x14ac:dyDescent="0.25">
      <c r="A283" s="1">
        <v>298</v>
      </c>
      <c r="B283" s="1">
        <v>5</v>
      </c>
      <c r="C283" s="1">
        <v>1</v>
      </c>
      <c r="D283" s="87" t="s">
        <v>516</v>
      </c>
      <c r="E283" s="87">
        <v>49</v>
      </c>
      <c r="F283" s="1">
        <v>1</v>
      </c>
      <c r="G283" s="1">
        <v>1</v>
      </c>
      <c r="H283" s="1">
        <v>1</v>
      </c>
      <c r="I283" s="1">
        <v>63</v>
      </c>
      <c r="J283" s="1">
        <v>2</v>
      </c>
      <c r="K283" s="1">
        <v>5</v>
      </c>
      <c r="L283" s="1">
        <v>3</v>
      </c>
      <c r="M283" s="1">
        <v>11</v>
      </c>
      <c r="N283" s="1">
        <v>9</v>
      </c>
      <c r="O283" s="1">
        <f>O282+1</f>
        <v>33</v>
      </c>
    </row>
    <row r="284" spans="1:15" x14ac:dyDescent="0.25">
      <c r="A284" s="1">
        <v>299</v>
      </c>
      <c r="B284" s="1">
        <v>5</v>
      </c>
      <c r="C284" s="1">
        <v>2</v>
      </c>
      <c r="D284" s="87" t="s">
        <v>516</v>
      </c>
      <c r="E284" s="87">
        <v>50</v>
      </c>
      <c r="F284" s="1">
        <v>1</v>
      </c>
      <c r="G284" s="1">
        <v>1</v>
      </c>
      <c r="H284" s="1">
        <v>1</v>
      </c>
      <c r="I284" s="1">
        <v>40</v>
      </c>
      <c r="J284" s="1">
        <v>2</v>
      </c>
      <c r="K284" s="1">
        <v>5</v>
      </c>
      <c r="L284" s="1">
        <v>9</v>
      </c>
      <c r="M284" s="1">
        <v>11</v>
      </c>
      <c r="N284" s="1">
        <v>4</v>
      </c>
      <c r="O284" s="1">
        <f>O283+1</f>
        <v>34</v>
      </c>
    </row>
    <row r="285" spans="1:15" x14ac:dyDescent="0.25">
      <c r="A285" s="1">
        <v>295</v>
      </c>
      <c r="B285" s="1">
        <v>5</v>
      </c>
      <c r="C285" s="1">
        <v>1</v>
      </c>
      <c r="D285" s="87" t="s">
        <v>88</v>
      </c>
      <c r="E285" s="87">
        <v>46</v>
      </c>
      <c r="F285" s="1">
        <v>1</v>
      </c>
      <c r="G285" s="1">
        <v>1</v>
      </c>
      <c r="H285" s="1">
        <v>2</v>
      </c>
      <c r="I285" s="1">
        <v>24</v>
      </c>
      <c r="J285" s="1">
        <v>5</v>
      </c>
      <c r="K285" s="1">
        <v>6</v>
      </c>
      <c r="L285" s="1">
        <v>2</v>
      </c>
      <c r="M285" s="1">
        <v>30</v>
      </c>
      <c r="N285" s="1">
        <v>2</v>
      </c>
      <c r="O285" s="1">
        <f>O284+1</f>
        <v>35</v>
      </c>
    </row>
    <row r="286" spans="1:15" x14ac:dyDescent="0.25">
      <c r="A286" s="1">
        <v>254</v>
      </c>
      <c r="B286" s="1">
        <v>5</v>
      </c>
      <c r="C286" s="1">
        <v>2</v>
      </c>
      <c r="D286" s="87" t="s">
        <v>179</v>
      </c>
      <c r="E286" s="87">
        <v>5</v>
      </c>
      <c r="F286" s="1">
        <v>1</v>
      </c>
      <c r="G286" s="1">
        <v>1</v>
      </c>
      <c r="H286" s="1">
        <v>2</v>
      </c>
      <c r="I286" s="1">
        <v>25</v>
      </c>
      <c r="J286" s="1">
        <v>4</v>
      </c>
      <c r="K286" s="1">
        <v>6</v>
      </c>
      <c r="L286" s="1">
        <v>1</v>
      </c>
      <c r="M286" s="1">
        <v>30</v>
      </c>
      <c r="N286" s="1">
        <v>9</v>
      </c>
      <c r="O286" s="1">
        <f>O285+1</f>
        <v>36</v>
      </c>
    </row>
    <row r="287" spans="1:15" x14ac:dyDescent="0.25">
      <c r="A287" s="1">
        <v>296</v>
      </c>
      <c r="B287" s="1">
        <v>5</v>
      </c>
      <c r="C287" s="1">
        <v>1</v>
      </c>
      <c r="D287" s="87" t="s">
        <v>506</v>
      </c>
      <c r="E287" s="87">
        <v>47</v>
      </c>
      <c r="F287" s="1">
        <v>1</v>
      </c>
      <c r="G287" s="1">
        <v>1</v>
      </c>
      <c r="H287" s="1">
        <v>2</v>
      </c>
      <c r="I287" s="1">
        <v>63</v>
      </c>
      <c r="J287" s="1">
        <v>4</v>
      </c>
      <c r="K287" s="1">
        <v>2</v>
      </c>
      <c r="L287" s="1">
        <v>1</v>
      </c>
      <c r="M287" s="1">
        <v>40</v>
      </c>
      <c r="N287" s="1">
        <v>3</v>
      </c>
      <c r="O287" s="1">
        <f>O286+1</f>
        <v>37</v>
      </c>
    </row>
    <row r="288" spans="1:15" x14ac:dyDescent="0.25">
      <c r="A288" s="1">
        <v>307</v>
      </c>
      <c r="B288" s="1">
        <v>5</v>
      </c>
      <c r="C288" s="1">
        <v>10</v>
      </c>
      <c r="D288" s="87" t="s">
        <v>516</v>
      </c>
      <c r="E288" s="87">
        <v>58</v>
      </c>
      <c r="F288" s="1">
        <v>1</v>
      </c>
      <c r="G288" s="1">
        <v>1</v>
      </c>
      <c r="H288" s="1">
        <v>1</v>
      </c>
      <c r="I288" s="1">
        <v>70</v>
      </c>
      <c r="J288" s="1">
        <v>5</v>
      </c>
      <c r="K288" s="1">
        <v>10</v>
      </c>
      <c r="L288" s="1">
        <v>1</v>
      </c>
      <c r="M288" s="1">
        <v>40</v>
      </c>
      <c r="N288" s="1">
        <v>1</v>
      </c>
      <c r="O288" s="1">
        <f>O287+1</f>
        <v>38</v>
      </c>
    </row>
    <row r="289" spans="1:15" x14ac:dyDescent="0.25">
      <c r="A289" s="1">
        <v>255</v>
      </c>
      <c r="B289" s="1">
        <v>5</v>
      </c>
      <c r="C289" s="1">
        <v>3</v>
      </c>
      <c r="D289" s="87" t="s">
        <v>179</v>
      </c>
      <c r="E289" s="87">
        <v>6</v>
      </c>
      <c r="F289" s="1">
        <v>1</v>
      </c>
      <c r="G289" s="1">
        <v>1</v>
      </c>
      <c r="H289" s="1">
        <v>1</v>
      </c>
      <c r="I289" s="1">
        <v>60</v>
      </c>
      <c r="J289" s="1">
        <v>2</v>
      </c>
      <c r="K289" s="1">
        <v>5</v>
      </c>
      <c r="L289" s="1">
        <v>1</v>
      </c>
      <c r="M289" s="1">
        <v>40</v>
      </c>
      <c r="N289" s="1">
        <v>2</v>
      </c>
      <c r="O289" s="1">
        <f>O288+1</f>
        <v>39</v>
      </c>
    </row>
    <row r="290" spans="1:15" x14ac:dyDescent="0.25">
      <c r="A290" s="1">
        <v>260</v>
      </c>
      <c r="B290" s="1">
        <v>5</v>
      </c>
      <c r="C290" s="1">
        <v>8</v>
      </c>
      <c r="D290" s="87" t="s">
        <v>179</v>
      </c>
      <c r="E290" s="87">
        <v>11</v>
      </c>
      <c r="F290" s="1">
        <v>1</v>
      </c>
      <c r="G290" s="1">
        <v>1</v>
      </c>
      <c r="H290" s="1">
        <v>1</v>
      </c>
      <c r="I290" s="1">
        <v>45</v>
      </c>
      <c r="J290" s="1">
        <v>5</v>
      </c>
      <c r="K290" s="1">
        <v>2</v>
      </c>
      <c r="L290" s="1">
        <v>1</v>
      </c>
      <c r="M290" s="1">
        <v>40</v>
      </c>
      <c r="N290" s="1">
        <v>1</v>
      </c>
      <c r="O290" s="1">
        <f>O289+1</f>
        <v>40</v>
      </c>
    </row>
    <row r="291" spans="1:15" x14ac:dyDescent="0.25">
      <c r="A291" s="1">
        <v>261</v>
      </c>
      <c r="B291" s="1">
        <v>5</v>
      </c>
      <c r="C291" s="1">
        <v>9</v>
      </c>
      <c r="D291" s="87" t="s">
        <v>179</v>
      </c>
      <c r="E291" s="87">
        <v>12</v>
      </c>
      <c r="F291" s="1">
        <v>1</v>
      </c>
      <c r="G291" s="1">
        <v>1</v>
      </c>
      <c r="H291" s="1">
        <v>1</v>
      </c>
      <c r="I291" s="1">
        <v>41</v>
      </c>
      <c r="J291" s="1">
        <v>4</v>
      </c>
      <c r="K291" s="1">
        <v>2</v>
      </c>
      <c r="L291" s="1">
        <v>1</v>
      </c>
      <c r="M291" s="1">
        <v>40</v>
      </c>
      <c r="N291" s="1">
        <v>1</v>
      </c>
      <c r="O291" s="1">
        <f>O290+1</f>
        <v>41</v>
      </c>
    </row>
    <row r="292" spans="1:15" x14ac:dyDescent="0.25">
      <c r="A292" s="1">
        <v>262</v>
      </c>
      <c r="B292" s="1">
        <v>5</v>
      </c>
      <c r="C292" s="1">
        <v>10</v>
      </c>
      <c r="D292" s="87" t="s">
        <v>179</v>
      </c>
      <c r="E292" s="87">
        <v>13</v>
      </c>
      <c r="F292" s="1">
        <v>1</v>
      </c>
      <c r="G292" s="1">
        <v>1</v>
      </c>
      <c r="H292" s="1">
        <v>1</v>
      </c>
      <c r="I292" s="1">
        <v>60</v>
      </c>
      <c r="J292" s="1">
        <v>5</v>
      </c>
      <c r="K292" s="1">
        <v>1</v>
      </c>
      <c r="L292" s="1">
        <v>1</v>
      </c>
      <c r="M292" s="1">
        <v>40</v>
      </c>
      <c r="N292" s="1">
        <v>1</v>
      </c>
      <c r="O292" s="1">
        <f>O291+1</f>
        <v>42</v>
      </c>
    </row>
    <row r="293" spans="1:15" x14ac:dyDescent="0.25">
      <c r="A293" s="1">
        <v>263</v>
      </c>
      <c r="B293" s="1">
        <v>5</v>
      </c>
      <c r="C293" s="1">
        <v>11</v>
      </c>
      <c r="D293" s="87" t="s">
        <v>179</v>
      </c>
      <c r="E293" s="87">
        <v>14</v>
      </c>
      <c r="F293" s="1">
        <v>1</v>
      </c>
      <c r="G293" s="1">
        <v>1</v>
      </c>
      <c r="H293" s="1">
        <v>2</v>
      </c>
      <c r="I293" s="1">
        <v>29</v>
      </c>
      <c r="J293" s="1">
        <v>5</v>
      </c>
      <c r="K293" s="1">
        <v>6</v>
      </c>
      <c r="L293" s="1">
        <v>1</v>
      </c>
      <c r="M293" s="1">
        <v>40</v>
      </c>
      <c r="N293" s="1">
        <v>3</v>
      </c>
      <c r="O293" s="1">
        <f>O292+1</f>
        <v>43</v>
      </c>
    </row>
    <row r="294" spans="1:15" x14ac:dyDescent="0.25">
      <c r="A294" s="1">
        <v>297</v>
      </c>
      <c r="B294" s="1">
        <v>5</v>
      </c>
      <c r="C294" s="1">
        <v>1</v>
      </c>
      <c r="D294" s="87" t="s">
        <v>105</v>
      </c>
      <c r="E294" s="87">
        <v>48</v>
      </c>
      <c r="F294" s="1">
        <v>1</v>
      </c>
      <c r="G294" s="1">
        <v>1</v>
      </c>
      <c r="H294" s="1">
        <v>2</v>
      </c>
      <c r="I294" s="1">
        <v>77</v>
      </c>
      <c r="J294" s="1">
        <v>2</v>
      </c>
      <c r="K294" s="1">
        <v>6</v>
      </c>
      <c r="L294" s="1">
        <v>9</v>
      </c>
      <c r="M294" s="1">
        <v>50</v>
      </c>
      <c r="N294" s="1">
        <v>3</v>
      </c>
      <c r="O294" s="1">
        <f>O293+1</f>
        <v>44</v>
      </c>
    </row>
    <row r="295" spans="1:15" x14ac:dyDescent="0.25">
      <c r="A295" s="1">
        <v>288</v>
      </c>
      <c r="B295" s="1">
        <v>5</v>
      </c>
      <c r="C295" s="1">
        <v>1</v>
      </c>
      <c r="D295" s="87" t="s">
        <v>714</v>
      </c>
      <c r="E295" s="87">
        <v>39</v>
      </c>
      <c r="F295" s="1">
        <v>1</v>
      </c>
      <c r="G295" s="1">
        <v>1</v>
      </c>
      <c r="H295" s="1">
        <v>1</v>
      </c>
      <c r="I295" s="1">
        <v>47</v>
      </c>
      <c r="J295" s="1">
        <v>4</v>
      </c>
      <c r="K295" s="1">
        <v>3</v>
      </c>
      <c r="L295" s="1">
        <v>1</v>
      </c>
      <c r="M295" s="1">
        <v>50</v>
      </c>
      <c r="N295" s="1">
        <v>1</v>
      </c>
      <c r="O295" s="1">
        <f>O294+1</f>
        <v>45</v>
      </c>
    </row>
    <row r="296" spans="1:15" x14ac:dyDescent="0.25">
      <c r="A296" s="1">
        <v>264</v>
      </c>
      <c r="B296" s="1">
        <v>5</v>
      </c>
      <c r="C296" s="1">
        <v>12</v>
      </c>
      <c r="D296" s="87" t="s">
        <v>179</v>
      </c>
      <c r="E296" s="87">
        <v>15</v>
      </c>
      <c r="F296" s="1">
        <v>1</v>
      </c>
      <c r="G296" s="1">
        <v>1</v>
      </c>
      <c r="H296" s="1">
        <v>2</v>
      </c>
      <c r="I296" s="1">
        <v>19</v>
      </c>
      <c r="J296" s="1">
        <v>5</v>
      </c>
      <c r="K296" s="1">
        <v>7</v>
      </c>
      <c r="L296" s="1">
        <v>1</v>
      </c>
      <c r="M296" s="1">
        <v>50</v>
      </c>
      <c r="N296" s="1">
        <v>1</v>
      </c>
      <c r="O296" s="1">
        <f>O295+1</f>
        <v>46</v>
      </c>
    </row>
    <row r="297" spans="1:15" x14ac:dyDescent="0.25">
      <c r="A297" s="1">
        <v>265</v>
      </c>
      <c r="B297" s="1">
        <v>5</v>
      </c>
      <c r="C297" s="1">
        <v>13</v>
      </c>
      <c r="D297" s="87" t="s">
        <v>179</v>
      </c>
      <c r="E297" s="87">
        <v>16</v>
      </c>
      <c r="F297" s="1">
        <v>1</v>
      </c>
      <c r="G297" s="1">
        <v>1</v>
      </c>
      <c r="H297" s="1">
        <v>2</v>
      </c>
      <c r="I297" s="1">
        <v>60</v>
      </c>
      <c r="J297" s="1">
        <v>4</v>
      </c>
      <c r="K297" s="1">
        <v>6</v>
      </c>
      <c r="L297" s="1">
        <v>9</v>
      </c>
      <c r="M297" s="1">
        <v>50</v>
      </c>
      <c r="N297" s="1">
        <v>9</v>
      </c>
      <c r="O297" s="1">
        <f>O296+1</f>
        <v>47</v>
      </c>
    </row>
    <row r="298" spans="1:15" x14ac:dyDescent="0.25">
      <c r="A298" s="1">
        <v>270</v>
      </c>
      <c r="B298" s="1">
        <v>5</v>
      </c>
      <c r="C298" s="1">
        <v>1</v>
      </c>
      <c r="D298" s="87" t="s">
        <v>63</v>
      </c>
      <c r="E298" s="87">
        <v>21</v>
      </c>
      <c r="F298" s="1">
        <v>1</v>
      </c>
      <c r="G298" s="1">
        <v>1</v>
      </c>
      <c r="H298" s="1">
        <v>2</v>
      </c>
      <c r="I298" s="1">
        <v>62</v>
      </c>
      <c r="J298" s="1">
        <v>2</v>
      </c>
      <c r="K298" s="1">
        <v>6</v>
      </c>
      <c r="L298" s="1">
        <v>9</v>
      </c>
      <c r="M298" s="1">
        <v>50</v>
      </c>
      <c r="N298" s="1">
        <v>3</v>
      </c>
      <c r="O298" s="1">
        <f>O297+1</f>
        <v>48</v>
      </c>
    </row>
    <row r="299" spans="1:15" x14ac:dyDescent="0.25">
      <c r="A299" s="1">
        <v>285</v>
      </c>
      <c r="B299" s="1">
        <v>5</v>
      </c>
      <c r="C299" s="1">
        <v>1</v>
      </c>
      <c r="D299" s="87" t="s">
        <v>118</v>
      </c>
      <c r="E299" s="87">
        <v>36</v>
      </c>
      <c r="F299" s="1">
        <v>1</v>
      </c>
      <c r="G299" s="1">
        <v>1</v>
      </c>
      <c r="H299" s="1">
        <v>2</v>
      </c>
      <c r="I299" s="1">
        <v>25</v>
      </c>
      <c r="J299" s="1">
        <v>5</v>
      </c>
      <c r="K299" s="1">
        <v>3</v>
      </c>
      <c r="L299" s="1">
        <v>9</v>
      </c>
      <c r="M299" s="1">
        <v>50</v>
      </c>
      <c r="N299" s="1">
        <v>3</v>
      </c>
      <c r="O299" s="1">
        <f>O298+1</f>
        <v>49</v>
      </c>
    </row>
    <row r="300" spans="1:15" x14ac:dyDescent="0.25">
      <c r="A300" s="1">
        <v>253</v>
      </c>
      <c r="B300" s="1">
        <v>5</v>
      </c>
      <c r="C300" s="1">
        <v>1</v>
      </c>
      <c r="D300" s="87" t="s">
        <v>179</v>
      </c>
      <c r="E300" s="87">
        <v>4</v>
      </c>
      <c r="F300" s="1">
        <v>1</v>
      </c>
      <c r="G300" s="1">
        <v>1</v>
      </c>
      <c r="H300" s="1">
        <v>1</v>
      </c>
      <c r="I300" s="1">
        <v>36</v>
      </c>
      <c r="J300" s="1">
        <v>5</v>
      </c>
      <c r="K300" s="1">
        <v>3</v>
      </c>
      <c r="L300" s="1">
        <v>1</v>
      </c>
      <c r="M300" s="1">
        <v>60</v>
      </c>
      <c r="N300" s="1">
        <v>1</v>
      </c>
      <c r="O300" s="1">
        <f>O299+1</f>
        <v>50</v>
      </c>
    </row>
    <row r="301" spans="1:15" x14ac:dyDescent="0.25">
      <c r="A301" s="1">
        <v>258</v>
      </c>
      <c r="B301" s="1">
        <v>5</v>
      </c>
      <c r="C301" s="1">
        <v>6</v>
      </c>
      <c r="D301" s="87" t="s">
        <v>179</v>
      </c>
      <c r="E301" s="87">
        <v>9</v>
      </c>
      <c r="F301" s="1">
        <v>1</v>
      </c>
      <c r="G301" s="1">
        <v>1</v>
      </c>
      <c r="H301" s="1">
        <v>1</v>
      </c>
      <c r="I301" s="1">
        <v>23</v>
      </c>
      <c r="J301" s="1">
        <v>5</v>
      </c>
      <c r="K301" s="1">
        <v>9</v>
      </c>
      <c r="L301" s="1">
        <v>1</v>
      </c>
      <c r="M301" s="1">
        <v>60</v>
      </c>
      <c r="N301" s="1">
        <v>3</v>
      </c>
      <c r="O301" s="1">
        <f>O300+1</f>
        <v>51</v>
      </c>
    </row>
    <row r="302" spans="1:15" x14ac:dyDescent="0.25">
      <c r="A302" s="1">
        <v>286</v>
      </c>
      <c r="B302" s="1">
        <v>5</v>
      </c>
      <c r="C302" s="1">
        <v>1</v>
      </c>
      <c r="D302" s="87" t="s">
        <v>181</v>
      </c>
      <c r="E302" s="87">
        <v>37</v>
      </c>
      <c r="F302" s="1">
        <v>1</v>
      </c>
      <c r="G302" s="1">
        <v>1</v>
      </c>
      <c r="H302" s="1">
        <v>2</v>
      </c>
      <c r="I302" s="1">
        <v>25</v>
      </c>
      <c r="J302" s="1">
        <v>1</v>
      </c>
      <c r="K302" s="1">
        <v>6</v>
      </c>
      <c r="L302" s="1">
        <v>9</v>
      </c>
      <c r="M302" s="1">
        <v>60</v>
      </c>
      <c r="N302" s="1">
        <v>3</v>
      </c>
      <c r="O302" s="1">
        <f>O301+1</f>
        <v>52</v>
      </c>
    </row>
    <row r="303" spans="1:15" x14ac:dyDescent="0.25">
      <c r="A303" s="1">
        <v>252</v>
      </c>
      <c r="B303" s="1">
        <v>5</v>
      </c>
      <c r="C303" s="1">
        <v>1</v>
      </c>
      <c r="D303" s="87" t="s">
        <v>180</v>
      </c>
      <c r="E303" s="87">
        <v>3</v>
      </c>
      <c r="F303" s="1">
        <v>1</v>
      </c>
      <c r="G303" s="1">
        <v>1</v>
      </c>
      <c r="H303" s="1">
        <v>2</v>
      </c>
      <c r="I303" s="1">
        <v>53</v>
      </c>
      <c r="J303" s="1">
        <v>5</v>
      </c>
      <c r="K303" s="1">
        <v>10</v>
      </c>
      <c r="L303" s="1">
        <v>2</v>
      </c>
      <c r="M303" s="1">
        <v>70</v>
      </c>
      <c r="N303" s="1">
        <v>1</v>
      </c>
      <c r="O303" s="1">
        <f>O302+1</f>
        <v>53</v>
      </c>
    </row>
    <row r="304" spans="1:15" x14ac:dyDescent="0.25">
      <c r="A304" s="1">
        <v>259</v>
      </c>
      <c r="B304" s="1">
        <v>5</v>
      </c>
      <c r="C304" s="1">
        <v>7</v>
      </c>
      <c r="D304" s="87" t="s">
        <v>179</v>
      </c>
      <c r="E304" s="87">
        <v>10</v>
      </c>
      <c r="F304" s="1">
        <v>1</v>
      </c>
      <c r="G304" s="1">
        <v>1</v>
      </c>
      <c r="H304" s="1">
        <v>2</v>
      </c>
      <c r="I304" s="1">
        <v>22</v>
      </c>
      <c r="J304" s="1">
        <v>5</v>
      </c>
      <c r="K304" s="1">
        <v>7</v>
      </c>
      <c r="L304" s="1">
        <v>1</v>
      </c>
      <c r="M304" s="1">
        <v>70</v>
      </c>
      <c r="N304" s="1">
        <v>3</v>
      </c>
      <c r="O304" s="1">
        <f>O303+1</f>
        <v>54</v>
      </c>
    </row>
    <row r="305" spans="1:15" x14ac:dyDescent="0.25">
      <c r="A305" s="1">
        <v>280</v>
      </c>
      <c r="B305" s="1">
        <v>5</v>
      </c>
      <c r="C305" s="1">
        <v>2</v>
      </c>
      <c r="D305" s="87" t="s">
        <v>515</v>
      </c>
      <c r="E305" s="87">
        <v>31</v>
      </c>
      <c r="F305" s="1">
        <v>1</v>
      </c>
      <c r="G305" s="1">
        <v>1</v>
      </c>
      <c r="H305" s="1">
        <v>1</v>
      </c>
      <c r="I305" s="1">
        <v>40</v>
      </c>
      <c r="J305" s="1">
        <v>4</v>
      </c>
      <c r="K305" s="1">
        <v>98</v>
      </c>
      <c r="L305" s="1">
        <v>1</v>
      </c>
      <c r="M305" s="1">
        <v>70</v>
      </c>
      <c r="N305" s="1">
        <v>1</v>
      </c>
      <c r="O305" s="1">
        <f>O304+1</f>
        <v>55</v>
      </c>
    </row>
    <row r="306" spans="1:15" x14ac:dyDescent="0.25">
      <c r="A306" s="1">
        <v>300</v>
      </c>
      <c r="B306" s="1">
        <v>5</v>
      </c>
      <c r="C306" s="1">
        <v>3</v>
      </c>
      <c r="D306" s="87" t="s">
        <v>516</v>
      </c>
      <c r="E306" s="87">
        <v>51</v>
      </c>
      <c r="F306" s="1">
        <v>1</v>
      </c>
      <c r="G306" s="1">
        <v>1</v>
      </c>
      <c r="H306" s="1">
        <v>1</v>
      </c>
      <c r="I306" s="1">
        <v>18</v>
      </c>
      <c r="J306" s="1">
        <v>4</v>
      </c>
      <c r="K306" s="1">
        <v>7</v>
      </c>
      <c r="L306" s="1">
        <v>3</v>
      </c>
      <c r="M306" s="1">
        <v>99</v>
      </c>
      <c r="N306" s="1">
        <v>3</v>
      </c>
      <c r="O306" s="1">
        <f>O305+1</f>
        <v>56</v>
      </c>
    </row>
    <row r="307" spans="1:15" x14ac:dyDescent="0.25">
      <c r="A307" s="1">
        <v>301</v>
      </c>
      <c r="B307" s="1">
        <v>5</v>
      </c>
      <c r="C307" s="1">
        <v>4</v>
      </c>
      <c r="D307" s="87" t="s">
        <v>516</v>
      </c>
      <c r="E307" s="87">
        <v>52</v>
      </c>
      <c r="F307" s="1">
        <v>1</v>
      </c>
      <c r="G307" s="1">
        <v>1</v>
      </c>
      <c r="H307" s="1">
        <v>2</v>
      </c>
      <c r="I307" s="1">
        <v>44</v>
      </c>
      <c r="J307" s="1">
        <v>3</v>
      </c>
      <c r="K307" s="1">
        <v>6</v>
      </c>
      <c r="L307" s="1">
        <v>3</v>
      </c>
      <c r="M307" s="1">
        <v>99</v>
      </c>
      <c r="N307" s="1">
        <v>3</v>
      </c>
      <c r="O307" s="1">
        <f>O306+1</f>
        <v>57</v>
      </c>
    </row>
    <row r="308" spans="1:15" x14ac:dyDescent="0.25">
      <c r="A308" s="1">
        <v>302</v>
      </c>
      <c r="B308" s="1">
        <v>5</v>
      </c>
      <c r="C308" s="1">
        <v>5</v>
      </c>
      <c r="D308" s="87" t="s">
        <v>516</v>
      </c>
      <c r="E308" s="87">
        <v>53</v>
      </c>
      <c r="F308" s="1">
        <v>1</v>
      </c>
      <c r="G308" s="1">
        <v>1</v>
      </c>
      <c r="H308" s="1">
        <v>1</v>
      </c>
      <c r="I308" s="1">
        <v>30</v>
      </c>
      <c r="J308" s="1">
        <v>5</v>
      </c>
      <c r="K308" s="1">
        <v>1</v>
      </c>
      <c r="L308" s="1">
        <v>9</v>
      </c>
      <c r="M308" s="1">
        <v>99</v>
      </c>
      <c r="N308" s="1">
        <v>3</v>
      </c>
      <c r="O308" s="1">
        <f>O307+1</f>
        <v>58</v>
      </c>
    </row>
    <row r="309" spans="1:15" x14ac:dyDescent="0.25">
      <c r="A309" s="1">
        <v>308</v>
      </c>
      <c r="B309" s="1">
        <v>5</v>
      </c>
      <c r="C309" s="1">
        <v>11</v>
      </c>
      <c r="D309" s="87" t="s">
        <v>516</v>
      </c>
      <c r="E309" s="108">
        <v>59</v>
      </c>
      <c r="F309" s="1">
        <v>1</v>
      </c>
      <c r="G309" s="1">
        <v>1</v>
      </c>
      <c r="H309" s="1">
        <v>1</v>
      </c>
      <c r="I309" s="1">
        <v>22</v>
      </c>
      <c r="J309" s="1">
        <v>5</v>
      </c>
      <c r="K309" s="1">
        <v>2</v>
      </c>
      <c r="L309" s="1">
        <v>9</v>
      </c>
      <c r="M309" s="1">
        <v>99</v>
      </c>
      <c r="N309" s="1">
        <v>2</v>
      </c>
      <c r="O309" s="1">
        <f>O308+1</f>
        <v>59</v>
      </c>
    </row>
    <row r="310" spans="1:15" x14ac:dyDescent="0.25">
      <c r="A310" s="1">
        <v>309</v>
      </c>
      <c r="B310" s="1">
        <v>6</v>
      </c>
      <c r="C310" s="1">
        <v>1</v>
      </c>
      <c r="D310" s="87" t="s">
        <v>586</v>
      </c>
      <c r="E310" s="87">
        <v>1</v>
      </c>
      <c r="F310" s="1">
        <v>1</v>
      </c>
      <c r="G310" s="1">
        <v>1</v>
      </c>
      <c r="H310" s="1">
        <v>1</v>
      </c>
      <c r="I310" s="1">
        <v>40</v>
      </c>
      <c r="J310" s="1">
        <v>2</v>
      </c>
      <c r="K310" s="1">
        <v>4</v>
      </c>
      <c r="L310" s="1">
        <v>9</v>
      </c>
      <c r="M310" s="1">
        <v>1</v>
      </c>
      <c r="N310" s="1">
        <v>1</v>
      </c>
      <c r="O310" s="1">
        <v>1</v>
      </c>
    </row>
    <row r="311" spans="1:15" x14ac:dyDescent="0.25">
      <c r="A311" s="1">
        <v>342</v>
      </c>
      <c r="B311" s="1">
        <v>6</v>
      </c>
      <c r="C311" s="1">
        <v>1</v>
      </c>
      <c r="D311" s="87" t="s">
        <v>581</v>
      </c>
      <c r="E311" s="87">
        <v>34</v>
      </c>
      <c r="F311" s="1">
        <v>1</v>
      </c>
      <c r="G311" s="1">
        <v>1</v>
      </c>
      <c r="H311" s="1">
        <v>2</v>
      </c>
      <c r="I311" s="1">
        <v>40</v>
      </c>
      <c r="J311" s="1">
        <v>4</v>
      </c>
      <c r="K311" s="1">
        <v>2</v>
      </c>
      <c r="L311" s="1">
        <v>2</v>
      </c>
      <c r="M311" s="1">
        <v>1</v>
      </c>
      <c r="N311" s="1">
        <v>1</v>
      </c>
      <c r="O311" s="1">
        <f>O310+1</f>
        <v>2</v>
      </c>
    </row>
    <row r="312" spans="1:15" x14ac:dyDescent="0.25">
      <c r="A312" s="1">
        <v>367</v>
      </c>
      <c r="B312" s="1">
        <v>6</v>
      </c>
      <c r="C312" s="1">
        <v>1</v>
      </c>
      <c r="D312" s="87" t="s">
        <v>725</v>
      </c>
      <c r="E312" s="87">
        <v>59</v>
      </c>
      <c r="F312" s="1">
        <v>1</v>
      </c>
      <c r="G312" s="1">
        <v>1</v>
      </c>
      <c r="H312" s="1">
        <v>2</v>
      </c>
      <c r="I312" s="1">
        <v>40</v>
      </c>
      <c r="J312" s="1">
        <v>4</v>
      </c>
      <c r="K312" s="1">
        <v>6</v>
      </c>
      <c r="L312" s="1">
        <v>2</v>
      </c>
      <c r="M312" s="1">
        <v>2</v>
      </c>
      <c r="N312" s="1">
        <v>2</v>
      </c>
      <c r="O312" s="1">
        <f>O311+1</f>
        <v>3</v>
      </c>
    </row>
    <row r="313" spans="1:15" x14ac:dyDescent="0.25">
      <c r="A313" s="1">
        <v>321</v>
      </c>
      <c r="B313" s="1">
        <v>6</v>
      </c>
      <c r="C313" s="1">
        <v>4</v>
      </c>
      <c r="D313" s="87" t="s">
        <v>718</v>
      </c>
      <c r="E313" s="87">
        <v>13</v>
      </c>
      <c r="F313" s="1">
        <v>1</v>
      </c>
      <c r="G313" s="1">
        <v>1</v>
      </c>
      <c r="H313" s="1">
        <v>2</v>
      </c>
      <c r="I313" s="1">
        <v>57</v>
      </c>
      <c r="J313" s="1">
        <v>4</v>
      </c>
      <c r="K313" s="1">
        <v>98</v>
      </c>
      <c r="L313" s="1">
        <v>2</v>
      </c>
      <c r="M313" s="1">
        <v>2</v>
      </c>
      <c r="N313" s="1">
        <v>1</v>
      </c>
      <c r="O313" s="1">
        <f>O312+1</f>
        <v>4</v>
      </c>
    </row>
    <row r="314" spans="1:15" x14ac:dyDescent="0.25">
      <c r="A314" s="1">
        <v>345</v>
      </c>
      <c r="B314" s="1">
        <v>6</v>
      </c>
      <c r="C314" s="1">
        <v>1</v>
      </c>
      <c r="D314" s="87" t="s">
        <v>721</v>
      </c>
      <c r="E314" s="87">
        <v>37</v>
      </c>
      <c r="F314" s="1">
        <v>1</v>
      </c>
      <c r="G314" s="1">
        <v>1</v>
      </c>
      <c r="H314" s="1">
        <v>2</v>
      </c>
      <c r="I314" s="1">
        <v>60</v>
      </c>
      <c r="J314" s="1">
        <v>3</v>
      </c>
      <c r="K314" s="1">
        <v>6</v>
      </c>
      <c r="L314" s="1">
        <v>2</v>
      </c>
      <c r="M314" s="1">
        <v>2</v>
      </c>
      <c r="N314" s="1">
        <v>1</v>
      </c>
      <c r="O314" s="1">
        <f>O313+1</f>
        <v>5</v>
      </c>
    </row>
    <row r="315" spans="1:15" x14ac:dyDescent="0.25">
      <c r="A315" s="1">
        <v>320</v>
      </c>
      <c r="B315" s="1">
        <v>6</v>
      </c>
      <c r="C315" s="1">
        <v>3</v>
      </c>
      <c r="D315" s="87" t="s">
        <v>718</v>
      </c>
      <c r="E315" s="87">
        <v>12</v>
      </c>
      <c r="F315" s="1">
        <v>1</v>
      </c>
      <c r="G315" s="1">
        <v>1</v>
      </c>
      <c r="H315" s="1">
        <v>1</v>
      </c>
      <c r="I315" s="1">
        <v>46</v>
      </c>
      <c r="J315" s="1">
        <v>1</v>
      </c>
      <c r="K315" s="1">
        <v>98</v>
      </c>
      <c r="L315" s="1">
        <v>9</v>
      </c>
      <c r="M315" s="1">
        <v>2</v>
      </c>
      <c r="N315" s="1">
        <v>1</v>
      </c>
      <c r="O315" s="1">
        <f>O314+1</f>
        <v>6</v>
      </c>
    </row>
    <row r="316" spans="1:15" x14ac:dyDescent="0.25">
      <c r="A316" s="1">
        <v>322</v>
      </c>
      <c r="B316" s="1">
        <v>6</v>
      </c>
      <c r="C316" s="1">
        <v>5</v>
      </c>
      <c r="D316" s="87" t="s">
        <v>718</v>
      </c>
      <c r="E316" s="87">
        <v>14</v>
      </c>
      <c r="F316" s="1">
        <v>1</v>
      </c>
      <c r="G316" s="1">
        <v>1</v>
      </c>
      <c r="H316" s="1">
        <v>2</v>
      </c>
      <c r="I316" s="1">
        <v>40</v>
      </c>
      <c r="J316" s="1">
        <v>4</v>
      </c>
      <c r="K316" s="1">
        <v>6</v>
      </c>
      <c r="L316" s="1">
        <v>2</v>
      </c>
      <c r="M316" s="1">
        <v>3</v>
      </c>
      <c r="N316" s="1">
        <v>1</v>
      </c>
      <c r="O316" s="1">
        <f>O315+1</f>
        <v>7</v>
      </c>
    </row>
    <row r="317" spans="1:15" x14ac:dyDescent="0.25">
      <c r="A317" s="1">
        <v>343</v>
      </c>
      <c r="B317" s="1">
        <v>6</v>
      </c>
      <c r="C317" s="1">
        <v>1</v>
      </c>
      <c r="D317" s="87" t="s">
        <v>573</v>
      </c>
      <c r="E317" s="87">
        <v>35</v>
      </c>
      <c r="F317" s="1">
        <v>1</v>
      </c>
      <c r="G317" s="1">
        <v>1</v>
      </c>
      <c r="H317" s="1">
        <v>2</v>
      </c>
      <c r="I317" s="1">
        <v>50</v>
      </c>
      <c r="J317" s="1">
        <v>2</v>
      </c>
      <c r="K317" s="1">
        <v>6</v>
      </c>
      <c r="L317" s="1">
        <v>9</v>
      </c>
      <c r="M317" s="1">
        <v>4</v>
      </c>
      <c r="N317" s="1">
        <v>2</v>
      </c>
      <c r="O317" s="1">
        <f>O316+1</f>
        <v>8</v>
      </c>
    </row>
    <row r="318" spans="1:15" x14ac:dyDescent="0.25">
      <c r="A318" s="1">
        <v>346</v>
      </c>
      <c r="B318" s="1">
        <v>6</v>
      </c>
      <c r="C318" s="1">
        <v>1</v>
      </c>
      <c r="D318" s="87" t="s">
        <v>568</v>
      </c>
      <c r="E318" s="87">
        <v>38</v>
      </c>
      <c r="F318" s="1">
        <v>1</v>
      </c>
      <c r="G318" s="1">
        <v>1</v>
      </c>
      <c r="H318" s="1">
        <v>2</v>
      </c>
      <c r="I318" s="1">
        <v>25</v>
      </c>
      <c r="J318" s="1">
        <v>5</v>
      </c>
      <c r="K318" s="1">
        <v>8</v>
      </c>
      <c r="L318" s="1">
        <v>2</v>
      </c>
      <c r="M318" s="1">
        <v>4</v>
      </c>
      <c r="N318" s="1">
        <v>1</v>
      </c>
      <c r="O318" s="1">
        <f>O317+1</f>
        <v>9</v>
      </c>
    </row>
    <row r="319" spans="1:15" x14ac:dyDescent="0.25">
      <c r="A319" s="1">
        <v>347</v>
      </c>
      <c r="B319" s="1">
        <v>6</v>
      </c>
      <c r="C319" s="1">
        <v>1</v>
      </c>
      <c r="D319" s="87" t="s">
        <v>161</v>
      </c>
      <c r="E319" s="87">
        <v>39</v>
      </c>
      <c r="F319" s="1">
        <v>1</v>
      </c>
      <c r="G319" s="1">
        <v>1</v>
      </c>
      <c r="H319" s="1">
        <v>1</v>
      </c>
      <c r="I319" s="1">
        <v>80</v>
      </c>
      <c r="J319" s="1">
        <v>4</v>
      </c>
      <c r="K319" s="1">
        <v>9</v>
      </c>
      <c r="L319" s="1">
        <v>1</v>
      </c>
      <c r="M319" s="1">
        <v>4</v>
      </c>
      <c r="N319" s="1">
        <v>1</v>
      </c>
      <c r="O319" s="1">
        <f>O318+1</f>
        <v>10</v>
      </c>
    </row>
    <row r="320" spans="1:15" x14ac:dyDescent="0.25">
      <c r="A320" s="1">
        <v>359</v>
      </c>
      <c r="B320" s="1">
        <v>6</v>
      </c>
      <c r="C320" s="1">
        <v>1</v>
      </c>
      <c r="D320" s="87" t="s">
        <v>569</v>
      </c>
      <c r="E320" s="87">
        <v>51</v>
      </c>
      <c r="F320" s="1">
        <v>1</v>
      </c>
      <c r="G320" s="1">
        <v>1</v>
      </c>
      <c r="H320" s="1">
        <v>1</v>
      </c>
      <c r="I320" s="1">
        <v>46</v>
      </c>
      <c r="J320" s="1">
        <v>5</v>
      </c>
      <c r="K320" s="1">
        <v>3</v>
      </c>
      <c r="L320" s="1">
        <v>1</v>
      </c>
      <c r="M320" s="1">
        <v>4</v>
      </c>
      <c r="N320" s="1">
        <v>3</v>
      </c>
      <c r="O320" s="1">
        <f>O319+1</f>
        <v>11</v>
      </c>
    </row>
    <row r="321" spans="1:15" x14ac:dyDescent="0.25">
      <c r="A321" s="1">
        <v>362</v>
      </c>
      <c r="B321" s="1">
        <v>6</v>
      </c>
      <c r="C321" s="1">
        <v>1</v>
      </c>
      <c r="D321" s="87" t="s">
        <v>584</v>
      </c>
      <c r="E321" s="87">
        <v>54</v>
      </c>
      <c r="F321" s="1">
        <v>1</v>
      </c>
      <c r="G321" s="1">
        <v>1</v>
      </c>
      <c r="H321" s="1">
        <v>1</v>
      </c>
      <c r="I321" s="1">
        <v>20</v>
      </c>
      <c r="J321" s="1">
        <v>5</v>
      </c>
      <c r="K321" s="1">
        <v>7</v>
      </c>
      <c r="L321" s="1">
        <v>2</v>
      </c>
      <c r="M321" s="1">
        <v>4</v>
      </c>
      <c r="N321" s="1">
        <v>1</v>
      </c>
      <c r="O321" s="1">
        <f>O320+1</f>
        <v>12</v>
      </c>
    </row>
    <row r="322" spans="1:15" x14ac:dyDescent="0.25">
      <c r="A322" s="1">
        <v>368</v>
      </c>
      <c r="B322" s="1">
        <v>6</v>
      </c>
      <c r="C322" s="1">
        <v>1</v>
      </c>
      <c r="D322" s="87" t="s">
        <v>564</v>
      </c>
      <c r="E322" s="108">
        <v>60</v>
      </c>
      <c r="F322" s="1">
        <v>1</v>
      </c>
      <c r="G322" s="1">
        <v>1</v>
      </c>
      <c r="H322" s="1">
        <v>2</v>
      </c>
      <c r="I322" s="1">
        <v>20</v>
      </c>
      <c r="J322" s="1">
        <v>5</v>
      </c>
      <c r="K322" s="1">
        <v>6</v>
      </c>
      <c r="L322" s="1">
        <v>1</v>
      </c>
      <c r="M322" s="1">
        <v>4</v>
      </c>
      <c r="N322" s="1">
        <v>1</v>
      </c>
      <c r="O322" s="1">
        <f>O321+1</f>
        <v>13</v>
      </c>
    </row>
    <row r="323" spans="1:15" x14ac:dyDescent="0.25">
      <c r="A323" s="1">
        <v>326</v>
      </c>
      <c r="B323" s="1">
        <v>6</v>
      </c>
      <c r="C323" s="1">
        <v>1</v>
      </c>
      <c r="D323" s="87" t="s">
        <v>591</v>
      </c>
      <c r="E323" s="87">
        <v>18</v>
      </c>
      <c r="F323" s="1">
        <v>1</v>
      </c>
      <c r="G323" s="1">
        <v>1</v>
      </c>
      <c r="H323" s="1">
        <v>1</v>
      </c>
      <c r="I323" s="1">
        <v>48</v>
      </c>
      <c r="J323" s="1">
        <v>5</v>
      </c>
      <c r="K323" s="1">
        <v>8</v>
      </c>
      <c r="L323" s="1">
        <v>1</v>
      </c>
      <c r="M323" s="1">
        <v>4</v>
      </c>
      <c r="N323" s="1">
        <v>1</v>
      </c>
      <c r="O323" s="1">
        <f>O322+1</f>
        <v>14</v>
      </c>
    </row>
    <row r="324" spans="1:15" x14ac:dyDescent="0.25">
      <c r="A324" s="1">
        <v>327</v>
      </c>
      <c r="B324" s="1">
        <v>6</v>
      </c>
      <c r="C324" s="1">
        <v>2</v>
      </c>
      <c r="D324" s="87" t="s">
        <v>591</v>
      </c>
      <c r="E324" s="87">
        <v>19</v>
      </c>
      <c r="F324" s="1">
        <v>1</v>
      </c>
      <c r="G324" s="1">
        <v>1</v>
      </c>
      <c r="H324" s="1">
        <v>2</v>
      </c>
      <c r="I324" s="1">
        <v>30</v>
      </c>
      <c r="J324" s="1">
        <v>4</v>
      </c>
      <c r="K324" s="1">
        <v>6</v>
      </c>
      <c r="L324" s="1">
        <v>9</v>
      </c>
      <c r="M324" s="1">
        <v>4</v>
      </c>
      <c r="N324" s="1">
        <v>4</v>
      </c>
      <c r="O324" s="1">
        <f>O323+1</f>
        <v>15</v>
      </c>
    </row>
    <row r="325" spans="1:15" x14ac:dyDescent="0.25">
      <c r="A325" s="1">
        <v>352</v>
      </c>
      <c r="B325" s="1">
        <v>6</v>
      </c>
      <c r="C325" s="1">
        <v>1</v>
      </c>
      <c r="D325" s="87" t="s">
        <v>578</v>
      </c>
      <c r="E325" s="87">
        <v>44</v>
      </c>
      <c r="F325" s="1">
        <v>1</v>
      </c>
      <c r="G325" s="1">
        <v>1</v>
      </c>
      <c r="H325" s="1">
        <v>1</v>
      </c>
      <c r="I325" s="1">
        <v>55</v>
      </c>
      <c r="J325" s="1">
        <v>2</v>
      </c>
      <c r="K325" s="1">
        <v>2</v>
      </c>
      <c r="L325" s="1">
        <v>9</v>
      </c>
      <c r="M325" s="1">
        <v>5</v>
      </c>
      <c r="N325" s="1">
        <v>3</v>
      </c>
      <c r="O325" s="1">
        <f>O324+1</f>
        <v>16</v>
      </c>
    </row>
    <row r="326" spans="1:15" x14ac:dyDescent="0.25">
      <c r="A326" s="1">
        <v>310</v>
      </c>
      <c r="B326" s="1">
        <v>6</v>
      </c>
      <c r="C326" s="1">
        <v>1</v>
      </c>
      <c r="D326" s="87" t="s">
        <v>103</v>
      </c>
      <c r="E326" s="87">
        <v>2</v>
      </c>
      <c r="F326" s="1">
        <v>1</v>
      </c>
      <c r="G326" s="1">
        <v>1</v>
      </c>
      <c r="H326" s="1">
        <v>1</v>
      </c>
      <c r="I326" s="1">
        <v>55</v>
      </c>
      <c r="J326" s="1">
        <v>2</v>
      </c>
      <c r="K326" s="1">
        <v>2</v>
      </c>
      <c r="L326" s="1">
        <v>9</v>
      </c>
      <c r="M326" s="1">
        <v>6</v>
      </c>
      <c r="N326" s="1">
        <v>1</v>
      </c>
      <c r="O326" s="1">
        <f>O325+1</f>
        <v>17</v>
      </c>
    </row>
    <row r="327" spans="1:15" x14ac:dyDescent="0.25">
      <c r="A327" s="1">
        <v>311</v>
      </c>
      <c r="B327" s="1">
        <v>6</v>
      </c>
      <c r="C327" s="1">
        <v>1</v>
      </c>
      <c r="D327" s="87" t="s">
        <v>717</v>
      </c>
      <c r="E327" s="87">
        <v>3</v>
      </c>
      <c r="F327" s="1">
        <v>1</v>
      </c>
      <c r="G327" s="1">
        <v>1</v>
      </c>
      <c r="H327" s="1">
        <v>1</v>
      </c>
      <c r="I327" s="1">
        <v>48</v>
      </c>
      <c r="J327" s="1">
        <v>3</v>
      </c>
      <c r="K327" s="1">
        <v>2</v>
      </c>
      <c r="L327" s="1">
        <v>2</v>
      </c>
      <c r="M327" s="1">
        <v>7</v>
      </c>
      <c r="N327" s="1">
        <v>1</v>
      </c>
      <c r="O327" s="1">
        <f>O326+1</f>
        <v>18</v>
      </c>
    </row>
    <row r="328" spans="1:15" x14ac:dyDescent="0.25">
      <c r="A328" s="1">
        <v>312</v>
      </c>
      <c r="B328" s="1">
        <v>6</v>
      </c>
      <c r="C328" s="1">
        <v>1</v>
      </c>
      <c r="D328" s="87" t="s">
        <v>592</v>
      </c>
      <c r="E328" s="87">
        <v>4</v>
      </c>
      <c r="F328" s="1">
        <v>1</v>
      </c>
      <c r="G328" s="1">
        <v>1</v>
      </c>
      <c r="H328" s="1">
        <v>2</v>
      </c>
      <c r="I328" s="1">
        <v>60</v>
      </c>
      <c r="J328" s="1">
        <v>2</v>
      </c>
      <c r="K328" s="1">
        <v>6</v>
      </c>
      <c r="L328" s="1">
        <v>1</v>
      </c>
      <c r="M328" s="1">
        <v>7</v>
      </c>
      <c r="N328" s="1">
        <v>9</v>
      </c>
      <c r="O328" s="1">
        <f>O327+1</f>
        <v>19</v>
      </c>
    </row>
    <row r="329" spans="1:15" x14ac:dyDescent="0.25">
      <c r="A329" s="1">
        <v>317</v>
      </c>
      <c r="B329" s="1">
        <v>6</v>
      </c>
      <c r="C329" s="1">
        <v>6</v>
      </c>
      <c r="D329" s="87" t="s">
        <v>592</v>
      </c>
      <c r="E329" s="87">
        <v>9</v>
      </c>
      <c r="F329" s="1">
        <v>1</v>
      </c>
      <c r="G329" s="1">
        <v>1</v>
      </c>
      <c r="H329" s="1">
        <v>1</v>
      </c>
      <c r="I329" s="1">
        <v>33</v>
      </c>
      <c r="J329" s="1">
        <v>5</v>
      </c>
      <c r="K329" s="1">
        <v>8</v>
      </c>
      <c r="L329" s="1">
        <v>1</v>
      </c>
      <c r="M329" s="1">
        <v>7</v>
      </c>
      <c r="N329" s="1">
        <v>1</v>
      </c>
      <c r="O329" s="1">
        <f>O328+1</f>
        <v>20</v>
      </c>
    </row>
    <row r="330" spans="1:15" x14ac:dyDescent="0.25">
      <c r="A330" s="1">
        <v>323</v>
      </c>
      <c r="B330" s="1">
        <v>6</v>
      </c>
      <c r="C330" s="1">
        <v>1</v>
      </c>
      <c r="D330" s="87" t="s">
        <v>570</v>
      </c>
      <c r="E330" s="87">
        <v>15</v>
      </c>
      <c r="F330" s="1">
        <v>1</v>
      </c>
      <c r="G330" s="1">
        <v>1</v>
      </c>
      <c r="H330" s="1">
        <v>2</v>
      </c>
      <c r="I330" s="1">
        <v>59</v>
      </c>
      <c r="J330" s="1">
        <v>5</v>
      </c>
      <c r="K330" s="1">
        <v>6</v>
      </c>
      <c r="L330" s="1">
        <v>2</v>
      </c>
      <c r="M330" s="1">
        <v>7</v>
      </c>
      <c r="N330" s="1">
        <v>1</v>
      </c>
      <c r="O330" s="1">
        <f>O329+1</f>
        <v>21</v>
      </c>
    </row>
    <row r="331" spans="1:15" x14ac:dyDescent="0.25">
      <c r="A331" s="1">
        <v>324</v>
      </c>
      <c r="B331" s="1">
        <v>6</v>
      </c>
      <c r="C331" s="1">
        <v>1</v>
      </c>
      <c r="D331" s="87" t="s">
        <v>572</v>
      </c>
      <c r="E331" s="87">
        <v>16</v>
      </c>
      <c r="F331" s="1">
        <v>1</v>
      </c>
      <c r="G331" s="1">
        <v>1</v>
      </c>
      <c r="H331" s="1">
        <v>2</v>
      </c>
      <c r="I331" s="1">
        <v>65</v>
      </c>
      <c r="J331" s="1">
        <v>2</v>
      </c>
      <c r="K331" s="1">
        <v>6</v>
      </c>
      <c r="L331" s="1">
        <v>2</v>
      </c>
      <c r="M331" s="1">
        <v>7</v>
      </c>
      <c r="N331" s="1">
        <v>1</v>
      </c>
      <c r="O331" s="1">
        <f>O330+1</f>
        <v>22</v>
      </c>
    </row>
    <row r="332" spans="1:15" x14ac:dyDescent="0.25">
      <c r="A332" s="1">
        <v>331</v>
      </c>
      <c r="B332" s="1">
        <v>6</v>
      </c>
      <c r="C332" s="1">
        <v>1</v>
      </c>
      <c r="D332" s="87" t="s">
        <v>560</v>
      </c>
      <c r="E332" s="87">
        <v>23</v>
      </c>
      <c r="F332" s="1">
        <v>1</v>
      </c>
      <c r="G332" s="1">
        <v>1</v>
      </c>
      <c r="H332" s="1">
        <v>2</v>
      </c>
      <c r="I332" s="1">
        <v>45</v>
      </c>
      <c r="J332" s="1">
        <v>2</v>
      </c>
      <c r="K332" s="1">
        <v>6</v>
      </c>
      <c r="L332" s="1">
        <v>9</v>
      </c>
      <c r="M332" s="1">
        <v>7</v>
      </c>
      <c r="N332" s="1">
        <v>2</v>
      </c>
      <c r="O332" s="1">
        <f>O331+1</f>
        <v>23</v>
      </c>
    </row>
    <row r="333" spans="1:15" x14ac:dyDescent="0.25">
      <c r="A333" s="1">
        <v>332</v>
      </c>
      <c r="B333" s="1">
        <v>6</v>
      </c>
      <c r="C333" s="1">
        <v>1</v>
      </c>
      <c r="D333" s="87" t="s">
        <v>580</v>
      </c>
      <c r="E333" s="87">
        <v>24</v>
      </c>
      <c r="F333" s="1">
        <v>1</v>
      </c>
      <c r="G333" s="1">
        <v>1</v>
      </c>
      <c r="H333" s="1">
        <v>2</v>
      </c>
      <c r="I333" s="1">
        <v>45</v>
      </c>
      <c r="J333" s="1">
        <v>3</v>
      </c>
      <c r="K333" s="1">
        <v>6</v>
      </c>
      <c r="L333" s="1">
        <v>2</v>
      </c>
      <c r="M333" s="1">
        <v>7</v>
      </c>
      <c r="N333" s="1">
        <v>1</v>
      </c>
      <c r="O333" s="1">
        <f>O332+1</f>
        <v>24</v>
      </c>
    </row>
    <row r="334" spans="1:15" x14ac:dyDescent="0.25">
      <c r="A334" s="1">
        <v>334</v>
      </c>
      <c r="B334" s="1">
        <v>6</v>
      </c>
      <c r="C334" s="1">
        <v>1</v>
      </c>
      <c r="D334" s="87" t="s">
        <v>565</v>
      </c>
      <c r="E334" s="87">
        <v>26</v>
      </c>
      <c r="F334" s="1">
        <v>1</v>
      </c>
      <c r="G334" s="1">
        <v>1</v>
      </c>
      <c r="H334" s="1">
        <v>1</v>
      </c>
      <c r="I334" s="1">
        <v>22</v>
      </c>
      <c r="J334" s="1">
        <v>5</v>
      </c>
      <c r="K334" s="1">
        <v>7</v>
      </c>
      <c r="L334" s="1">
        <v>3</v>
      </c>
      <c r="M334" s="1">
        <v>7</v>
      </c>
      <c r="N334" s="1">
        <v>2</v>
      </c>
      <c r="O334" s="1">
        <f>O333+1</f>
        <v>25</v>
      </c>
    </row>
    <row r="335" spans="1:15" x14ac:dyDescent="0.25">
      <c r="A335" s="1">
        <v>344</v>
      </c>
      <c r="B335" s="1">
        <v>6</v>
      </c>
      <c r="C335" s="1">
        <v>1</v>
      </c>
      <c r="D335" s="87" t="s">
        <v>567</v>
      </c>
      <c r="E335" s="87">
        <v>36</v>
      </c>
      <c r="F335" s="1">
        <v>1</v>
      </c>
      <c r="G335" s="1">
        <v>1</v>
      </c>
      <c r="H335" s="1">
        <v>1</v>
      </c>
      <c r="I335" s="1">
        <v>60</v>
      </c>
      <c r="J335" s="1">
        <v>5</v>
      </c>
      <c r="K335" s="1">
        <v>98</v>
      </c>
      <c r="L335" s="1">
        <v>3</v>
      </c>
      <c r="M335" s="1">
        <v>7</v>
      </c>
      <c r="N335" s="1">
        <v>1</v>
      </c>
      <c r="O335" s="1">
        <f>O334+1</f>
        <v>26</v>
      </c>
    </row>
    <row r="336" spans="1:15" x14ac:dyDescent="0.25">
      <c r="A336" s="1">
        <v>348</v>
      </c>
      <c r="B336" s="1">
        <v>6</v>
      </c>
      <c r="C336" s="1">
        <v>2</v>
      </c>
      <c r="D336" s="87" t="s">
        <v>161</v>
      </c>
      <c r="E336" s="87">
        <v>40</v>
      </c>
      <c r="F336" s="1">
        <v>1</v>
      </c>
      <c r="G336" s="1">
        <v>1</v>
      </c>
      <c r="H336" s="1">
        <v>1</v>
      </c>
      <c r="I336" s="1">
        <v>18</v>
      </c>
      <c r="J336" s="1">
        <v>4</v>
      </c>
      <c r="K336" s="1">
        <v>7</v>
      </c>
      <c r="L336" s="1">
        <v>1</v>
      </c>
      <c r="M336" s="1">
        <v>7</v>
      </c>
      <c r="N336" s="1">
        <v>1</v>
      </c>
      <c r="O336" s="1">
        <f>O335+1</f>
        <v>27</v>
      </c>
    </row>
    <row r="337" spans="1:15" x14ac:dyDescent="0.25">
      <c r="A337" s="1">
        <v>349</v>
      </c>
      <c r="B337" s="1">
        <v>6</v>
      </c>
      <c r="C337" s="1">
        <v>1</v>
      </c>
      <c r="D337" s="87" t="s">
        <v>562</v>
      </c>
      <c r="E337" s="87">
        <v>41</v>
      </c>
      <c r="F337" s="1">
        <v>1</v>
      </c>
      <c r="G337" s="1">
        <v>1</v>
      </c>
      <c r="H337" s="1">
        <v>2</v>
      </c>
      <c r="I337" s="1">
        <v>32</v>
      </c>
      <c r="J337" s="1">
        <v>5</v>
      </c>
      <c r="K337" s="1">
        <v>2</v>
      </c>
      <c r="L337" s="1">
        <v>2</v>
      </c>
      <c r="M337" s="1">
        <v>7</v>
      </c>
      <c r="N337" s="1">
        <v>1</v>
      </c>
      <c r="O337" s="1">
        <f>O336+1</f>
        <v>28</v>
      </c>
    </row>
    <row r="338" spans="1:15" x14ac:dyDescent="0.25">
      <c r="A338" s="1">
        <v>354</v>
      </c>
      <c r="B338" s="1">
        <v>6</v>
      </c>
      <c r="C338" s="1">
        <v>2</v>
      </c>
      <c r="D338" s="87" t="s">
        <v>589</v>
      </c>
      <c r="E338" s="87">
        <v>46</v>
      </c>
      <c r="F338" s="1">
        <v>1</v>
      </c>
      <c r="G338" s="1">
        <v>1</v>
      </c>
      <c r="H338" s="1">
        <v>1</v>
      </c>
      <c r="I338" s="1">
        <v>74</v>
      </c>
      <c r="J338" s="1">
        <v>5</v>
      </c>
      <c r="K338" s="1">
        <v>10</v>
      </c>
      <c r="L338" s="1">
        <v>2</v>
      </c>
      <c r="M338" s="1">
        <v>7</v>
      </c>
      <c r="N338" s="1">
        <v>1</v>
      </c>
      <c r="O338" s="1">
        <f>O337+1</f>
        <v>29</v>
      </c>
    </row>
    <row r="339" spans="1:15" x14ac:dyDescent="0.25">
      <c r="A339" s="1">
        <v>355</v>
      </c>
      <c r="B339" s="1">
        <v>6</v>
      </c>
      <c r="C339" s="1">
        <v>3</v>
      </c>
      <c r="D339" s="87" t="s">
        <v>589</v>
      </c>
      <c r="E339" s="87">
        <v>47</v>
      </c>
      <c r="F339" s="1">
        <v>1</v>
      </c>
      <c r="G339" s="1">
        <v>1</v>
      </c>
      <c r="H339" s="1">
        <v>1</v>
      </c>
      <c r="I339" s="1">
        <v>22</v>
      </c>
      <c r="J339" s="1">
        <v>5</v>
      </c>
      <c r="K339" s="1">
        <v>7</v>
      </c>
      <c r="L339" s="1">
        <v>9</v>
      </c>
      <c r="M339" s="1">
        <v>7</v>
      </c>
      <c r="N339" s="1">
        <v>1</v>
      </c>
      <c r="O339" s="1">
        <f>O338+1</f>
        <v>30</v>
      </c>
    </row>
    <row r="340" spans="1:15" x14ac:dyDescent="0.25">
      <c r="A340" s="1">
        <v>360</v>
      </c>
      <c r="B340" s="1">
        <v>6</v>
      </c>
      <c r="C340" s="1">
        <v>1</v>
      </c>
      <c r="D340" s="87" t="s">
        <v>724</v>
      </c>
      <c r="E340" s="87">
        <v>52</v>
      </c>
      <c r="F340" s="1">
        <v>1</v>
      </c>
      <c r="G340" s="1">
        <v>1</v>
      </c>
      <c r="H340" s="1">
        <v>1</v>
      </c>
      <c r="I340" s="1">
        <v>40</v>
      </c>
      <c r="J340" s="1">
        <v>5</v>
      </c>
      <c r="K340" s="1">
        <v>1</v>
      </c>
      <c r="L340" s="1">
        <v>1</v>
      </c>
      <c r="M340" s="1">
        <v>7</v>
      </c>
      <c r="N340" s="1">
        <v>2</v>
      </c>
      <c r="O340" s="1">
        <f>O339+1</f>
        <v>31</v>
      </c>
    </row>
    <row r="341" spans="1:15" x14ac:dyDescent="0.25">
      <c r="A341" s="1">
        <v>361</v>
      </c>
      <c r="B341" s="109">
        <v>6</v>
      </c>
      <c r="C341" s="109">
        <v>1</v>
      </c>
      <c r="D341" s="113" t="s">
        <v>576</v>
      </c>
      <c r="E341" s="87">
        <v>53</v>
      </c>
      <c r="F341" s="1">
        <v>1</v>
      </c>
      <c r="G341" s="1">
        <v>1</v>
      </c>
      <c r="H341" s="1">
        <v>2</v>
      </c>
      <c r="I341" s="1">
        <v>21</v>
      </c>
      <c r="J341" s="1">
        <v>5</v>
      </c>
      <c r="K341" s="1">
        <v>7</v>
      </c>
      <c r="L341" s="1">
        <v>1</v>
      </c>
      <c r="M341" s="1">
        <v>7</v>
      </c>
      <c r="N341" s="1">
        <v>2</v>
      </c>
      <c r="O341" s="1">
        <f>O340+1</f>
        <v>32</v>
      </c>
    </row>
    <row r="342" spans="1:15" x14ac:dyDescent="0.25">
      <c r="A342" s="1">
        <v>330</v>
      </c>
      <c r="B342" s="1">
        <v>6</v>
      </c>
      <c r="C342" s="1">
        <v>5</v>
      </c>
      <c r="D342" s="87" t="s">
        <v>591</v>
      </c>
      <c r="E342" s="87">
        <v>22</v>
      </c>
      <c r="F342" s="1">
        <v>1</v>
      </c>
      <c r="G342" s="1">
        <v>1</v>
      </c>
      <c r="H342" s="1">
        <v>2</v>
      </c>
      <c r="I342" s="1">
        <v>66</v>
      </c>
      <c r="J342" s="1">
        <v>1</v>
      </c>
      <c r="K342" s="1">
        <v>98</v>
      </c>
      <c r="L342" s="1">
        <v>2</v>
      </c>
      <c r="M342" s="1">
        <v>11</v>
      </c>
      <c r="N342" s="1">
        <v>4</v>
      </c>
      <c r="O342" s="1">
        <f>O341+1</f>
        <v>33</v>
      </c>
    </row>
    <row r="343" spans="1:15" x14ac:dyDescent="0.25">
      <c r="A343" s="1">
        <v>333</v>
      </c>
      <c r="B343" s="1">
        <v>6</v>
      </c>
      <c r="C343" s="1">
        <v>1</v>
      </c>
      <c r="D343" s="87" t="s">
        <v>719</v>
      </c>
      <c r="E343" s="87">
        <v>25</v>
      </c>
      <c r="F343" s="1">
        <v>1</v>
      </c>
      <c r="G343" s="1">
        <v>1</v>
      </c>
      <c r="H343" s="1">
        <v>2</v>
      </c>
      <c r="I343" s="1">
        <v>60</v>
      </c>
      <c r="J343" s="1">
        <v>2</v>
      </c>
      <c r="K343" s="1">
        <v>4</v>
      </c>
      <c r="L343" s="1">
        <v>2</v>
      </c>
      <c r="M343" s="1">
        <v>11</v>
      </c>
      <c r="N343" s="1">
        <v>3</v>
      </c>
      <c r="O343" s="1">
        <f>O342+1</f>
        <v>34</v>
      </c>
    </row>
    <row r="344" spans="1:15" x14ac:dyDescent="0.25">
      <c r="A344" s="1">
        <v>350</v>
      </c>
      <c r="B344" s="1">
        <v>6</v>
      </c>
      <c r="C344" s="1">
        <v>1</v>
      </c>
      <c r="D344" s="87" t="s">
        <v>722</v>
      </c>
      <c r="E344" s="87">
        <v>42</v>
      </c>
      <c r="F344" s="1">
        <v>1</v>
      </c>
      <c r="G344" s="1">
        <v>1</v>
      </c>
      <c r="H344" s="1">
        <v>1</v>
      </c>
      <c r="I344" s="1">
        <v>57</v>
      </c>
      <c r="J344" s="1">
        <v>5</v>
      </c>
      <c r="K344" s="1">
        <v>1</v>
      </c>
      <c r="L344" s="1">
        <v>1</v>
      </c>
      <c r="M344" s="1">
        <v>11</v>
      </c>
      <c r="N344" s="1">
        <v>4</v>
      </c>
      <c r="O344" s="1">
        <f>O343+1</f>
        <v>35</v>
      </c>
    </row>
    <row r="345" spans="1:15" x14ac:dyDescent="0.25">
      <c r="A345" s="1">
        <v>351</v>
      </c>
      <c r="B345" s="1">
        <v>6</v>
      </c>
      <c r="C345" s="1">
        <v>1</v>
      </c>
      <c r="D345" s="87" t="s">
        <v>723</v>
      </c>
      <c r="E345" s="87">
        <v>43</v>
      </c>
      <c r="F345" s="1">
        <v>1</v>
      </c>
      <c r="G345" s="1">
        <v>1</v>
      </c>
      <c r="H345" s="1">
        <v>1</v>
      </c>
      <c r="I345" s="1">
        <v>34</v>
      </c>
      <c r="J345" s="1">
        <v>3</v>
      </c>
      <c r="K345" s="1">
        <v>3</v>
      </c>
      <c r="L345" s="1">
        <v>2</v>
      </c>
      <c r="M345" s="1">
        <v>11</v>
      </c>
      <c r="N345" s="1">
        <v>4</v>
      </c>
      <c r="O345" s="1">
        <f>O344+1</f>
        <v>36</v>
      </c>
    </row>
    <row r="346" spans="1:15" x14ac:dyDescent="0.25">
      <c r="A346" s="1">
        <v>353</v>
      </c>
      <c r="B346" s="1">
        <v>6</v>
      </c>
      <c r="C346" s="1">
        <v>1</v>
      </c>
      <c r="D346" s="87" t="s">
        <v>589</v>
      </c>
      <c r="E346" s="87">
        <v>45</v>
      </c>
      <c r="F346" s="1">
        <v>1</v>
      </c>
      <c r="G346" s="1">
        <v>1</v>
      </c>
      <c r="H346" s="1">
        <v>2</v>
      </c>
      <c r="I346" s="1">
        <v>62</v>
      </c>
      <c r="J346" s="1">
        <v>1</v>
      </c>
      <c r="K346" s="1">
        <v>6</v>
      </c>
      <c r="L346" s="1">
        <v>2</v>
      </c>
      <c r="M346" s="1">
        <v>11</v>
      </c>
      <c r="N346" s="1">
        <v>2</v>
      </c>
      <c r="O346" s="1">
        <f>O345+1</f>
        <v>37</v>
      </c>
    </row>
    <row r="347" spans="1:15" x14ac:dyDescent="0.25">
      <c r="A347" s="1">
        <v>337</v>
      </c>
      <c r="B347" s="1">
        <v>6</v>
      </c>
      <c r="C347" s="1">
        <v>1</v>
      </c>
      <c r="D347" s="87" t="s">
        <v>579</v>
      </c>
      <c r="E347" s="87">
        <v>29</v>
      </c>
      <c r="F347" s="1">
        <v>1</v>
      </c>
      <c r="G347" s="1">
        <v>1</v>
      </c>
      <c r="H347" s="1">
        <v>1</v>
      </c>
      <c r="I347" s="1">
        <v>42</v>
      </c>
      <c r="J347" s="1">
        <v>5</v>
      </c>
      <c r="K347" s="1">
        <v>98</v>
      </c>
      <c r="L347" s="1">
        <v>2</v>
      </c>
      <c r="M347" s="1">
        <v>30</v>
      </c>
      <c r="N347" s="1">
        <v>1</v>
      </c>
      <c r="O347" s="1">
        <f>O346+1</f>
        <v>38</v>
      </c>
    </row>
    <row r="348" spans="1:15" x14ac:dyDescent="0.25">
      <c r="A348" s="1">
        <v>363</v>
      </c>
      <c r="B348" s="1">
        <v>6</v>
      </c>
      <c r="C348" s="1">
        <v>1</v>
      </c>
      <c r="D348" s="87" t="s">
        <v>571</v>
      </c>
      <c r="E348" s="87">
        <v>55</v>
      </c>
      <c r="F348" s="1">
        <v>1</v>
      </c>
      <c r="G348" s="1">
        <v>1</v>
      </c>
      <c r="H348" s="1">
        <v>1</v>
      </c>
      <c r="I348" s="1">
        <v>18</v>
      </c>
      <c r="J348" s="1">
        <v>5</v>
      </c>
      <c r="K348" s="1">
        <v>7</v>
      </c>
      <c r="L348" s="1">
        <v>9</v>
      </c>
      <c r="M348" s="1">
        <v>40</v>
      </c>
      <c r="N348" s="1">
        <v>2</v>
      </c>
      <c r="O348" s="1">
        <f>O347+1</f>
        <v>39</v>
      </c>
    </row>
    <row r="349" spans="1:15" x14ac:dyDescent="0.25">
      <c r="A349" s="1">
        <v>335</v>
      </c>
      <c r="B349" s="1">
        <v>6</v>
      </c>
      <c r="C349" s="1">
        <v>1</v>
      </c>
      <c r="D349" s="87" t="s">
        <v>566</v>
      </c>
      <c r="E349" s="87">
        <v>27</v>
      </c>
      <c r="F349" s="1">
        <v>1</v>
      </c>
      <c r="G349" s="1">
        <v>1</v>
      </c>
      <c r="H349" s="1">
        <v>1</v>
      </c>
      <c r="I349" s="1">
        <v>45</v>
      </c>
      <c r="J349" s="1">
        <v>5</v>
      </c>
      <c r="K349" s="1">
        <v>3</v>
      </c>
      <c r="L349" s="1">
        <v>2</v>
      </c>
      <c r="M349" s="1">
        <v>40</v>
      </c>
      <c r="N349" s="1">
        <v>1</v>
      </c>
      <c r="O349" s="1">
        <f>O348+1</f>
        <v>40</v>
      </c>
    </row>
    <row r="350" spans="1:15" x14ac:dyDescent="0.25">
      <c r="A350" s="1">
        <v>341</v>
      </c>
      <c r="B350" s="1">
        <v>6</v>
      </c>
      <c r="C350" s="1">
        <v>1</v>
      </c>
      <c r="D350" s="87" t="s">
        <v>559</v>
      </c>
      <c r="E350" s="87">
        <v>33</v>
      </c>
      <c r="F350" s="1">
        <v>1</v>
      </c>
      <c r="G350" s="1">
        <v>1</v>
      </c>
      <c r="H350" s="1">
        <v>2</v>
      </c>
      <c r="I350" s="1">
        <v>18</v>
      </c>
      <c r="J350" s="1">
        <v>5</v>
      </c>
      <c r="K350" s="1">
        <v>7</v>
      </c>
      <c r="L350" s="1">
        <v>9</v>
      </c>
      <c r="M350" s="1">
        <v>40</v>
      </c>
      <c r="N350" s="1">
        <v>1</v>
      </c>
      <c r="O350" s="1">
        <f>O349+1</f>
        <v>41</v>
      </c>
    </row>
    <row r="351" spans="1:15" x14ac:dyDescent="0.25">
      <c r="A351" s="1">
        <v>356</v>
      </c>
      <c r="B351" s="1">
        <v>6</v>
      </c>
      <c r="C351" s="1">
        <v>1</v>
      </c>
      <c r="D351" s="87" t="s">
        <v>587</v>
      </c>
      <c r="E351" s="87">
        <v>48</v>
      </c>
      <c r="F351" s="1">
        <v>1</v>
      </c>
      <c r="G351" s="1">
        <v>1</v>
      </c>
      <c r="H351" s="1">
        <v>2</v>
      </c>
      <c r="I351" s="1">
        <v>43</v>
      </c>
      <c r="J351" s="1">
        <v>5</v>
      </c>
      <c r="K351" s="1">
        <v>8</v>
      </c>
      <c r="L351" s="1">
        <v>2</v>
      </c>
      <c r="M351" s="1">
        <v>50</v>
      </c>
      <c r="N351" s="1">
        <v>3</v>
      </c>
      <c r="O351" s="1">
        <f>O350+1</f>
        <v>42</v>
      </c>
    </row>
    <row r="352" spans="1:15" x14ac:dyDescent="0.25">
      <c r="A352" s="1">
        <v>366</v>
      </c>
      <c r="B352" s="1">
        <v>6</v>
      </c>
      <c r="C352" s="1">
        <v>2</v>
      </c>
      <c r="D352" s="87" t="s">
        <v>51</v>
      </c>
      <c r="E352" s="87">
        <v>58</v>
      </c>
      <c r="F352" s="1">
        <v>1</v>
      </c>
      <c r="G352" s="1">
        <v>1</v>
      </c>
      <c r="H352" s="1">
        <v>2</v>
      </c>
      <c r="I352" s="1">
        <v>23</v>
      </c>
      <c r="J352" s="1">
        <v>4</v>
      </c>
      <c r="K352" s="1">
        <v>9</v>
      </c>
      <c r="L352" s="1">
        <v>9</v>
      </c>
      <c r="M352" s="1">
        <v>50</v>
      </c>
      <c r="N352" s="1">
        <v>1</v>
      </c>
      <c r="O352" s="1">
        <f>O351+1</f>
        <v>43</v>
      </c>
    </row>
    <row r="353" spans="1:15" x14ac:dyDescent="0.25">
      <c r="A353" s="1">
        <v>313</v>
      </c>
      <c r="B353" s="1">
        <v>6</v>
      </c>
      <c r="C353" s="1">
        <v>2</v>
      </c>
      <c r="D353" s="87" t="s">
        <v>592</v>
      </c>
      <c r="E353" s="87">
        <v>5</v>
      </c>
      <c r="F353" s="1">
        <v>1</v>
      </c>
      <c r="G353" s="1">
        <v>1</v>
      </c>
      <c r="H353" s="1">
        <v>2</v>
      </c>
      <c r="I353" s="1">
        <v>48</v>
      </c>
      <c r="J353" s="1">
        <v>2</v>
      </c>
      <c r="K353" s="1">
        <v>6</v>
      </c>
      <c r="L353" s="1">
        <v>9</v>
      </c>
      <c r="M353" s="1">
        <v>50</v>
      </c>
      <c r="N353" s="1">
        <v>9</v>
      </c>
      <c r="O353" s="1">
        <f>O352+1</f>
        <v>44</v>
      </c>
    </row>
    <row r="354" spans="1:15" x14ac:dyDescent="0.25">
      <c r="A354" s="1">
        <v>314</v>
      </c>
      <c r="B354" s="1">
        <v>6</v>
      </c>
      <c r="C354" s="1">
        <v>3</v>
      </c>
      <c r="D354" s="87" t="s">
        <v>592</v>
      </c>
      <c r="E354" s="87">
        <v>6</v>
      </c>
      <c r="F354" s="1">
        <v>1</v>
      </c>
      <c r="G354" s="1">
        <v>1</v>
      </c>
      <c r="H354" s="1">
        <v>2</v>
      </c>
      <c r="I354" s="1">
        <v>60</v>
      </c>
      <c r="J354" s="1">
        <v>2</v>
      </c>
      <c r="K354" s="1">
        <v>6</v>
      </c>
      <c r="L354" s="1">
        <v>9</v>
      </c>
      <c r="M354" s="1">
        <v>50</v>
      </c>
      <c r="N354" s="1">
        <v>9</v>
      </c>
      <c r="O354" s="1">
        <f>O353+1</f>
        <v>45</v>
      </c>
    </row>
    <row r="355" spans="1:15" x14ac:dyDescent="0.25">
      <c r="A355" s="1">
        <v>315</v>
      </c>
      <c r="B355" s="1">
        <v>6</v>
      </c>
      <c r="C355" s="1">
        <v>4</v>
      </c>
      <c r="D355" s="87" t="s">
        <v>592</v>
      </c>
      <c r="E355" s="87">
        <v>7</v>
      </c>
      <c r="F355" s="1">
        <v>1</v>
      </c>
      <c r="G355" s="1">
        <v>1</v>
      </c>
      <c r="H355" s="1">
        <v>2</v>
      </c>
      <c r="I355" s="1">
        <v>58</v>
      </c>
      <c r="J355" s="1">
        <v>2</v>
      </c>
      <c r="K355" s="1">
        <v>6</v>
      </c>
      <c r="L355" s="1">
        <v>9</v>
      </c>
      <c r="M355" s="1">
        <v>50</v>
      </c>
      <c r="N355" s="1">
        <v>9</v>
      </c>
      <c r="O355" s="1">
        <f>O354+1</f>
        <v>46</v>
      </c>
    </row>
    <row r="356" spans="1:15" x14ac:dyDescent="0.25">
      <c r="A356" s="1">
        <v>318</v>
      </c>
      <c r="B356" s="1">
        <v>6</v>
      </c>
      <c r="C356" s="1">
        <v>1</v>
      </c>
      <c r="D356" s="87" t="s">
        <v>718</v>
      </c>
      <c r="E356" s="87">
        <v>10</v>
      </c>
      <c r="F356" s="1">
        <v>1</v>
      </c>
      <c r="G356" s="1">
        <v>1</v>
      </c>
      <c r="H356" s="1">
        <v>2</v>
      </c>
      <c r="I356" s="1">
        <v>26</v>
      </c>
      <c r="J356" s="1">
        <v>5</v>
      </c>
      <c r="K356" s="1">
        <v>2</v>
      </c>
      <c r="L356" s="1">
        <v>9</v>
      </c>
      <c r="M356" s="1">
        <v>50</v>
      </c>
      <c r="N356" s="1">
        <v>1</v>
      </c>
      <c r="O356" s="1">
        <f>O355+1</f>
        <v>47</v>
      </c>
    </row>
    <row r="357" spans="1:15" x14ac:dyDescent="0.25">
      <c r="A357" s="1">
        <v>328</v>
      </c>
      <c r="B357" s="1">
        <v>6</v>
      </c>
      <c r="C357" s="1">
        <v>3</v>
      </c>
      <c r="D357" s="87" t="s">
        <v>591</v>
      </c>
      <c r="E357" s="87">
        <v>20</v>
      </c>
      <c r="F357" s="1">
        <v>1</v>
      </c>
      <c r="G357" s="1">
        <v>1</v>
      </c>
      <c r="H357" s="1">
        <v>1</v>
      </c>
      <c r="I357" s="1">
        <v>18</v>
      </c>
      <c r="J357" s="1">
        <v>5</v>
      </c>
      <c r="K357" s="1">
        <v>7</v>
      </c>
      <c r="L357" s="1">
        <v>9</v>
      </c>
      <c r="M357" s="1">
        <v>60</v>
      </c>
      <c r="N357" s="1">
        <v>1</v>
      </c>
      <c r="O357" s="1">
        <f>O356+1</f>
        <v>48</v>
      </c>
    </row>
    <row r="358" spans="1:15" x14ac:dyDescent="0.25">
      <c r="A358" s="1">
        <v>364</v>
      </c>
      <c r="B358" s="1">
        <v>6</v>
      </c>
      <c r="C358" s="1">
        <v>1</v>
      </c>
      <c r="D358" s="87" t="s">
        <v>582</v>
      </c>
      <c r="E358" s="87">
        <v>56</v>
      </c>
      <c r="F358" s="1">
        <v>1</v>
      </c>
      <c r="G358" s="1">
        <v>1</v>
      </c>
      <c r="H358" s="1">
        <v>2</v>
      </c>
      <c r="I358" s="1">
        <v>45</v>
      </c>
      <c r="J358" s="1">
        <v>5</v>
      </c>
      <c r="K358" s="1">
        <v>6</v>
      </c>
      <c r="L358" s="1">
        <v>1</v>
      </c>
      <c r="M358" s="1">
        <v>60</v>
      </c>
      <c r="N358" s="1">
        <v>3</v>
      </c>
      <c r="O358" s="1">
        <f>O357+1</f>
        <v>49</v>
      </c>
    </row>
    <row r="359" spans="1:15" x14ac:dyDescent="0.25">
      <c r="A359" s="1">
        <v>316</v>
      </c>
      <c r="B359" s="1">
        <v>6</v>
      </c>
      <c r="C359" s="1">
        <v>5</v>
      </c>
      <c r="D359" s="87" t="s">
        <v>592</v>
      </c>
      <c r="E359" s="87">
        <v>8</v>
      </c>
      <c r="F359" s="1">
        <v>1</v>
      </c>
      <c r="G359" s="1">
        <v>1</v>
      </c>
      <c r="H359" s="1">
        <v>1</v>
      </c>
      <c r="I359" s="1">
        <v>33</v>
      </c>
      <c r="J359" s="1">
        <v>4</v>
      </c>
      <c r="K359" s="1">
        <v>98</v>
      </c>
      <c r="L359" s="1">
        <v>2</v>
      </c>
      <c r="M359" s="1">
        <v>70</v>
      </c>
      <c r="N359" s="1">
        <v>1</v>
      </c>
      <c r="O359" s="1">
        <f>O358+1</f>
        <v>50</v>
      </c>
    </row>
    <row r="360" spans="1:15" x14ac:dyDescent="0.25">
      <c r="A360" s="1">
        <v>325</v>
      </c>
      <c r="B360" s="109">
        <v>6</v>
      </c>
      <c r="C360" s="109">
        <v>1</v>
      </c>
      <c r="D360" s="113" t="s">
        <v>102</v>
      </c>
      <c r="E360" s="87">
        <v>17</v>
      </c>
      <c r="F360" s="1">
        <v>1</v>
      </c>
      <c r="G360" s="1">
        <v>1</v>
      </c>
      <c r="H360" s="1">
        <v>2</v>
      </c>
      <c r="I360" s="1">
        <v>72</v>
      </c>
      <c r="J360" s="1">
        <v>1</v>
      </c>
      <c r="K360" s="1">
        <v>6</v>
      </c>
      <c r="L360" s="1">
        <v>9</v>
      </c>
      <c r="M360" s="1">
        <v>70</v>
      </c>
      <c r="N360" s="1">
        <v>3</v>
      </c>
      <c r="O360" s="1">
        <f>O359+1</f>
        <v>51</v>
      </c>
    </row>
    <row r="361" spans="1:15" x14ac:dyDescent="0.25">
      <c r="A361" s="1">
        <v>319</v>
      </c>
      <c r="B361" s="1">
        <v>6</v>
      </c>
      <c r="C361" s="1">
        <v>2</v>
      </c>
      <c r="D361" s="87" t="s">
        <v>718</v>
      </c>
      <c r="E361" s="87">
        <v>11</v>
      </c>
      <c r="F361" s="1">
        <v>1</v>
      </c>
      <c r="G361" s="1">
        <v>1</v>
      </c>
      <c r="H361" s="1">
        <v>2</v>
      </c>
      <c r="I361" s="1">
        <v>80</v>
      </c>
      <c r="J361" s="1">
        <v>2</v>
      </c>
      <c r="K361" s="1">
        <v>6</v>
      </c>
      <c r="L361" s="1">
        <v>2</v>
      </c>
      <c r="M361" s="1">
        <v>99</v>
      </c>
      <c r="N361" s="1">
        <v>4</v>
      </c>
      <c r="O361" s="1">
        <f>O360+1</f>
        <v>52</v>
      </c>
    </row>
    <row r="362" spans="1:15" x14ac:dyDescent="0.25">
      <c r="A362" s="1">
        <v>329</v>
      </c>
      <c r="B362" s="1">
        <v>6</v>
      </c>
      <c r="C362" s="1">
        <v>4</v>
      </c>
      <c r="D362" s="87" t="s">
        <v>591</v>
      </c>
      <c r="E362" s="87">
        <v>21</v>
      </c>
      <c r="F362" s="1">
        <v>1</v>
      </c>
      <c r="G362" s="1">
        <v>1</v>
      </c>
      <c r="H362" s="1">
        <v>2</v>
      </c>
      <c r="I362" s="1">
        <v>56</v>
      </c>
      <c r="J362" s="1">
        <v>3</v>
      </c>
      <c r="K362" s="1">
        <v>2</v>
      </c>
      <c r="L362" s="1">
        <v>2</v>
      </c>
      <c r="M362" s="1">
        <v>99</v>
      </c>
      <c r="N362" s="1">
        <v>9</v>
      </c>
      <c r="O362" s="1">
        <f>O361+1</f>
        <v>53</v>
      </c>
    </row>
    <row r="363" spans="1:15" x14ac:dyDescent="0.25">
      <c r="A363" s="1">
        <v>336</v>
      </c>
      <c r="B363" s="1">
        <v>6</v>
      </c>
      <c r="C363" s="1">
        <v>1</v>
      </c>
      <c r="D363" s="87" t="s">
        <v>486</v>
      </c>
      <c r="E363" s="87">
        <v>28</v>
      </c>
      <c r="F363" s="1">
        <v>1</v>
      </c>
      <c r="G363" s="1">
        <v>1</v>
      </c>
      <c r="H363" s="1">
        <v>2</v>
      </c>
      <c r="I363" s="1">
        <v>35</v>
      </c>
      <c r="J363" s="1">
        <v>4</v>
      </c>
      <c r="K363" s="1">
        <v>6</v>
      </c>
      <c r="L363" s="1">
        <v>2</v>
      </c>
      <c r="M363" s="1">
        <v>99</v>
      </c>
      <c r="N363" s="1">
        <v>2</v>
      </c>
      <c r="O363" s="1">
        <f>O362+1</f>
        <v>54</v>
      </c>
    </row>
    <row r="364" spans="1:15" x14ac:dyDescent="0.25">
      <c r="A364" s="1">
        <v>338</v>
      </c>
      <c r="B364" s="1">
        <v>6</v>
      </c>
      <c r="C364" s="1">
        <v>1</v>
      </c>
      <c r="D364" s="87" t="s">
        <v>160</v>
      </c>
      <c r="E364" s="87">
        <v>30</v>
      </c>
      <c r="F364" s="1">
        <v>1</v>
      </c>
      <c r="G364" s="1">
        <v>1</v>
      </c>
      <c r="H364" s="1">
        <v>2</v>
      </c>
      <c r="I364" s="1">
        <v>40</v>
      </c>
      <c r="J364" s="1">
        <v>5</v>
      </c>
      <c r="K364" s="1">
        <v>98</v>
      </c>
      <c r="L364" s="1">
        <v>3</v>
      </c>
      <c r="M364" s="1">
        <v>99</v>
      </c>
      <c r="N364" s="1">
        <v>1</v>
      </c>
      <c r="O364" s="1">
        <f>O363+1</f>
        <v>55</v>
      </c>
    </row>
    <row r="365" spans="1:15" x14ac:dyDescent="0.25">
      <c r="A365" s="1">
        <v>339</v>
      </c>
      <c r="B365" s="1">
        <v>6</v>
      </c>
      <c r="C365" s="1">
        <v>1</v>
      </c>
      <c r="D365" s="87" t="s">
        <v>720</v>
      </c>
      <c r="E365" s="87">
        <v>31</v>
      </c>
      <c r="F365" s="1">
        <v>1</v>
      </c>
      <c r="G365" s="1">
        <v>1</v>
      </c>
      <c r="H365" s="1">
        <v>2</v>
      </c>
      <c r="I365" s="1">
        <v>62</v>
      </c>
      <c r="J365" s="1">
        <v>1</v>
      </c>
      <c r="K365" s="1">
        <v>6</v>
      </c>
      <c r="L365" s="1">
        <v>9</v>
      </c>
      <c r="M365" s="1">
        <v>99</v>
      </c>
      <c r="N365" s="1">
        <v>9</v>
      </c>
      <c r="O365" s="1">
        <f>O364+1</f>
        <v>56</v>
      </c>
    </row>
    <row r="366" spans="1:15" x14ac:dyDescent="0.25">
      <c r="A366" s="1">
        <v>340</v>
      </c>
      <c r="B366" s="1">
        <v>6</v>
      </c>
      <c r="C366" s="1">
        <v>2</v>
      </c>
      <c r="D366" s="87" t="s">
        <v>720</v>
      </c>
      <c r="E366" s="87">
        <v>32</v>
      </c>
      <c r="F366" s="1">
        <v>1</v>
      </c>
      <c r="G366" s="1">
        <v>1</v>
      </c>
      <c r="H366" s="1">
        <v>2</v>
      </c>
      <c r="I366" s="1">
        <v>79</v>
      </c>
      <c r="J366" s="1">
        <v>1</v>
      </c>
      <c r="K366" s="1">
        <v>6</v>
      </c>
      <c r="L366" s="1">
        <v>2</v>
      </c>
      <c r="M366" s="1">
        <v>99</v>
      </c>
      <c r="N366" s="1">
        <v>1</v>
      </c>
      <c r="O366" s="1">
        <f>O365+1</f>
        <v>57</v>
      </c>
    </row>
    <row r="367" spans="1:15" x14ac:dyDescent="0.25">
      <c r="A367" s="1">
        <v>357</v>
      </c>
      <c r="B367" s="1">
        <v>6</v>
      </c>
      <c r="C367" s="1">
        <v>2</v>
      </c>
      <c r="D367" s="87" t="s">
        <v>587</v>
      </c>
      <c r="E367" s="87">
        <v>49</v>
      </c>
      <c r="F367" s="1">
        <v>1</v>
      </c>
      <c r="G367" s="1">
        <v>1</v>
      </c>
      <c r="H367" s="1">
        <v>1</v>
      </c>
      <c r="I367" s="1">
        <v>60</v>
      </c>
      <c r="J367" s="1">
        <v>2</v>
      </c>
      <c r="K367" s="1">
        <v>5</v>
      </c>
      <c r="L367" s="1">
        <v>1</v>
      </c>
      <c r="M367" s="1">
        <v>99</v>
      </c>
      <c r="N367" s="1">
        <v>2</v>
      </c>
      <c r="O367" s="1">
        <f>O366+1</f>
        <v>58</v>
      </c>
    </row>
    <row r="368" spans="1:15" x14ac:dyDescent="0.25">
      <c r="A368" s="1">
        <v>358</v>
      </c>
      <c r="B368" s="1">
        <v>6</v>
      </c>
      <c r="C368" s="1">
        <v>1</v>
      </c>
      <c r="D368" s="87" t="s">
        <v>101</v>
      </c>
      <c r="E368" s="87">
        <v>50</v>
      </c>
      <c r="F368" s="1">
        <v>1</v>
      </c>
      <c r="G368" s="1">
        <v>1</v>
      </c>
      <c r="H368" s="1">
        <v>1</v>
      </c>
      <c r="I368" s="1">
        <v>22</v>
      </c>
      <c r="J368" s="1">
        <v>4</v>
      </c>
      <c r="K368" s="1">
        <v>2</v>
      </c>
      <c r="L368" s="1">
        <v>1</v>
      </c>
      <c r="M368" s="1">
        <v>99</v>
      </c>
      <c r="N368" s="1">
        <v>2</v>
      </c>
      <c r="O368" s="1">
        <f>O367+1</f>
        <v>59</v>
      </c>
    </row>
    <row r="369" spans="1:15" x14ac:dyDescent="0.25">
      <c r="A369" s="1">
        <v>365</v>
      </c>
      <c r="B369" s="1">
        <v>6</v>
      </c>
      <c r="C369" s="1">
        <v>1</v>
      </c>
      <c r="D369" s="87" t="s">
        <v>51</v>
      </c>
      <c r="E369" s="87">
        <v>57</v>
      </c>
      <c r="F369" s="1">
        <v>1</v>
      </c>
      <c r="G369" s="1">
        <v>1</v>
      </c>
      <c r="H369" s="1">
        <v>2</v>
      </c>
      <c r="I369" s="1">
        <v>25</v>
      </c>
      <c r="J369" s="1">
        <v>4</v>
      </c>
      <c r="K369" s="1">
        <v>6</v>
      </c>
      <c r="L369" s="1">
        <v>9</v>
      </c>
      <c r="M369" s="1">
        <v>99</v>
      </c>
      <c r="N369" s="1">
        <v>9</v>
      </c>
      <c r="O369" s="1">
        <f>O368+1</f>
        <v>60</v>
      </c>
    </row>
    <row r="370" spans="1:15" x14ac:dyDescent="0.25">
      <c r="A370" s="1">
        <v>383</v>
      </c>
      <c r="B370" s="1">
        <v>7</v>
      </c>
      <c r="C370" s="1">
        <v>2</v>
      </c>
      <c r="D370" s="87" t="s">
        <v>614</v>
      </c>
      <c r="E370" s="87">
        <v>15</v>
      </c>
      <c r="F370" s="1">
        <v>1</v>
      </c>
      <c r="G370" s="1">
        <v>1</v>
      </c>
      <c r="H370" s="1">
        <v>1</v>
      </c>
      <c r="I370" s="1">
        <v>54</v>
      </c>
      <c r="J370" s="1">
        <v>4</v>
      </c>
      <c r="K370" s="1">
        <v>10</v>
      </c>
      <c r="L370" s="1">
        <v>1</v>
      </c>
      <c r="M370" s="1">
        <v>1</v>
      </c>
      <c r="N370" s="1">
        <v>2</v>
      </c>
      <c r="O370" s="1">
        <v>1</v>
      </c>
    </row>
    <row r="371" spans="1:15" x14ac:dyDescent="0.25">
      <c r="A371" s="1">
        <v>416</v>
      </c>
      <c r="B371" s="1">
        <v>7</v>
      </c>
      <c r="C371" s="1">
        <v>2</v>
      </c>
      <c r="D371" s="87" t="s">
        <v>607</v>
      </c>
      <c r="E371" s="87">
        <v>48</v>
      </c>
      <c r="F371" s="1">
        <v>1</v>
      </c>
      <c r="G371" s="1">
        <v>1</v>
      </c>
      <c r="H371" s="1">
        <v>2</v>
      </c>
      <c r="I371" s="1">
        <v>34</v>
      </c>
      <c r="J371" s="1">
        <v>5</v>
      </c>
      <c r="K371" s="1">
        <v>2</v>
      </c>
      <c r="L371" s="1">
        <v>3</v>
      </c>
      <c r="M371" s="1">
        <v>1</v>
      </c>
      <c r="N371" s="1">
        <v>1</v>
      </c>
      <c r="O371" s="1">
        <f>O370+1</f>
        <v>2</v>
      </c>
    </row>
    <row r="372" spans="1:15" x14ac:dyDescent="0.25">
      <c r="A372" s="1">
        <v>390</v>
      </c>
      <c r="B372" s="1">
        <v>7</v>
      </c>
      <c r="C372" s="1">
        <v>9</v>
      </c>
      <c r="D372" s="87" t="s">
        <v>614</v>
      </c>
      <c r="E372" s="87">
        <v>22</v>
      </c>
      <c r="F372" s="1">
        <v>1</v>
      </c>
      <c r="G372" s="1">
        <v>1</v>
      </c>
      <c r="H372" s="1">
        <v>2</v>
      </c>
      <c r="I372" s="1">
        <v>75</v>
      </c>
      <c r="J372" s="1">
        <v>1</v>
      </c>
      <c r="K372" s="1">
        <v>6</v>
      </c>
      <c r="L372" s="1">
        <v>2</v>
      </c>
      <c r="M372" s="1">
        <v>1</v>
      </c>
      <c r="N372" s="1">
        <v>2</v>
      </c>
      <c r="O372" s="1">
        <f>O371+1</f>
        <v>3</v>
      </c>
    </row>
    <row r="373" spans="1:15" x14ac:dyDescent="0.25">
      <c r="A373" s="1">
        <v>417</v>
      </c>
      <c r="B373" s="1">
        <v>7</v>
      </c>
      <c r="C373" s="1">
        <v>1</v>
      </c>
      <c r="D373" s="87" t="s">
        <v>598</v>
      </c>
      <c r="E373" s="87">
        <v>49</v>
      </c>
      <c r="F373" s="1">
        <v>1</v>
      </c>
      <c r="G373" s="1">
        <v>1</v>
      </c>
      <c r="H373" s="1">
        <v>2</v>
      </c>
      <c r="I373" s="1">
        <v>29</v>
      </c>
      <c r="J373" s="1">
        <v>5</v>
      </c>
      <c r="K373" s="1">
        <v>2</v>
      </c>
      <c r="L373" s="1">
        <v>1</v>
      </c>
      <c r="M373" s="1">
        <v>2</v>
      </c>
      <c r="N373" s="1">
        <v>1</v>
      </c>
      <c r="O373" s="1">
        <f>O372+1</f>
        <v>4</v>
      </c>
    </row>
    <row r="374" spans="1:15" x14ac:dyDescent="0.25">
      <c r="A374" s="1">
        <v>418</v>
      </c>
      <c r="B374" s="1">
        <v>7</v>
      </c>
      <c r="C374" s="1">
        <v>1</v>
      </c>
      <c r="D374" s="87" t="s">
        <v>55</v>
      </c>
      <c r="E374" s="87">
        <v>50</v>
      </c>
      <c r="F374" s="1">
        <v>1</v>
      </c>
      <c r="G374" s="1">
        <v>1</v>
      </c>
      <c r="H374" s="1">
        <v>1</v>
      </c>
      <c r="I374" s="1">
        <v>25</v>
      </c>
      <c r="J374" s="1">
        <v>4</v>
      </c>
      <c r="K374" s="1">
        <v>2</v>
      </c>
      <c r="L374" s="1">
        <v>9</v>
      </c>
      <c r="M374" s="1">
        <v>2</v>
      </c>
      <c r="N374" s="1">
        <v>2</v>
      </c>
      <c r="O374" s="1">
        <f>O373+1</f>
        <v>5</v>
      </c>
    </row>
    <row r="375" spans="1:15" x14ac:dyDescent="0.25">
      <c r="A375" s="1">
        <v>421</v>
      </c>
      <c r="B375" s="1">
        <v>7</v>
      </c>
      <c r="C375" s="1">
        <v>1</v>
      </c>
      <c r="D375" s="87" t="s">
        <v>610</v>
      </c>
      <c r="E375" s="87">
        <v>53</v>
      </c>
      <c r="F375" s="1">
        <v>1</v>
      </c>
      <c r="G375" s="1">
        <v>1</v>
      </c>
      <c r="H375" s="1">
        <v>2</v>
      </c>
      <c r="I375" s="1">
        <v>40</v>
      </c>
      <c r="J375" s="1">
        <v>2</v>
      </c>
      <c r="K375" s="1">
        <v>2</v>
      </c>
      <c r="L375" s="1">
        <v>2</v>
      </c>
      <c r="M375" s="1">
        <v>2</v>
      </c>
      <c r="N375" s="1">
        <v>2</v>
      </c>
      <c r="O375" s="1">
        <f>O374+1</f>
        <v>6</v>
      </c>
    </row>
    <row r="376" spans="1:15" x14ac:dyDescent="0.25">
      <c r="A376" s="1">
        <v>429</v>
      </c>
      <c r="B376" s="1">
        <v>7</v>
      </c>
      <c r="C376" s="1">
        <v>2</v>
      </c>
      <c r="D376" s="87" t="s">
        <v>54</v>
      </c>
      <c r="E376" s="87">
        <v>61</v>
      </c>
      <c r="F376" s="1">
        <v>1</v>
      </c>
      <c r="G376" s="1">
        <v>1</v>
      </c>
      <c r="H376" s="1">
        <v>1</v>
      </c>
      <c r="I376" s="1">
        <v>67</v>
      </c>
      <c r="J376" s="1">
        <v>3</v>
      </c>
      <c r="K376" s="1">
        <v>10</v>
      </c>
      <c r="L376" s="1">
        <v>1</v>
      </c>
      <c r="M376" s="1">
        <v>2</v>
      </c>
      <c r="N376" s="1">
        <v>1</v>
      </c>
      <c r="O376" s="1">
        <f>O375+1</f>
        <v>7</v>
      </c>
    </row>
    <row r="377" spans="1:15" x14ac:dyDescent="0.25">
      <c r="A377" s="1">
        <v>376</v>
      </c>
      <c r="B377" s="1">
        <v>7</v>
      </c>
      <c r="C377" s="1">
        <v>3</v>
      </c>
      <c r="D377" s="87" t="s">
        <v>612</v>
      </c>
      <c r="E377" s="87">
        <v>8</v>
      </c>
      <c r="F377" s="1">
        <v>1</v>
      </c>
      <c r="G377" s="1">
        <v>1</v>
      </c>
      <c r="H377" s="1">
        <v>2</v>
      </c>
      <c r="I377" s="1">
        <v>40</v>
      </c>
      <c r="J377" s="1">
        <v>5</v>
      </c>
      <c r="K377" s="1">
        <v>6</v>
      </c>
      <c r="L377" s="1">
        <v>9</v>
      </c>
      <c r="M377" s="1">
        <v>3</v>
      </c>
      <c r="N377" s="1">
        <v>1</v>
      </c>
      <c r="O377" s="1">
        <f>O376+1</f>
        <v>8</v>
      </c>
    </row>
    <row r="378" spans="1:15" x14ac:dyDescent="0.25">
      <c r="A378" s="1">
        <v>373</v>
      </c>
      <c r="B378" s="1">
        <v>7</v>
      </c>
      <c r="C378" s="1">
        <v>2</v>
      </c>
      <c r="D378" s="87" t="s">
        <v>606</v>
      </c>
      <c r="E378" s="87">
        <v>5</v>
      </c>
      <c r="F378" s="1">
        <v>1</v>
      </c>
      <c r="G378" s="1">
        <v>1</v>
      </c>
      <c r="H378" s="1">
        <v>1</v>
      </c>
      <c r="I378" s="1">
        <v>70</v>
      </c>
      <c r="J378" s="1">
        <v>5</v>
      </c>
      <c r="K378" s="1">
        <v>10</v>
      </c>
      <c r="L378" s="1">
        <v>2</v>
      </c>
      <c r="M378" s="1">
        <v>3</v>
      </c>
      <c r="N378" s="1">
        <v>1</v>
      </c>
      <c r="O378" s="1">
        <f>O377+1</f>
        <v>9</v>
      </c>
    </row>
    <row r="379" spans="1:15" x14ac:dyDescent="0.25">
      <c r="A379" s="1">
        <v>369</v>
      </c>
      <c r="B379" s="1">
        <v>7</v>
      </c>
      <c r="C379" s="1">
        <v>1</v>
      </c>
      <c r="D379" s="87" t="s">
        <v>726</v>
      </c>
      <c r="E379" s="87">
        <v>1</v>
      </c>
      <c r="F379" s="1">
        <v>1</v>
      </c>
      <c r="G379" s="1">
        <v>1</v>
      </c>
      <c r="H379" s="1">
        <v>2</v>
      </c>
      <c r="I379" s="1">
        <v>71</v>
      </c>
      <c r="J379" s="1">
        <v>9</v>
      </c>
      <c r="K379" s="1">
        <v>99</v>
      </c>
      <c r="L379" s="1">
        <v>9</v>
      </c>
      <c r="M379" s="1">
        <v>4</v>
      </c>
      <c r="N379" s="1">
        <v>9</v>
      </c>
      <c r="O379" s="1">
        <f>O378+1</f>
        <v>10</v>
      </c>
    </row>
    <row r="380" spans="1:15" x14ac:dyDescent="0.25">
      <c r="A380" s="1">
        <v>379</v>
      </c>
      <c r="B380" s="1">
        <v>7</v>
      </c>
      <c r="C380" s="1">
        <v>1</v>
      </c>
      <c r="D380" s="87" t="s">
        <v>727</v>
      </c>
      <c r="E380" s="87">
        <v>11</v>
      </c>
      <c r="F380" s="1">
        <v>1</v>
      </c>
      <c r="G380" s="1">
        <v>1</v>
      </c>
      <c r="H380" s="1">
        <v>2</v>
      </c>
      <c r="I380" s="1">
        <v>65</v>
      </c>
      <c r="J380" s="1">
        <v>2</v>
      </c>
      <c r="K380" s="1">
        <v>6</v>
      </c>
      <c r="L380" s="1">
        <v>2</v>
      </c>
      <c r="M380" s="1">
        <v>4</v>
      </c>
      <c r="N380" s="1">
        <v>1</v>
      </c>
      <c r="O380" s="1">
        <f>O379+1</f>
        <v>11</v>
      </c>
    </row>
    <row r="381" spans="1:15" x14ac:dyDescent="0.25">
      <c r="A381" s="1">
        <v>384</v>
      </c>
      <c r="B381" s="1">
        <v>7</v>
      </c>
      <c r="C381" s="1">
        <v>3</v>
      </c>
      <c r="D381" s="87" t="s">
        <v>614</v>
      </c>
      <c r="E381" s="87">
        <v>16</v>
      </c>
      <c r="F381" s="1">
        <v>1</v>
      </c>
      <c r="G381" s="1">
        <v>1</v>
      </c>
      <c r="H381" s="1">
        <v>2</v>
      </c>
      <c r="I381" s="1">
        <v>68</v>
      </c>
      <c r="J381" s="1">
        <v>2</v>
      </c>
      <c r="K381" s="1">
        <v>6</v>
      </c>
      <c r="L381" s="1">
        <v>2</v>
      </c>
      <c r="M381" s="1">
        <v>4</v>
      </c>
      <c r="N381" s="1">
        <v>1</v>
      </c>
      <c r="O381" s="1">
        <f>O380+1</f>
        <v>12</v>
      </c>
    </row>
    <row r="382" spans="1:15" x14ac:dyDescent="0.25">
      <c r="A382" s="1">
        <v>391</v>
      </c>
      <c r="B382" s="1">
        <v>7</v>
      </c>
      <c r="C382" s="1">
        <v>10</v>
      </c>
      <c r="D382" s="87" t="s">
        <v>614</v>
      </c>
      <c r="E382" s="87">
        <v>23</v>
      </c>
      <c r="F382" s="1">
        <v>1</v>
      </c>
      <c r="G382" s="1">
        <v>1</v>
      </c>
      <c r="H382" s="1">
        <v>2</v>
      </c>
      <c r="I382" s="1">
        <v>68</v>
      </c>
      <c r="J382" s="1">
        <v>2</v>
      </c>
      <c r="K382" s="1">
        <v>6</v>
      </c>
      <c r="L382" s="1">
        <v>2</v>
      </c>
      <c r="M382" s="1">
        <v>4</v>
      </c>
      <c r="N382" s="1">
        <v>1</v>
      </c>
      <c r="O382" s="1">
        <f>O381+1</f>
        <v>13</v>
      </c>
    </row>
    <row r="383" spans="1:15" x14ac:dyDescent="0.25">
      <c r="A383" s="1">
        <v>399</v>
      </c>
      <c r="B383" s="1">
        <v>7</v>
      </c>
      <c r="C383" s="1">
        <v>2</v>
      </c>
      <c r="D383" s="87" t="s">
        <v>182</v>
      </c>
      <c r="E383" s="87">
        <v>31</v>
      </c>
      <c r="F383" s="1">
        <v>1</v>
      </c>
      <c r="G383" s="1">
        <v>1</v>
      </c>
      <c r="H383" s="1">
        <v>2</v>
      </c>
      <c r="I383" s="1">
        <v>40</v>
      </c>
      <c r="J383" s="1">
        <v>3</v>
      </c>
      <c r="K383" s="1">
        <v>6</v>
      </c>
      <c r="L383" s="1">
        <v>2</v>
      </c>
      <c r="M383" s="1">
        <v>4</v>
      </c>
      <c r="N383" s="1">
        <v>2</v>
      </c>
      <c r="O383" s="1">
        <f>O382+1</f>
        <v>14</v>
      </c>
    </row>
    <row r="384" spans="1:15" x14ac:dyDescent="0.25">
      <c r="A384" s="1">
        <v>400</v>
      </c>
      <c r="B384" s="1">
        <v>7</v>
      </c>
      <c r="C384" s="1">
        <v>3</v>
      </c>
      <c r="D384" s="87" t="s">
        <v>182</v>
      </c>
      <c r="E384" s="87">
        <v>32</v>
      </c>
      <c r="F384" s="1">
        <v>1</v>
      </c>
      <c r="G384" s="1">
        <v>1</v>
      </c>
      <c r="H384" s="1">
        <v>1</v>
      </c>
      <c r="I384" s="1">
        <v>80</v>
      </c>
      <c r="J384" s="1">
        <v>2</v>
      </c>
      <c r="K384" s="1">
        <v>5</v>
      </c>
      <c r="L384" s="1">
        <v>2</v>
      </c>
      <c r="M384" s="1">
        <v>4</v>
      </c>
      <c r="N384" s="1">
        <v>1</v>
      </c>
      <c r="O384" s="1">
        <f>O383+1</f>
        <v>15</v>
      </c>
    </row>
    <row r="385" spans="1:15" x14ac:dyDescent="0.25">
      <c r="A385" s="1">
        <v>401</v>
      </c>
      <c r="B385" s="1">
        <v>7</v>
      </c>
      <c r="C385" s="1">
        <v>4</v>
      </c>
      <c r="D385" s="87" t="s">
        <v>182</v>
      </c>
      <c r="E385" s="87">
        <v>33</v>
      </c>
      <c r="F385" s="1">
        <v>1</v>
      </c>
      <c r="G385" s="1">
        <v>1</v>
      </c>
      <c r="H385" s="1">
        <v>2</v>
      </c>
      <c r="I385" s="1">
        <v>80</v>
      </c>
      <c r="J385" s="1">
        <v>1</v>
      </c>
      <c r="K385" s="1">
        <v>6</v>
      </c>
      <c r="L385" s="1">
        <v>9</v>
      </c>
      <c r="M385" s="1">
        <v>4</v>
      </c>
      <c r="N385" s="1">
        <v>9</v>
      </c>
      <c r="O385" s="1">
        <f>O384+1</f>
        <v>16</v>
      </c>
    </row>
    <row r="386" spans="1:15" x14ac:dyDescent="0.25">
      <c r="A386" s="1">
        <v>411</v>
      </c>
      <c r="B386" s="1">
        <v>7</v>
      </c>
      <c r="C386" s="1">
        <v>3</v>
      </c>
      <c r="D386" s="87" t="s">
        <v>613</v>
      </c>
      <c r="E386" s="87">
        <v>43</v>
      </c>
      <c r="F386" s="1">
        <v>1</v>
      </c>
      <c r="G386" s="1">
        <v>1</v>
      </c>
      <c r="H386" s="1">
        <v>1</v>
      </c>
      <c r="I386" s="1">
        <v>58</v>
      </c>
      <c r="J386" s="1">
        <v>2</v>
      </c>
      <c r="K386" s="1">
        <v>2</v>
      </c>
      <c r="L386" s="1">
        <v>3</v>
      </c>
      <c r="M386" s="1">
        <v>4</v>
      </c>
      <c r="N386" s="1">
        <v>1</v>
      </c>
      <c r="O386" s="1">
        <f>O385+1</f>
        <v>17</v>
      </c>
    </row>
    <row r="387" spans="1:15" x14ac:dyDescent="0.25">
      <c r="A387" s="1">
        <v>424</v>
      </c>
      <c r="B387" s="1">
        <v>7</v>
      </c>
      <c r="C387" s="1">
        <v>1</v>
      </c>
      <c r="D387" s="87" t="s">
        <v>601</v>
      </c>
      <c r="E387" s="87">
        <v>56</v>
      </c>
      <c r="F387" s="1">
        <v>1</v>
      </c>
      <c r="G387" s="1">
        <v>1</v>
      </c>
      <c r="H387" s="1">
        <v>1</v>
      </c>
      <c r="I387" s="1">
        <v>40</v>
      </c>
      <c r="J387" s="1">
        <v>2</v>
      </c>
      <c r="K387" s="1">
        <v>5</v>
      </c>
      <c r="L387" s="1">
        <v>9</v>
      </c>
      <c r="M387" s="1">
        <v>4</v>
      </c>
      <c r="N387" s="1">
        <v>3</v>
      </c>
      <c r="O387" s="1">
        <f>O386+1</f>
        <v>18</v>
      </c>
    </row>
    <row r="388" spans="1:15" x14ac:dyDescent="0.25">
      <c r="A388" s="1">
        <v>426</v>
      </c>
      <c r="B388" s="1">
        <v>7</v>
      </c>
      <c r="C388" s="1">
        <v>1</v>
      </c>
      <c r="D388" s="87" t="s">
        <v>603</v>
      </c>
      <c r="E388" s="87">
        <v>58</v>
      </c>
      <c r="F388" s="1">
        <v>1</v>
      </c>
      <c r="G388" s="1">
        <v>1</v>
      </c>
      <c r="H388" s="1">
        <v>2</v>
      </c>
      <c r="I388" s="1">
        <v>67</v>
      </c>
      <c r="J388" s="1">
        <v>3</v>
      </c>
      <c r="K388" s="1">
        <v>6</v>
      </c>
      <c r="L388" s="1">
        <v>1</v>
      </c>
      <c r="M388" s="1">
        <v>4</v>
      </c>
      <c r="N388" s="1">
        <v>1</v>
      </c>
      <c r="O388" s="1">
        <f>O387+1</f>
        <v>19</v>
      </c>
    </row>
    <row r="389" spans="1:15" x14ac:dyDescent="0.25">
      <c r="A389" s="1">
        <v>427</v>
      </c>
      <c r="B389" s="1">
        <v>7</v>
      </c>
      <c r="C389" s="1">
        <v>1</v>
      </c>
      <c r="D389" s="87" t="s">
        <v>728</v>
      </c>
      <c r="E389" s="87">
        <v>59</v>
      </c>
      <c r="F389" s="1">
        <v>1</v>
      </c>
      <c r="G389" s="1">
        <v>1</v>
      </c>
      <c r="H389" s="1">
        <v>2</v>
      </c>
      <c r="I389" s="1">
        <v>58</v>
      </c>
      <c r="J389" s="1">
        <v>2</v>
      </c>
      <c r="K389" s="1">
        <v>6</v>
      </c>
      <c r="L389" s="1">
        <v>3</v>
      </c>
      <c r="M389" s="1">
        <v>4</v>
      </c>
      <c r="N389" s="1">
        <v>1</v>
      </c>
      <c r="O389" s="1">
        <f>O388+1</f>
        <v>20</v>
      </c>
    </row>
    <row r="390" spans="1:15" x14ac:dyDescent="0.25">
      <c r="A390" s="1">
        <v>370</v>
      </c>
      <c r="B390" s="1">
        <v>7</v>
      </c>
      <c r="C390" s="1">
        <v>2</v>
      </c>
      <c r="D390" s="87" t="s">
        <v>726</v>
      </c>
      <c r="E390" s="87">
        <v>2</v>
      </c>
      <c r="F390" s="1">
        <v>1</v>
      </c>
      <c r="G390" s="1">
        <v>1</v>
      </c>
      <c r="H390" s="1">
        <v>2</v>
      </c>
      <c r="I390" s="1">
        <v>18</v>
      </c>
      <c r="J390" s="1">
        <v>4</v>
      </c>
      <c r="K390" s="1">
        <v>7</v>
      </c>
      <c r="L390" s="1">
        <v>9</v>
      </c>
      <c r="M390" s="1">
        <v>4</v>
      </c>
      <c r="N390" s="1">
        <v>1</v>
      </c>
      <c r="O390" s="1">
        <f>O389+1</f>
        <v>21</v>
      </c>
    </row>
    <row r="391" spans="1:15" x14ac:dyDescent="0.25">
      <c r="A391" s="1">
        <v>371</v>
      </c>
      <c r="B391" s="1">
        <v>7</v>
      </c>
      <c r="C391" s="1">
        <v>3</v>
      </c>
      <c r="D391" s="87" t="s">
        <v>726</v>
      </c>
      <c r="E391" s="87">
        <v>3</v>
      </c>
      <c r="F391" s="1">
        <v>1</v>
      </c>
      <c r="G391" s="1">
        <v>1</v>
      </c>
      <c r="H391" s="1">
        <v>2</v>
      </c>
      <c r="I391" s="1">
        <v>45</v>
      </c>
      <c r="J391" s="1">
        <v>3</v>
      </c>
      <c r="K391" s="1">
        <v>6</v>
      </c>
      <c r="L391" s="1">
        <v>9</v>
      </c>
      <c r="M391" s="1">
        <v>7</v>
      </c>
      <c r="N391" s="1">
        <v>9</v>
      </c>
      <c r="O391" s="1">
        <f>O390+1</f>
        <v>22</v>
      </c>
    </row>
    <row r="392" spans="1:15" x14ac:dyDescent="0.25">
      <c r="A392" s="1">
        <v>372</v>
      </c>
      <c r="B392" s="1">
        <v>7</v>
      </c>
      <c r="C392" s="1">
        <v>1</v>
      </c>
      <c r="D392" s="87" t="s">
        <v>606</v>
      </c>
      <c r="E392" s="87">
        <v>4</v>
      </c>
      <c r="F392" s="1">
        <v>1</v>
      </c>
      <c r="G392" s="1">
        <v>1</v>
      </c>
      <c r="H392" s="1">
        <v>1</v>
      </c>
      <c r="I392" s="1">
        <v>23</v>
      </c>
      <c r="J392" s="1">
        <v>5</v>
      </c>
      <c r="K392" s="1">
        <v>3</v>
      </c>
      <c r="L392" s="1">
        <v>9</v>
      </c>
      <c r="M392" s="1">
        <v>7</v>
      </c>
      <c r="N392" s="1">
        <v>1</v>
      </c>
      <c r="O392" s="1">
        <f>O391+1</f>
        <v>23</v>
      </c>
    </row>
    <row r="393" spans="1:15" x14ac:dyDescent="0.25">
      <c r="A393" s="1">
        <v>374</v>
      </c>
      <c r="B393" s="1">
        <v>7</v>
      </c>
      <c r="C393" s="1">
        <v>1</v>
      </c>
      <c r="D393" s="87" t="s">
        <v>612</v>
      </c>
      <c r="E393" s="87">
        <v>6</v>
      </c>
      <c r="F393" s="1">
        <v>1</v>
      </c>
      <c r="G393" s="1">
        <v>1</v>
      </c>
      <c r="H393" s="1">
        <v>2</v>
      </c>
      <c r="I393" s="1">
        <v>30</v>
      </c>
      <c r="J393" s="1">
        <v>5</v>
      </c>
      <c r="K393" s="1">
        <v>6</v>
      </c>
      <c r="L393" s="1">
        <v>2</v>
      </c>
      <c r="M393" s="1">
        <v>7</v>
      </c>
      <c r="N393" s="1">
        <v>1</v>
      </c>
      <c r="O393" s="1">
        <f>O392+1</f>
        <v>24</v>
      </c>
    </row>
    <row r="394" spans="1:15" x14ac:dyDescent="0.25">
      <c r="A394" s="1">
        <v>375</v>
      </c>
      <c r="B394" s="1">
        <v>7</v>
      </c>
      <c r="C394" s="1">
        <v>2</v>
      </c>
      <c r="D394" s="87" t="s">
        <v>612</v>
      </c>
      <c r="E394" s="87">
        <v>7</v>
      </c>
      <c r="F394" s="1">
        <v>1</v>
      </c>
      <c r="G394" s="1">
        <v>1</v>
      </c>
      <c r="H394" s="1">
        <v>2</v>
      </c>
      <c r="I394" s="1">
        <v>29</v>
      </c>
      <c r="J394" s="1">
        <v>4</v>
      </c>
      <c r="K394" s="1">
        <v>2</v>
      </c>
      <c r="L394" s="1">
        <v>9</v>
      </c>
      <c r="M394" s="1">
        <v>7</v>
      </c>
      <c r="N394" s="1">
        <v>1</v>
      </c>
      <c r="O394" s="1">
        <f>O393+1</f>
        <v>25</v>
      </c>
    </row>
    <row r="395" spans="1:15" x14ac:dyDescent="0.25">
      <c r="A395" s="1">
        <v>382</v>
      </c>
      <c r="B395" s="1">
        <v>7</v>
      </c>
      <c r="C395" s="1">
        <v>1</v>
      </c>
      <c r="D395" s="87" t="s">
        <v>614</v>
      </c>
      <c r="E395" s="87">
        <v>14</v>
      </c>
      <c r="F395" s="1">
        <v>1</v>
      </c>
      <c r="G395" s="1">
        <v>1</v>
      </c>
      <c r="H395" s="1">
        <v>2</v>
      </c>
      <c r="I395" s="1">
        <v>21</v>
      </c>
      <c r="J395" s="1">
        <v>5</v>
      </c>
      <c r="K395" s="1">
        <v>7</v>
      </c>
      <c r="L395" s="1">
        <v>9</v>
      </c>
      <c r="M395" s="1">
        <v>7</v>
      </c>
      <c r="N395" s="1">
        <v>3</v>
      </c>
      <c r="O395" s="1">
        <f>O394+1</f>
        <v>26</v>
      </c>
    </row>
    <row r="396" spans="1:15" x14ac:dyDescent="0.25">
      <c r="A396" s="1">
        <v>392</v>
      </c>
      <c r="B396" s="1">
        <v>7</v>
      </c>
      <c r="C396" s="1">
        <v>11</v>
      </c>
      <c r="D396" s="87" t="s">
        <v>614</v>
      </c>
      <c r="E396" s="87">
        <v>24</v>
      </c>
      <c r="F396" s="1">
        <v>1</v>
      </c>
      <c r="G396" s="1">
        <v>1</v>
      </c>
      <c r="H396" s="1">
        <v>2</v>
      </c>
      <c r="I396" s="1">
        <v>20</v>
      </c>
      <c r="J396" s="1">
        <v>4</v>
      </c>
      <c r="K396" s="1">
        <v>3</v>
      </c>
      <c r="L396" s="1">
        <v>9</v>
      </c>
      <c r="M396" s="1">
        <v>7</v>
      </c>
      <c r="N396" s="1">
        <v>1</v>
      </c>
      <c r="O396" s="1">
        <f>O395+1</f>
        <v>27</v>
      </c>
    </row>
    <row r="397" spans="1:15" x14ac:dyDescent="0.25">
      <c r="A397" s="1">
        <v>393</v>
      </c>
      <c r="B397" s="1">
        <v>7</v>
      </c>
      <c r="C397" s="1">
        <v>12</v>
      </c>
      <c r="D397" s="87" t="s">
        <v>614</v>
      </c>
      <c r="E397" s="87">
        <v>25</v>
      </c>
      <c r="F397" s="1">
        <v>1</v>
      </c>
      <c r="G397" s="1">
        <v>1</v>
      </c>
      <c r="H397" s="1">
        <v>2</v>
      </c>
      <c r="I397" s="1">
        <v>23</v>
      </c>
      <c r="J397" s="1">
        <v>4</v>
      </c>
      <c r="K397" s="1">
        <v>1</v>
      </c>
      <c r="L397" s="1">
        <v>2</v>
      </c>
      <c r="M397" s="1">
        <v>7</v>
      </c>
      <c r="N397" s="1">
        <v>3</v>
      </c>
      <c r="O397" s="1">
        <f>O396+1</f>
        <v>28</v>
      </c>
    </row>
    <row r="398" spans="1:15" x14ac:dyDescent="0.25">
      <c r="A398" s="1">
        <v>394</v>
      </c>
      <c r="B398" s="1">
        <v>7</v>
      </c>
      <c r="C398" s="1">
        <v>13</v>
      </c>
      <c r="D398" s="87" t="s">
        <v>614</v>
      </c>
      <c r="E398" s="87">
        <v>26</v>
      </c>
      <c r="F398" s="1">
        <v>1</v>
      </c>
      <c r="G398" s="1">
        <v>1</v>
      </c>
      <c r="H398" s="1">
        <v>2</v>
      </c>
      <c r="I398" s="1">
        <v>21</v>
      </c>
      <c r="J398" s="1">
        <v>5</v>
      </c>
      <c r="K398" s="1">
        <v>1</v>
      </c>
      <c r="L398" s="1">
        <v>9</v>
      </c>
      <c r="M398" s="1">
        <v>7</v>
      </c>
      <c r="N398" s="1">
        <v>2</v>
      </c>
      <c r="O398" s="1">
        <f>O397+1</f>
        <v>29</v>
      </c>
    </row>
    <row r="399" spans="1:15" x14ac:dyDescent="0.25">
      <c r="A399" s="1">
        <v>398</v>
      </c>
      <c r="B399" s="1">
        <v>7</v>
      </c>
      <c r="C399" s="1">
        <v>1</v>
      </c>
      <c r="D399" s="87" t="s">
        <v>182</v>
      </c>
      <c r="E399" s="87">
        <v>30</v>
      </c>
      <c r="F399" s="1">
        <v>1</v>
      </c>
      <c r="G399" s="1">
        <v>1</v>
      </c>
      <c r="H399" s="1">
        <v>2</v>
      </c>
      <c r="I399" s="1">
        <v>18</v>
      </c>
      <c r="J399" s="1">
        <v>5</v>
      </c>
      <c r="K399" s="1">
        <v>7</v>
      </c>
      <c r="L399" s="1">
        <v>2</v>
      </c>
      <c r="M399" s="1">
        <v>7</v>
      </c>
      <c r="N399" s="1">
        <v>2</v>
      </c>
      <c r="O399" s="1">
        <f>O398+1</f>
        <v>30</v>
      </c>
    </row>
    <row r="400" spans="1:15" x14ac:dyDescent="0.25">
      <c r="A400" s="1">
        <v>407</v>
      </c>
      <c r="B400" s="1">
        <v>7</v>
      </c>
      <c r="C400" s="1">
        <v>1</v>
      </c>
      <c r="D400" s="87" t="s">
        <v>605</v>
      </c>
      <c r="E400" s="87">
        <v>39</v>
      </c>
      <c r="F400" s="1">
        <v>1</v>
      </c>
      <c r="G400" s="1">
        <v>1</v>
      </c>
      <c r="H400" s="1">
        <v>2</v>
      </c>
      <c r="I400" s="1">
        <v>20</v>
      </c>
      <c r="J400" s="1">
        <v>4</v>
      </c>
      <c r="K400" s="1">
        <v>1</v>
      </c>
      <c r="L400" s="1">
        <v>2</v>
      </c>
      <c r="M400" s="1">
        <v>7</v>
      </c>
      <c r="N400" s="1">
        <v>2</v>
      </c>
      <c r="O400" s="1">
        <f>O399+1</f>
        <v>31</v>
      </c>
    </row>
    <row r="401" spans="1:15" x14ac:dyDescent="0.25">
      <c r="A401" s="1">
        <v>408</v>
      </c>
      <c r="B401" s="1">
        <v>7</v>
      </c>
      <c r="C401" s="1">
        <v>2</v>
      </c>
      <c r="D401" s="87" t="s">
        <v>605</v>
      </c>
      <c r="E401" s="87">
        <v>40</v>
      </c>
      <c r="F401" s="1">
        <v>1</v>
      </c>
      <c r="G401" s="1">
        <v>1</v>
      </c>
      <c r="H401" s="1">
        <v>2</v>
      </c>
      <c r="I401" s="1">
        <v>21</v>
      </c>
      <c r="J401" s="1">
        <v>5</v>
      </c>
      <c r="K401" s="1">
        <v>7</v>
      </c>
      <c r="L401" s="1">
        <v>9</v>
      </c>
      <c r="M401" s="1">
        <v>7</v>
      </c>
      <c r="N401" s="1">
        <v>1</v>
      </c>
      <c r="O401" s="1">
        <f>O400+1</f>
        <v>32</v>
      </c>
    </row>
    <row r="402" spans="1:15" x14ac:dyDescent="0.25">
      <c r="A402" s="1">
        <v>413</v>
      </c>
      <c r="B402" s="1">
        <v>7</v>
      </c>
      <c r="C402" s="1">
        <v>5</v>
      </c>
      <c r="D402" s="87" t="s">
        <v>613</v>
      </c>
      <c r="E402" s="87">
        <v>45</v>
      </c>
      <c r="F402" s="1">
        <v>1</v>
      </c>
      <c r="G402" s="1">
        <v>1</v>
      </c>
      <c r="H402" s="1">
        <v>2</v>
      </c>
      <c r="I402" s="1">
        <v>55</v>
      </c>
      <c r="J402" s="1">
        <v>5</v>
      </c>
      <c r="K402" s="1">
        <v>10</v>
      </c>
      <c r="L402" s="1">
        <v>2</v>
      </c>
      <c r="M402" s="1">
        <v>7</v>
      </c>
      <c r="N402" s="1">
        <v>2</v>
      </c>
      <c r="O402" s="1">
        <f>O401+1</f>
        <v>33</v>
      </c>
    </row>
    <row r="403" spans="1:15" x14ac:dyDescent="0.25">
      <c r="A403" s="1">
        <v>414</v>
      </c>
      <c r="B403" s="1">
        <v>7</v>
      </c>
      <c r="C403" s="1">
        <v>1</v>
      </c>
      <c r="D403" s="87" t="s">
        <v>515</v>
      </c>
      <c r="E403" s="87">
        <v>46</v>
      </c>
      <c r="F403" s="1">
        <v>1</v>
      </c>
      <c r="G403" s="1">
        <v>1</v>
      </c>
      <c r="H403" s="1">
        <v>1</v>
      </c>
      <c r="I403" s="1">
        <v>63</v>
      </c>
      <c r="J403" s="1">
        <v>3</v>
      </c>
      <c r="K403" s="1">
        <v>2</v>
      </c>
      <c r="L403" s="1">
        <v>2</v>
      </c>
      <c r="M403" s="1">
        <v>8</v>
      </c>
      <c r="N403" s="1">
        <v>2</v>
      </c>
      <c r="O403" s="1">
        <f>O402+1</f>
        <v>34</v>
      </c>
    </row>
    <row r="404" spans="1:15" x14ac:dyDescent="0.25">
      <c r="A404" s="1">
        <v>415</v>
      </c>
      <c r="B404" s="1">
        <v>7</v>
      </c>
      <c r="C404" s="1">
        <v>1</v>
      </c>
      <c r="D404" s="87" t="s">
        <v>607</v>
      </c>
      <c r="E404" s="87">
        <v>47</v>
      </c>
      <c r="F404" s="1">
        <v>1</v>
      </c>
      <c r="G404" s="1">
        <v>1</v>
      </c>
      <c r="H404" s="1">
        <v>2</v>
      </c>
      <c r="I404" s="1">
        <v>50</v>
      </c>
      <c r="J404" s="1">
        <v>2</v>
      </c>
      <c r="K404" s="1">
        <v>6</v>
      </c>
      <c r="L404" s="1">
        <v>3</v>
      </c>
      <c r="M404" s="1">
        <v>9</v>
      </c>
      <c r="N404" s="1">
        <v>3</v>
      </c>
      <c r="O404" s="1">
        <f>O403+1</f>
        <v>35</v>
      </c>
    </row>
    <row r="405" spans="1:15" x14ac:dyDescent="0.25">
      <c r="A405" s="1">
        <v>377</v>
      </c>
      <c r="B405" s="1">
        <v>7</v>
      </c>
      <c r="C405" s="1">
        <v>4</v>
      </c>
      <c r="D405" s="87" t="s">
        <v>612</v>
      </c>
      <c r="E405" s="87">
        <v>9</v>
      </c>
      <c r="F405" s="1">
        <v>1</v>
      </c>
      <c r="G405" s="1">
        <v>1</v>
      </c>
      <c r="H405" s="1">
        <v>2</v>
      </c>
      <c r="I405" s="1">
        <v>26</v>
      </c>
      <c r="J405" s="1">
        <v>3</v>
      </c>
      <c r="K405" s="1">
        <v>6</v>
      </c>
      <c r="L405" s="1">
        <v>2</v>
      </c>
      <c r="M405" s="1">
        <v>11</v>
      </c>
      <c r="N405" s="1">
        <v>4</v>
      </c>
      <c r="O405" s="1">
        <f>O404+1</f>
        <v>36</v>
      </c>
    </row>
    <row r="406" spans="1:15" x14ac:dyDescent="0.25">
      <c r="A406" s="1">
        <v>380</v>
      </c>
      <c r="B406" s="1">
        <v>7</v>
      </c>
      <c r="C406" s="1">
        <v>2</v>
      </c>
      <c r="D406" s="87" t="s">
        <v>727</v>
      </c>
      <c r="E406" s="87">
        <v>12</v>
      </c>
      <c r="F406" s="1">
        <v>1</v>
      </c>
      <c r="G406" s="1">
        <v>1</v>
      </c>
      <c r="H406" s="1">
        <v>2</v>
      </c>
      <c r="I406" s="1">
        <v>57</v>
      </c>
      <c r="J406" s="1">
        <v>4</v>
      </c>
      <c r="K406" s="1">
        <v>10</v>
      </c>
      <c r="L406" s="1">
        <v>2</v>
      </c>
      <c r="M406" s="1">
        <v>11</v>
      </c>
      <c r="N406" s="1">
        <v>3</v>
      </c>
      <c r="O406" s="1">
        <f>O405+1</f>
        <v>37</v>
      </c>
    </row>
    <row r="407" spans="1:15" x14ac:dyDescent="0.25">
      <c r="A407" s="1">
        <v>385</v>
      </c>
      <c r="B407" s="1">
        <v>7</v>
      </c>
      <c r="C407" s="1">
        <v>4</v>
      </c>
      <c r="D407" s="87" t="s">
        <v>614</v>
      </c>
      <c r="E407" s="87">
        <v>17</v>
      </c>
      <c r="F407" s="1">
        <v>1</v>
      </c>
      <c r="G407" s="1">
        <v>1</v>
      </c>
      <c r="H407" s="1">
        <v>1</v>
      </c>
      <c r="I407" s="1">
        <v>72</v>
      </c>
      <c r="J407" s="1">
        <v>2</v>
      </c>
      <c r="K407" s="1">
        <v>2</v>
      </c>
      <c r="L407" s="1">
        <v>1</v>
      </c>
      <c r="M407" s="1">
        <v>11</v>
      </c>
      <c r="N407" s="1">
        <v>9</v>
      </c>
      <c r="O407" s="1">
        <f>O406+1</f>
        <v>38</v>
      </c>
    </row>
    <row r="408" spans="1:15" x14ac:dyDescent="0.25">
      <c r="A408" s="1">
        <v>386</v>
      </c>
      <c r="B408" s="1">
        <v>7</v>
      </c>
      <c r="C408" s="1">
        <v>5</v>
      </c>
      <c r="D408" s="87" t="s">
        <v>614</v>
      </c>
      <c r="E408" s="87">
        <v>18</v>
      </c>
      <c r="F408" s="1">
        <v>1</v>
      </c>
      <c r="G408" s="1">
        <v>1</v>
      </c>
      <c r="H408" s="1">
        <v>2</v>
      </c>
      <c r="I408" s="1">
        <v>77</v>
      </c>
      <c r="J408" s="1">
        <v>5</v>
      </c>
      <c r="K408" s="1">
        <v>10</v>
      </c>
      <c r="L408" s="1">
        <v>1</v>
      </c>
      <c r="M408" s="1">
        <v>11</v>
      </c>
      <c r="N408" s="1">
        <v>3</v>
      </c>
      <c r="O408" s="1">
        <f>O407+1</f>
        <v>39</v>
      </c>
    </row>
    <row r="409" spans="1:15" x14ac:dyDescent="0.25">
      <c r="A409" s="1">
        <v>402</v>
      </c>
      <c r="B409" s="1">
        <v>7</v>
      </c>
      <c r="C409" s="1">
        <v>5</v>
      </c>
      <c r="D409" s="87" t="s">
        <v>182</v>
      </c>
      <c r="E409" s="87">
        <v>34</v>
      </c>
      <c r="F409" s="1">
        <v>1</v>
      </c>
      <c r="G409" s="1">
        <v>1</v>
      </c>
      <c r="H409" s="1">
        <v>2</v>
      </c>
      <c r="I409" s="1">
        <v>70</v>
      </c>
      <c r="J409" s="1">
        <v>2</v>
      </c>
      <c r="K409" s="1">
        <v>6</v>
      </c>
      <c r="L409" s="1">
        <v>9</v>
      </c>
      <c r="M409" s="1">
        <v>30</v>
      </c>
      <c r="N409" s="1">
        <v>9</v>
      </c>
      <c r="O409" s="1">
        <f>O408+1</f>
        <v>40</v>
      </c>
    </row>
    <row r="410" spans="1:15" x14ac:dyDescent="0.25">
      <c r="A410" s="1">
        <v>423</v>
      </c>
      <c r="B410" s="1">
        <v>7</v>
      </c>
      <c r="C410" s="1">
        <v>3</v>
      </c>
      <c r="D410" s="87" t="s">
        <v>610</v>
      </c>
      <c r="E410" s="87">
        <v>55</v>
      </c>
      <c r="F410" s="1">
        <v>1</v>
      </c>
      <c r="G410" s="1">
        <v>1</v>
      </c>
      <c r="H410" s="1">
        <v>2</v>
      </c>
      <c r="I410" s="1">
        <v>63</v>
      </c>
      <c r="J410" s="1">
        <v>2</v>
      </c>
      <c r="K410" s="1">
        <v>6</v>
      </c>
      <c r="L410" s="1">
        <v>1</v>
      </c>
      <c r="M410" s="1">
        <v>30</v>
      </c>
      <c r="N410" s="1">
        <v>3</v>
      </c>
      <c r="O410" s="1">
        <f>O409+1</f>
        <v>41</v>
      </c>
    </row>
    <row r="411" spans="1:15" x14ac:dyDescent="0.25">
      <c r="A411" s="1">
        <v>425</v>
      </c>
      <c r="B411" s="1">
        <v>7</v>
      </c>
      <c r="C411" s="1">
        <v>1</v>
      </c>
      <c r="D411" s="87" t="s">
        <v>597</v>
      </c>
      <c r="E411" s="87">
        <v>57</v>
      </c>
      <c r="F411" s="1">
        <v>1</v>
      </c>
      <c r="G411" s="1">
        <v>1</v>
      </c>
      <c r="H411" s="1">
        <v>1</v>
      </c>
      <c r="I411" s="1">
        <v>75</v>
      </c>
      <c r="J411" s="1">
        <v>2</v>
      </c>
      <c r="K411" s="1">
        <v>5</v>
      </c>
      <c r="L411" s="1">
        <v>9</v>
      </c>
      <c r="M411" s="1">
        <v>30</v>
      </c>
      <c r="N411" s="1">
        <v>1</v>
      </c>
      <c r="O411" s="1">
        <f>O410+1</f>
        <v>42</v>
      </c>
    </row>
    <row r="412" spans="1:15" x14ac:dyDescent="0.25">
      <c r="A412" s="1">
        <v>430</v>
      </c>
      <c r="B412" s="1">
        <v>7</v>
      </c>
      <c r="C412" s="1">
        <v>1</v>
      </c>
      <c r="D412" s="87" t="s">
        <v>609</v>
      </c>
      <c r="E412" s="87">
        <v>62</v>
      </c>
      <c r="F412" s="1">
        <v>1</v>
      </c>
      <c r="G412" s="1">
        <v>1</v>
      </c>
      <c r="H412" s="1">
        <v>1</v>
      </c>
      <c r="I412" s="1">
        <v>59</v>
      </c>
      <c r="J412" s="1">
        <v>5</v>
      </c>
      <c r="K412" s="1">
        <v>98</v>
      </c>
      <c r="L412" s="1">
        <v>2</v>
      </c>
      <c r="M412" s="1">
        <v>30</v>
      </c>
      <c r="N412" s="1">
        <v>1</v>
      </c>
      <c r="O412" s="1">
        <f>O411+1</f>
        <v>43</v>
      </c>
    </row>
    <row r="413" spans="1:15" x14ac:dyDescent="0.25">
      <c r="A413" s="1">
        <v>378</v>
      </c>
      <c r="B413" s="1">
        <v>7</v>
      </c>
      <c r="C413" s="1">
        <v>5</v>
      </c>
      <c r="D413" s="87" t="s">
        <v>612</v>
      </c>
      <c r="E413" s="87">
        <v>10</v>
      </c>
      <c r="F413" s="1">
        <v>1</v>
      </c>
      <c r="G413" s="1">
        <v>1</v>
      </c>
      <c r="H413" s="1">
        <v>2</v>
      </c>
      <c r="I413" s="1">
        <v>75</v>
      </c>
      <c r="J413" s="1">
        <v>1</v>
      </c>
      <c r="K413" s="1">
        <v>6</v>
      </c>
      <c r="L413" s="1">
        <v>9</v>
      </c>
      <c r="M413" s="1">
        <v>40</v>
      </c>
      <c r="N413" s="1">
        <v>1</v>
      </c>
      <c r="O413" s="1">
        <f>O412+1</f>
        <v>44</v>
      </c>
    </row>
    <row r="414" spans="1:15" x14ac:dyDescent="0.25">
      <c r="A414" s="1">
        <v>403</v>
      </c>
      <c r="B414" s="1">
        <v>7</v>
      </c>
      <c r="C414" s="1">
        <v>6</v>
      </c>
      <c r="D414" s="87" t="s">
        <v>182</v>
      </c>
      <c r="E414" s="87">
        <v>35</v>
      </c>
      <c r="F414" s="1">
        <v>1</v>
      </c>
      <c r="G414" s="1">
        <v>1</v>
      </c>
      <c r="H414" s="1">
        <v>2</v>
      </c>
      <c r="I414" s="1">
        <v>20</v>
      </c>
      <c r="J414" s="1">
        <v>5</v>
      </c>
      <c r="K414" s="1">
        <v>7</v>
      </c>
      <c r="L414" s="1">
        <v>9</v>
      </c>
      <c r="M414" s="1">
        <v>40</v>
      </c>
      <c r="N414" s="1">
        <v>2</v>
      </c>
      <c r="O414" s="1">
        <f>O413+1</f>
        <v>45</v>
      </c>
    </row>
    <row r="415" spans="1:15" x14ac:dyDescent="0.25">
      <c r="A415" s="1">
        <v>410</v>
      </c>
      <c r="B415" s="1">
        <v>7</v>
      </c>
      <c r="C415" s="1">
        <v>2</v>
      </c>
      <c r="D415" s="87" t="s">
        <v>613</v>
      </c>
      <c r="E415" s="87">
        <v>42</v>
      </c>
      <c r="F415" s="1">
        <v>1</v>
      </c>
      <c r="G415" s="1">
        <v>1</v>
      </c>
      <c r="H415" s="1">
        <v>2</v>
      </c>
      <c r="I415" s="1">
        <v>36</v>
      </c>
      <c r="J415" s="1">
        <v>5</v>
      </c>
      <c r="K415" s="1">
        <v>2</v>
      </c>
      <c r="L415" s="1">
        <v>2</v>
      </c>
      <c r="M415" s="1">
        <v>40</v>
      </c>
      <c r="N415" s="1">
        <v>2</v>
      </c>
      <c r="O415" s="1">
        <f>O414+1</f>
        <v>46</v>
      </c>
    </row>
    <row r="416" spans="1:15" x14ac:dyDescent="0.25">
      <c r="A416" s="1">
        <v>420</v>
      </c>
      <c r="B416" s="1">
        <v>7</v>
      </c>
      <c r="C416" s="1">
        <v>1</v>
      </c>
      <c r="D416" s="87" t="s">
        <v>599</v>
      </c>
      <c r="E416" s="87">
        <v>52</v>
      </c>
      <c r="F416" s="1">
        <v>1</v>
      </c>
      <c r="G416" s="1">
        <v>1</v>
      </c>
      <c r="H416" s="1">
        <v>1</v>
      </c>
      <c r="I416" s="1">
        <v>31</v>
      </c>
      <c r="J416" s="1">
        <v>5</v>
      </c>
      <c r="K416" s="1">
        <v>1</v>
      </c>
      <c r="L416" s="1">
        <v>3</v>
      </c>
      <c r="M416" s="1">
        <v>40</v>
      </c>
      <c r="N416" s="1">
        <v>1</v>
      </c>
      <c r="O416" s="1">
        <f>O415+1</f>
        <v>47</v>
      </c>
    </row>
    <row r="417" spans="1:15" x14ac:dyDescent="0.25">
      <c r="A417" s="1">
        <v>388</v>
      </c>
      <c r="B417" s="1">
        <v>7</v>
      </c>
      <c r="C417" s="1">
        <v>7</v>
      </c>
      <c r="D417" s="87" t="s">
        <v>614</v>
      </c>
      <c r="E417" s="87">
        <v>20</v>
      </c>
      <c r="F417" s="1">
        <v>1</v>
      </c>
      <c r="G417" s="1">
        <v>1</v>
      </c>
      <c r="H417" s="1">
        <v>1</v>
      </c>
      <c r="I417" s="1">
        <v>30</v>
      </c>
      <c r="J417" s="1">
        <v>5</v>
      </c>
      <c r="K417" s="1">
        <v>3</v>
      </c>
      <c r="L417" s="1">
        <v>1</v>
      </c>
      <c r="M417" s="1">
        <v>50</v>
      </c>
      <c r="N417" s="1">
        <v>1</v>
      </c>
      <c r="O417" s="1">
        <f>O416+1</f>
        <v>48</v>
      </c>
    </row>
    <row r="418" spans="1:15" x14ac:dyDescent="0.25">
      <c r="A418" s="1">
        <v>395</v>
      </c>
      <c r="B418" s="1">
        <v>7</v>
      </c>
      <c r="C418" s="1">
        <v>14</v>
      </c>
      <c r="D418" s="87" t="s">
        <v>614</v>
      </c>
      <c r="E418" s="87">
        <v>27</v>
      </c>
      <c r="F418" s="1">
        <v>1</v>
      </c>
      <c r="G418" s="1">
        <v>1</v>
      </c>
      <c r="H418" s="1">
        <v>2</v>
      </c>
      <c r="I418" s="1">
        <v>53</v>
      </c>
      <c r="J418" s="1">
        <v>5</v>
      </c>
      <c r="K418" s="1">
        <v>2</v>
      </c>
      <c r="L418" s="1">
        <v>2</v>
      </c>
      <c r="M418" s="1">
        <v>50</v>
      </c>
      <c r="N418" s="1">
        <v>9</v>
      </c>
      <c r="O418" s="1">
        <f>O417+1</f>
        <v>49</v>
      </c>
    </row>
    <row r="419" spans="1:15" x14ac:dyDescent="0.25">
      <c r="A419" s="1">
        <v>405</v>
      </c>
      <c r="B419" s="1">
        <v>7</v>
      </c>
      <c r="C419" s="1">
        <v>1</v>
      </c>
      <c r="D419" s="87" t="s">
        <v>151</v>
      </c>
      <c r="E419" s="87">
        <v>37</v>
      </c>
      <c r="F419" s="1">
        <v>1</v>
      </c>
      <c r="G419" s="1">
        <v>1</v>
      </c>
      <c r="H419" s="1">
        <v>2</v>
      </c>
      <c r="I419" s="1">
        <v>57</v>
      </c>
      <c r="J419" s="1">
        <v>2</v>
      </c>
      <c r="K419" s="1">
        <v>6</v>
      </c>
      <c r="L419" s="1">
        <v>2</v>
      </c>
      <c r="M419" s="1">
        <v>50</v>
      </c>
      <c r="N419" s="1">
        <v>9</v>
      </c>
      <c r="O419" s="1">
        <f>O418+1</f>
        <v>50</v>
      </c>
    </row>
    <row r="420" spans="1:15" x14ac:dyDescent="0.25">
      <c r="A420" s="1">
        <v>412</v>
      </c>
      <c r="B420" s="1">
        <v>7</v>
      </c>
      <c r="C420" s="1">
        <v>4</v>
      </c>
      <c r="D420" s="87" t="s">
        <v>613</v>
      </c>
      <c r="E420" s="87">
        <v>44</v>
      </c>
      <c r="F420" s="1">
        <v>1</v>
      </c>
      <c r="G420" s="1">
        <v>1</v>
      </c>
      <c r="H420" s="1">
        <v>2</v>
      </c>
      <c r="I420" s="1">
        <v>20</v>
      </c>
      <c r="J420" s="1">
        <v>5</v>
      </c>
      <c r="K420" s="1">
        <v>7</v>
      </c>
      <c r="L420" s="1">
        <v>3</v>
      </c>
      <c r="M420" s="1">
        <v>50</v>
      </c>
      <c r="N420" s="1">
        <v>9</v>
      </c>
      <c r="O420" s="1">
        <f>O419+1</f>
        <v>51</v>
      </c>
    </row>
    <row r="421" spans="1:15" x14ac:dyDescent="0.25">
      <c r="A421" s="1">
        <v>431</v>
      </c>
      <c r="B421" s="1">
        <v>7</v>
      </c>
      <c r="C421" s="1">
        <v>2</v>
      </c>
      <c r="D421" s="87" t="s">
        <v>609</v>
      </c>
      <c r="E421" s="108">
        <v>63</v>
      </c>
      <c r="F421" s="1">
        <v>1</v>
      </c>
      <c r="G421" s="1">
        <v>1</v>
      </c>
      <c r="H421" s="1">
        <v>1</v>
      </c>
      <c r="I421" s="1">
        <v>20</v>
      </c>
      <c r="J421" s="1">
        <v>5</v>
      </c>
      <c r="K421" s="1">
        <v>7</v>
      </c>
      <c r="L421" s="1">
        <v>9</v>
      </c>
      <c r="M421" s="1">
        <v>50</v>
      </c>
      <c r="N421" s="1">
        <v>1</v>
      </c>
      <c r="O421" s="1">
        <f>O420+1</f>
        <v>52</v>
      </c>
    </row>
    <row r="422" spans="1:15" x14ac:dyDescent="0.25">
      <c r="A422" s="1">
        <v>387</v>
      </c>
      <c r="B422" s="1">
        <v>7</v>
      </c>
      <c r="C422" s="1">
        <v>6</v>
      </c>
      <c r="D422" s="87" t="s">
        <v>614</v>
      </c>
      <c r="E422" s="87">
        <v>19</v>
      </c>
      <c r="F422" s="1">
        <v>1</v>
      </c>
      <c r="G422" s="1">
        <v>1</v>
      </c>
      <c r="H422" s="1">
        <v>1</v>
      </c>
      <c r="I422" s="1">
        <v>62</v>
      </c>
      <c r="J422" s="1">
        <v>2</v>
      </c>
      <c r="K422" s="1">
        <v>4</v>
      </c>
      <c r="L422" s="1">
        <v>1</v>
      </c>
      <c r="M422" s="1">
        <v>60</v>
      </c>
      <c r="N422" s="1">
        <v>1</v>
      </c>
      <c r="O422" s="1">
        <f>O421+1</f>
        <v>53</v>
      </c>
    </row>
    <row r="423" spans="1:15" x14ac:dyDescent="0.25">
      <c r="A423" s="1">
        <v>404</v>
      </c>
      <c r="B423" s="1">
        <v>7</v>
      </c>
      <c r="C423" s="1">
        <v>1</v>
      </c>
      <c r="D423" s="87" t="s">
        <v>594</v>
      </c>
      <c r="E423" s="87">
        <v>36</v>
      </c>
      <c r="F423" s="1">
        <v>1</v>
      </c>
      <c r="G423" s="1">
        <v>1</v>
      </c>
      <c r="H423" s="1">
        <v>2</v>
      </c>
      <c r="I423" s="1">
        <v>18</v>
      </c>
      <c r="J423" s="1">
        <v>4</v>
      </c>
      <c r="K423" s="1">
        <v>7</v>
      </c>
      <c r="L423" s="1">
        <v>1</v>
      </c>
      <c r="M423" s="1">
        <v>60</v>
      </c>
      <c r="N423" s="1">
        <v>1</v>
      </c>
      <c r="O423" s="1">
        <f>O422+1</f>
        <v>54</v>
      </c>
    </row>
    <row r="424" spans="1:15" x14ac:dyDescent="0.25">
      <c r="A424" s="1">
        <v>419</v>
      </c>
      <c r="B424" s="1">
        <v>7</v>
      </c>
      <c r="C424" s="1">
        <v>2</v>
      </c>
      <c r="D424" s="87" t="s">
        <v>55</v>
      </c>
      <c r="E424" s="87">
        <v>51</v>
      </c>
      <c r="F424" s="1">
        <v>1</v>
      </c>
      <c r="G424" s="1">
        <v>1</v>
      </c>
      <c r="H424" s="1">
        <v>2</v>
      </c>
      <c r="I424" s="1">
        <v>39</v>
      </c>
      <c r="J424" s="1">
        <v>5</v>
      </c>
      <c r="K424" s="1">
        <v>1</v>
      </c>
      <c r="L424" s="1">
        <v>3</v>
      </c>
      <c r="M424" s="1">
        <v>60</v>
      </c>
      <c r="N424" s="1">
        <v>1</v>
      </c>
      <c r="O424" s="1">
        <f>O423+1</f>
        <v>55</v>
      </c>
    </row>
    <row r="425" spans="1:15" x14ac:dyDescent="0.25">
      <c r="A425" s="1">
        <v>428</v>
      </c>
      <c r="B425" s="1">
        <v>7</v>
      </c>
      <c r="C425" s="1">
        <v>1</v>
      </c>
      <c r="D425" s="87" t="s">
        <v>54</v>
      </c>
      <c r="E425" s="87">
        <v>60</v>
      </c>
      <c r="F425" s="1">
        <v>1</v>
      </c>
      <c r="G425" s="1">
        <v>1</v>
      </c>
      <c r="H425" s="1">
        <v>1</v>
      </c>
      <c r="I425" s="1">
        <v>61</v>
      </c>
      <c r="J425" s="1">
        <v>1</v>
      </c>
      <c r="K425" s="1">
        <v>98</v>
      </c>
      <c r="L425" s="1">
        <v>9</v>
      </c>
      <c r="M425" s="1">
        <v>70</v>
      </c>
      <c r="N425" s="1">
        <v>1</v>
      </c>
      <c r="O425" s="1">
        <f>O424+1</f>
        <v>56</v>
      </c>
    </row>
    <row r="426" spans="1:15" x14ac:dyDescent="0.25">
      <c r="A426" s="1">
        <v>397</v>
      </c>
      <c r="B426" s="1">
        <v>7</v>
      </c>
      <c r="C426" s="1">
        <v>16</v>
      </c>
      <c r="D426" s="87" t="s">
        <v>614</v>
      </c>
      <c r="E426" s="87">
        <v>29</v>
      </c>
      <c r="F426" s="1">
        <v>1</v>
      </c>
      <c r="G426" s="1">
        <v>1</v>
      </c>
      <c r="H426" s="1">
        <v>2</v>
      </c>
      <c r="I426" s="1">
        <v>22</v>
      </c>
      <c r="J426" s="1">
        <v>5</v>
      </c>
      <c r="K426" s="1">
        <v>7</v>
      </c>
      <c r="L426" s="1">
        <v>2</v>
      </c>
      <c r="M426" s="1">
        <v>70</v>
      </c>
      <c r="N426" s="1">
        <v>1</v>
      </c>
      <c r="O426" s="1">
        <f>O425+1</f>
        <v>57</v>
      </c>
    </row>
    <row r="427" spans="1:15" x14ac:dyDescent="0.25">
      <c r="A427" s="1">
        <v>409</v>
      </c>
      <c r="B427" s="1">
        <v>7</v>
      </c>
      <c r="C427" s="1">
        <v>1</v>
      </c>
      <c r="D427" s="87" t="s">
        <v>613</v>
      </c>
      <c r="E427" s="87">
        <v>41</v>
      </c>
      <c r="F427" s="1">
        <v>1</v>
      </c>
      <c r="G427" s="1">
        <v>1</v>
      </c>
      <c r="H427" s="1">
        <v>2</v>
      </c>
      <c r="I427" s="1">
        <v>54</v>
      </c>
      <c r="J427" s="1">
        <v>3</v>
      </c>
      <c r="K427" s="1">
        <v>6</v>
      </c>
      <c r="L427" s="1">
        <v>9</v>
      </c>
      <c r="M427" s="1">
        <v>70</v>
      </c>
      <c r="N427" s="1">
        <v>2</v>
      </c>
      <c r="O427" s="1">
        <f>O426+1</f>
        <v>58</v>
      </c>
    </row>
    <row r="428" spans="1:15" x14ac:dyDescent="0.25">
      <c r="A428" s="1">
        <v>381</v>
      </c>
      <c r="B428" s="1">
        <v>7</v>
      </c>
      <c r="C428" s="1">
        <v>1</v>
      </c>
      <c r="D428" s="87" t="s">
        <v>604</v>
      </c>
      <c r="E428" s="87">
        <v>13</v>
      </c>
      <c r="F428" s="1">
        <v>1</v>
      </c>
      <c r="G428" s="1">
        <v>1</v>
      </c>
      <c r="H428" s="1">
        <v>2</v>
      </c>
      <c r="I428" s="1">
        <v>54</v>
      </c>
      <c r="J428" s="1">
        <v>4</v>
      </c>
      <c r="K428" s="1">
        <v>2</v>
      </c>
      <c r="L428" s="1">
        <v>2</v>
      </c>
      <c r="M428" s="1">
        <v>99</v>
      </c>
      <c r="N428" s="1">
        <v>3</v>
      </c>
      <c r="O428" s="1">
        <f>O427+1</f>
        <v>59</v>
      </c>
    </row>
    <row r="429" spans="1:15" x14ac:dyDescent="0.25">
      <c r="A429" s="1">
        <v>389</v>
      </c>
      <c r="B429" s="1">
        <v>7</v>
      </c>
      <c r="C429" s="1">
        <v>8</v>
      </c>
      <c r="D429" s="87" t="s">
        <v>614</v>
      </c>
      <c r="E429" s="87">
        <v>21</v>
      </c>
      <c r="F429" s="1">
        <v>1</v>
      </c>
      <c r="G429" s="1">
        <v>1</v>
      </c>
      <c r="H429" s="1">
        <v>1</v>
      </c>
      <c r="I429" s="1">
        <v>63</v>
      </c>
      <c r="J429" s="1">
        <v>5</v>
      </c>
      <c r="K429" s="1">
        <v>10</v>
      </c>
      <c r="L429" s="1">
        <v>1</v>
      </c>
      <c r="M429" s="1">
        <v>99</v>
      </c>
      <c r="N429" s="1">
        <v>1</v>
      </c>
      <c r="O429" s="1">
        <f>O428+1</f>
        <v>60</v>
      </c>
    </row>
    <row r="430" spans="1:15" x14ac:dyDescent="0.25">
      <c r="A430" s="1">
        <v>396</v>
      </c>
      <c r="B430" s="1">
        <v>7</v>
      </c>
      <c r="C430" s="1">
        <v>15</v>
      </c>
      <c r="D430" s="87" t="s">
        <v>614</v>
      </c>
      <c r="E430" s="87">
        <v>28</v>
      </c>
      <c r="F430" s="1">
        <v>1</v>
      </c>
      <c r="G430" s="1">
        <v>1</v>
      </c>
      <c r="H430" s="1">
        <v>2</v>
      </c>
      <c r="I430" s="1">
        <v>56</v>
      </c>
      <c r="J430" s="1">
        <v>5</v>
      </c>
      <c r="K430" s="1">
        <v>6</v>
      </c>
      <c r="L430" s="1">
        <v>3</v>
      </c>
      <c r="M430" s="1">
        <v>99</v>
      </c>
      <c r="N430" s="1">
        <v>9</v>
      </c>
      <c r="O430" s="1">
        <f>O429+1</f>
        <v>61</v>
      </c>
    </row>
    <row r="431" spans="1:15" x14ac:dyDescent="0.25">
      <c r="A431" s="1">
        <v>406</v>
      </c>
      <c r="B431" s="1">
        <v>7</v>
      </c>
      <c r="C431" s="1">
        <v>1</v>
      </c>
      <c r="D431" s="87" t="s">
        <v>600</v>
      </c>
      <c r="E431" s="87">
        <v>38</v>
      </c>
      <c r="F431" s="1">
        <v>1</v>
      </c>
      <c r="G431" s="1">
        <v>1</v>
      </c>
      <c r="H431" s="1">
        <v>2</v>
      </c>
      <c r="I431" s="1">
        <v>67</v>
      </c>
      <c r="J431" s="1">
        <v>1</v>
      </c>
      <c r="K431" s="1">
        <v>2</v>
      </c>
      <c r="L431" s="1">
        <v>9</v>
      </c>
      <c r="M431" s="1">
        <v>99</v>
      </c>
      <c r="N431" s="1">
        <v>9</v>
      </c>
      <c r="O431" s="1">
        <f>O430+1</f>
        <v>62</v>
      </c>
    </row>
    <row r="432" spans="1:15" x14ac:dyDescent="0.25">
      <c r="A432" s="1">
        <v>422</v>
      </c>
      <c r="B432" s="1">
        <v>7</v>
      </c>
      <c r="C432" s="1">
        <v>2</v>
      </c>
      <c r="D432" s="87" t="s">
        <v>610</v>
      </c>
      <c r="E432" s="87">
        <v>54</v>
      </c>
      <c r="F432" s="1">
        <v>1</v>
      </c>
      <c r="G432" s="1">
        <v>1</v>
      </c>
      <c r="H432" s="1">
        <v>2</v>
      </c>
      <c r="I432" s="1">
        <v>40</v>
      </c>
      <c r="J432" s="1">
        <v>2</v>
      </c>
      <c r="K432" s="1">
        <v>6</v>
      </c>
      <c r="L432" s="1">
        <v>2</v>
      </c>
      <c r="M432" s="1">
        <v>99</v>
      </c>
      <c r="N432" s="1">
        <v>9</v>
      </c>
      <c r="O432" s="1">
        <f>O431+1</f>
        <v>63</v>
      </c>
    </row>
    <row r="433" spans="1:15" x14ac:dyDescent="0.25">
      <c r="A433" s="1">
        <v>458</v>
      </c>
      <c r="B433" s="1">
        <v>8</v>
      </c>
      <c r="C433" s="1">
        <v>27</v>
      </c>
      <c r="D433" s="87" t="s">
        <v>622</v>
      </c>
      <c r="E433" s="87">
        <v>27</v>
      </c>
      <c r="F433" s="1">
        <v>1</v>
      </c>
      <c r="G433" s="1">
        <v>1</v>
      </c>
      <c r="H433" s="1">
        <v>1</v>
      </c>
      <c r="I433" s="1">
        <v>25</v>
      </c>
      <c r="J433" s="1">
        <v>5</v>
      </c>
      <c r="K433" s="1">
        <v>1</v>
      </c>
      <c r="L433" s="1">
        <v>9</v>
      </c>
      <c r="M433" s="1">
        <v>1</v>
      </c>
      <c r="N433" s="1">
        <v>1</v>
      </c>
      <c r="O433" s="1">
        <v>1</v>
      </c>
    </row>
    <row r="434" spans="1:15" x14ac:dyDescent="0.25">
      <c r="A434" s="1">
        <v>439</v>
      </c>
      <c r="B434" s="1">
        <v>8</v>
      </c>
      <c r="C434" s="1">
        <v>8</v>
      </c>
      <c r="D434" s="87" t="s">
        <v>622</v>
      </c>
      <c r="E434" s="87">
        <v>8</v>
      </c>
      <c r="F434" s="1">
        <v>1</v>
      </c>
      <c r="G434" s="1">
        <v>1</v>
      </c>
      <c r="H434" s="1">
        <v>1</v>
      </c>
      <c r="I434" s="1">
        <v>22</v>
      </c>
      <c r="J434" s="1">
        <v>4</v>
      </c>
      <c r="K434" s="1">
        <v>7</v>
      </c>
      <c r="L434" s="1">
        <v>1</v>
      </c>
      <c r="M434" s="1">
        <v>1</v>
      </c>
      <c r="N434" s="1">
        <v>1</v>
      </c>
      <c r="O434" s="1">
        <f>O433+1</f>
        <v>2</v>
      </c>
    </row>
    <row r="435" spans="1:15" x14ac:dyDescent="0.25">
      <c r="A435" s="1">
        <v>459</v>
      </c>
      <c r="B435" s="1">
        <v>8</v>
      </c>
      <c r="C435" s="1">
        <v>28</v>
      </c>
      <c r="D435" s="87" t="s">
        <v>622</v>
      </c>
      <c r="E435" s="87">
        <v>28</v>
      </c>
      <c r="F435" s="1">
        <v>1</v>
      </c>
      <c r="G435" s="1">
        <v>1</v>
      </c>
      <c r="H435" s="1">
        <v>1</v>
      </c>
      <c r="I435" s="1">
        <v>48</v>
      </c>
      <c r="J435" s="1">
        <v>4</v>
      </c>
      <c r="K435" s="1">
        <v>98</v>
      </c>
      <c r="L435" s="1">
        <v>2</v>
      </c>
      <c r="M435" s="1">
        <v>1</v>
      </c>
      <c r="N435" s="1">
        <v>1</v>
      </c>
      <c r="O435" s="1">
        <f>O434+1</f>
        <v>3</v>
      </c>
    </row>
    <row r="436" spans="1:15" x14ac:dyDescent="0.25">
      <c r="A436" s="1">
        <v>494</v>
      </c>
      <c r="B436" s="1">
        <v>8</v>
      </c>
      <c r="C436" s="1">
        <v>8</v>
      </c>
      <c r="D436" s="87" t="s">
        <v>621</v>
      </c>
      <c r="E436" s="87">
        <v>63</v>
      </c>
      <c r="F436" s="1">
        <v>1</v>
      </c>
      <c r="G436" s="1">
        <v>1</v>
      </c>
      <c r="H436" s="1">
        <v>1</v>
      </c>
      <c r="I436" s="1">
        <v>60</v>
      </c>
      <c r="J436" s="1">
        <v>5</v>
      </c>
      <c r="K436" s="1">
        <v>10</v>
      </c>
      <c r="L436" s="1">
        <v>1</v>
      </c>
      <c r="M436" s="1">
        <v>1</v>
      </c>
      <c r="N436" s="1">
        <v>1</v>
      </c>
      <c r="O436" s="1">
        <f>O435+1</f>
        <v>4</v>
      </c>
    </row>
    <row r="437" spans="1:15" x14ac:dyDescent="0.25">
      <c r="A437" s="1">
        <v>495</v>
      </c>
      <c r="B437" s="1">
        <v>8</v>
      </c>
      <c r="C437" s="1">
        <v>1</v>
      </c>
      <c r="D437" s="87" t="s">
        <v>620</v>
      </c>
      <c r="E437" s="87">
        <v>64</v>
      </c>
      <c r="F437" s="1">
        <v>1</v>
      </c>
      <c r="G437" s="1">
        <v>1</v>
      </c>
      <c r="H437" s="1">
        <v>1</v>
      </c>
      <c r="I437" s="1">
        <v>62</v>
      </c>
      <c r="J437" s="1">
        <v>5</v>
      </c>
      <c r="K437" s="1">
        <v>3</v>
      </c>
      <c r="L437" s="1">
        <v>1</v>
      </c>
      <c r="M437" s="1">
        <v>1</v>
      </c>
      <c r="N437" s="1">
        <v>1</v>
      </c>
      <c r="O437" s="1">
        <f>O436+1</f>
        <v>5</v>
      </c>
    </row>
    <row r="438" spans="1:15" x14ac:dyDescent="0.25">
      <c r="A438" s="1">
        <v>448</v>
      </c>
      <c r="B438" s="1">
        <v>8</v>
      </c>
      <c r="C438" s="1">
        <v>17</v>
      </c>
      <c r="D438" s="87" t="s">
        <v>622</v>
      </c>
      <c r="E438" s="87">
        <v>17</v>
      </c>
      <c r="F438" s="1">
        <v>1</v>
      </c>
      <c r="G438" s="1">
        <v>1</v>
      </c>
      <c r="H438" s="1">
        <v>2</v>
      </c>
      <c r="I438" s="1">
        <v>21</v>
      </c>
      <c r="J438" s="1">
        <v>4</v>
      </c>
      <c r="K438" s="1">
        <v>98</v>
      </c>
      <c r="L438" s="1">
        <v>2</v>
      </c>
      <c r="M438" s="1">
        <v>1</v>
      </c>
      <c r="N438" s="1">
        <v>3</v>
      </c>
      <c r="O438" s="1">
        <f>O437+1</f>
        <v>6</v>
      </c>
    </row>
    <row r="439" spans="1:15" x14ac:dyDescent="0.25">
      <c r="A439" s="1">
        <v>470</v>
      </c>
      <c r="B439" s="1">
        <v>8</v>
      </c>
      <c r="C439" s="1">
        <v>39</v>
      </c>
      <c r="D439" s="87" t="s">
        <v>622</v>
      </c>
      <c r="E439" s="87">
        <v>39</v>
      </c>
      <c r="F439" s="1">
        <v>1</v>
      </c>
      <c r="G439" s="1">
        <v>1</v>
      </c>
      <c r="H439" s="1">
        <v>2</v>
      </c>
      <c r="I439" s="1">
        <v>23</v>
      </c>
      <c r="J439" s="1">
        <v>3</v>
      </c>
      <c r="K439" s="1">
        <v>1</v>
      </c>
      <c r="L439" s="1">
        <v>3</v>
      </c>
      <c r="M439" s="1">
        <v>1</v>
      </c>
      <c r="N439" s="1">
        <v>1</v>
      </c>
      <c r="O439" s="1">
        <f>O438+1</f>
        <v>7</v>
      </c>
    </row>
    <row r="440" spans="1:15" x14ac:dyDescent="0.25">
      <c r="A440" s="1">
        <v>471</v>
      </c>
      <c r="B440" s="1">
        <v>8</v>
      </c>
      <c r="C440" s="1">
        <v>40</v>
      </c>
      <c r="D440" s="87" t="s">
        <v>622</v>
      </c>
      <c r="E440" s="87">
        <v>40</v>
      </c>
      <c r="F440" s="1">
        <v>1</v>
      </c>
      <c r="G440" s="1">
        <v>1</v>
      </c>
      <c r="H440" s="1">
        <v>2</v>
      </c>
      <c r="I440" s="1">
        <v>33</v>
      </c>
      <c r="J440" s="1">
        <v>2</v>
      </c>
      <c r="K440" s="1">
        <v>98</v>
      </c>
      <c r="L440" s="1">
        <v>9</v>
      </c>
      <c r="M440" s="1">
        <v>1</v>
      </c>
      <c r="N440" s="1">
        <v>9</v>
      </c>
      <c r="O440" s="1">
        <f>O439+1</f>
        <v>8</v>
      </c>
    </row>
    <row r="441" spans="1:15" x14ac:dyDescent="0.25">
      <c r="A441" s="1">
        <v>437</v>
      </c>
      <c r="B441" s="1">
        <v>8</v>
      </c>
      <c r="C441" s="1">
        <v>6</v>
      </c>
      <c r="D441" s="87" t="s">
        <v>622</v>
      </c>
      <c r="E441" s="87">
        <v>6</v>
      </c>
      <c r="F441" s="1">
        <v>1</v>
      </c>
      <c r="G441" s="1">
        <v>1</v>
      </c>
      <c r="H441" s="1">
        <v>2</v>
      </c>
      <c r="I441" s="1">
        <v>63</v>
      </c>
      <c r="J441" s="1">
        <v>2</v>
      </c>
      <c r="K441" s="1">
        <v>10</v>
      </c>
      <c r="L441" s="1">
        <v>1</v>
      </c>
      <c r="M441" s="1">
        <v>1</v>
      </c>
      <c r="N441" s="1">
        <v>2</v>
      </c>
      <c r="O441" s="1">
        <f>O440+1</f>
        <v>9</v>
      </c>
    </row>
    <row r="442" spans="1:15" x14ac:dyDescent="0.25">
      <c r="A442" s="1">
        <v>438</v>
      </c>
      <c r="B442" s="1">
        <v>8</v>
      </c>
      <c r="C442" s="1">
        <v>7</v>
      </c>
      <c r="D442" s="87" t="s">
        <v>622</v>
      </c>
      <c r="E442" s="87">
        <v>7</v>
      </c>
      <c r="F442" s="1">
        <v>1</v>
      </c>
      <c r="G442" s="1">
        <v>1</v>
      </c>
      <c r="H442" s="1">
        <v>1</v>
      </c>
      <c r="I442" s="1">
        <v>24</v>
      </c>
      <c r="J442" s="1">
        <v>5</v>
      </c>
      <c r="K442" s="1">
        <v>1</v>
      </c>
      <c r="L442" s="1">
        <v>1</v>
      </c>
      <c r="M442" s="1">
        <v>2</v>
      </c>
      <c r="N442" s="1">
        <v>2</v>
      </c>
      <c r="O442" s="1">
        <f>O441+1</f>
        <v>10</v>
      </c>
    </row>
    <row r="443" spans="1:15" x14ac:dyDescent="0.25">
      <c r="A443" s="1">
        <v>446</v>
      </c>
      <c r="B443" s="1">
        <v>8</v>
      </c>
      <c r="C443" s="1">
        <v>15</v>
      </c>
      <c r="D443" s="87" t="s">
        <v>622</v>
      </c>
      <c r="E443" s="87">
        <v>15</v>
      </c>
      <c r="F443" s="1">
        <v>1</v>
      </c>
      <c r="G443" s="1">
        <v>1</v>
      </c>
      <c r="H443" s="1">
        <v>2</v>
      </c>
      <c r="I443" s="1">
        <v>67</v>
      </c>
      <c r="J443" s="1">
        <v>2</v>
      </c>
      <c r="K443" s="1">
        <v>6</v>
      </c>
      <c r="L443" s="1">
        <v>2</v>
      </c>
      <c r="M443" s="1">
        <v>2</v>
      </c>
      <c r="N443" s="1">
        <v>4</v>
      </c>
      <c r="O443" s="1">
        <f>O442+1</f>
        <v>11</v>
      </c>
    </row>
    <row r="444" spans="1:15" x14ac:dyDescent="0.25">
      <c r="A444" s="1">
        <v>489</v>
      </c>
      <c r="B444" s="1">
        <v>8</v>
      </c>
      <c r="C444" s="1">
        <v>3</v>
      </c>
      <c r="D444" s="87" t="s">
        <v>621</v>
      </c>
      <c r="E444" s="87">
        <v>58</v>
      </c>
      <c r="F444" s="1">
        <v>1</v>
      </c>
      <c r="G444" s="1">
        <v>1</v>
      </c>
      <c r="H444" s="1">
        <v>2</v>
      </c>
      <c r="I444" s="1">
        <v>22</v>
      </c>
      <c r="J444" s="1">
        <v>5</v>
      </c>
      <c r="K444" s="1">
        <v>7</v>
      </c>
      <c r="L444" s="1">
        <v>3</v>
      </c>
      <c r="M444" s="1">
        <v>2</v>
      </c>
      <c r="N444" s="1">
        <v>3</v>
      </c>
      <c r="O444" s="1">
        <f>O443+1</f>
        <v>12</v>
      </c>
    </row>
    <row r="445" spans="1:15" x14ac:dyDescent="0.25">
      <c r="A445" s="1">
        <v>451</v>
      </c>
      <c r="B445" s="1">
        <v>8</v>
      </c>
      <c r="C445" s="1">
        <v>20</v>
      </c>
      <c r="D445" s="87" t="s">
        <v>622</v>
      </c>
      <c r="E445" s="87">
        <v>20</v>
      </c>
      <c r="F445" s="1">
        <v>1</v>
      </c>
      <c r="G445" s="1">
        <v>1</v>
      </c>
      <c r="H445" s="1">
        <v>2</v>
      </c>
      <c r="I445" s="1">
        <v>39</v>
      </c>
      <c r="J445" s="1">
        <v>4</v>
      </c>
      <c r="K445" s="1">
        <v>6</v>
      </c>
      <c r="L445" s="1">
        <v>2</v>
      </c>
      <c r="M445" s="1">
        <v>3</v>
      </c>
      <c r="N445" s="1">
        <v>1</v>
      </c>
      <c r="O445" s="1">
        <f>O444+1</f>
        <v>13</v>
      </c>
    </row>
    <row r="446" spans="1:15" x14ac:dyDescent="0.25">
      <c r="A446" s="1">
        <v>453</v>
      </c>
      <c r="B446" s="1">
        <v>8</v>
      </c>
      <c r="C446" s="1">
        <v>22</v>
      </c>
      <c r="D446" s="87" t="s">
        <v>622</v>
      </c>
      <c r="E446" s="87">
        <v>22</v>
      </c>
      <c r="F446" s="1">
        <v>1</v>
      </c>
      <c r="G446" s="1">
        <v>1</v>
      </c>
      <c r="H446" s="1">
        <v>2</v>
      </c>
      <c r="I446" s="1">
        <v>21</v>
      </c>
      <c r="J446" s="1">
        <v>4</v>
      </c>
      <c r="K446" s="1">
        <v>98</v>
      </c>
      <c r="L446" s="1">
        <v>9</v>
      </c>
      <c r="M446" s="1">
        <v>3</v>
      </c>
      <c r="N446" s="1">
        <v>2</v>
      </c>
      <c r="O446" s="1">
        <f>O445+1</f>
        <v>14</v>
      </c>
    </row>
    <row r="447" spans="1:15" x14ac:dyDescent="0.25">
      <c r="A447" s="1">
        <v>440</v>
      </c>
      <c r="B447" s="1">
        <v>8</v>
      </c>
      <c r="C447" s="1">
        <v>9</v>
      </c>
      <c r="D447" s="87" t="s">
        <v>622</v>
      </c>
      <c r="E447" s="87">
        <v>9</v>
      </c>
      <c r="F447" s="1">
        <v>1</v>
      </c>
      <c r="G447" s="1">
        <v>1</v>
      </c>
      <c r="H447" s="1">
        <v>2</v>
      </c>
      <c r="I447" s="1">
        <v>22</v>
      </c>
      <c r="J447" s="1">
        <v>4</v>
      </c>
      <c r="K447" s="1">
        <v>7</v>
      </c>
      <c r="L447" s="1">
        <v>1</v>
      </c>
      <c r="M447" s="1">
        <v>4</v>
      </c>
      <c r="N447" s="1">
        <v>1</v>
      </c>
      <c r="O447" s="1">
        <f>O446+1</f>
        <v>15</v>
      </c>
    </row>
    <row r="448" spans="1:15" x14ac:dyDescent="0.25">
      <c r="A448" s="1">
        <v>447</v>
      </c>
      <c r="B448" s="1">
        <v>8</v>
      </c>
      <c r="C448" s="1">
        <v>16</v>
      </c>
      <c r="D448" s="87" t="s">
        <v>622</v>
      </c>
      <c r="E448" s="87">
        <v>16</v>
      </c>
      <c r="F448" s="1">
        <v>1</v>
      </c>
      <c r="G448" s="1">
        <v>1</v>
      </c>
      <c r="H448" s="1">
        <v>2</v>
      </c>
      <c r="I448" s="1">
        <v>21</v>
      </c>
      <c r="J448" s="1">
        <v>5</v>
      </c>
      <c r="K448" s="1">
        <v>7</v>
      </c>
      <c r="L448" s="1">
        <v>9</v>
      </c>
      <c r="M448" s="1">
        <v>4</v>
      </c>
      <c r="N448" s="1">
        <v>1</v>
      </c>
      <c r="O448" s="1">
        <f>O447+1</f>
        <v>16</v>
      </c>
    </row>
    <row r="449" spans="1:15" x14ac:dyDescent="0.25">
      <c r="A449" s="1">
        <v>460</v>
      </c>
      <c r="B449" s="1">
        <v>8</v>
      </c>
      <c r="C449" s="1">
        <v>29</v>
      </c>
      <c r="D449" s="87" t="s">
        <v>622</v>
      </c>
      <c r="E449" s="87">
        <v>29</v>
      </c>
      <c r="F449" s="1">
        <v>1</v>
      </c>
      <c r="G449" s="1">
        <v>1</v>
      </c>
      <c r="H449" s="1">
        <v>2</v>
      </c>
      <c r="I449" s="1">
        <v>21</v>
      </c>
      <c r="J449" s="1">
        <v>4</v>
      </c>
      <c r="K449" s="1">
        <v>6</v>
      </c>
      <c r="L449" s="1">
        <v>9</v>
      </c>
      <c r="M449" s="1">
        <v>4</v>
      </c>
      <c r="N449" s="1">
        <v>1</v>
      </c>
      <c r="O449" s="1">
        <f>O448+1</f>
        <v>17</v>
      </c>
    </row>
    <row r="450" spans="1:15" x14ac:dyDescent="0.25">
      <c r="A450" s="1">
        <v>461</v>
      </c>
      <c r="B450" s="1">
        <v>8</v>
      </c>
      <c r="C450" s="1">
        <v>30</v>
      </c>
      <c r="D450" s="87" t="s">
        <v>622</v>
      </c>
      <c r="E450" s="87">
        <v>30</v>
      </c>
      <c r="F450" s="1">
        <v>1</v>
      </c>
      <c r="G450" s="1">
        <v>1</v>
      </c>
      <c r="H450" s="1">
        <v>1</v>
      </c>
      <c r="I450" s="1">
        <v>48</v>
      </c>
      <c r="J450" s="1">
        <v>5</v>
      </c>
      <c r="K450" s="1">
        <v>2</v>
      </c>
      <c r="L450" s="1">
        <v>9</v>
      </c>
      <c r="M450" s="1">
        <v>4</v>
      </c>
      <c r="N450" s="1">
        <v>1</v>
      </c>
      <c r="O450" s="1">
        <f>O449+1</f>
        <v>18</v>
      </c>
    </row>
    <row r="451" spans="1:15" x14ac:dyDescent="0.25">
      <c r="A451" s="1">
        <v>462</v>
      </c>
      <c r="B451" s="1">
        <v>8</v>
      </c>
      <c r="C451" s="1">
        <v>31</v>
      </c>
      <c r="D451" s="87" t="s">
        <v>622</v>
      </c>
      <c r="E451" s="87">
        <v>31</v>
      </c>
      <c r="F451" s="1">
        <v>1</v>
      </c>
      <c r="G451" s="1">
        <v>1</v>
      </c>
      <c r="H451" s="1">
        <v>1</v>
      </c>
      <c r="I451" s="1">
        <v>22</v>
      </c>
      <c r="J451" s="1">
        <v>4</v>
      </c>
      <c r="K451" s="1">
        <v>7</v>
      </c>
      <c r="L451" s="1">
        <v>9</v>
      </c>
      <c r="M451" s="1">
        <v>4</v>
      </c>
      <c r="N451" s="1">
        <v>2</v>
      </c>
      <c r="O451" s="1">
        <f>O450+1</f>
        <v>19</v>
      </c>
    </row>
    <row r="452" spans="1:15" x14ac:dyDescent="0.25">
      <c r="A452" s="1">
        <v>463</v>
      </c>
      <c r="B452" s="1">
        <v>8</v>
      </c>
      <c r="C452" s="1">
        <v>32</v>
      </c>
      <c r="D452" s="87" t="s">
        <v>622</v>
      </c>
      <c r="E452" s="87">
        <v>32</v>
      </c>
      <c r="F452" s="1">
        <v>1</v>
      </c>
      <c r="G452" s="1">
        <v>1</v>
      </c>
      <c r="H452" s="1">
        <v>1</v>
      </c>
      <c r="I452" s="1">
        <v>69</v>
      </c>
      <c r="J452" s="1">
        <v>3</v>
      </c>
      <c r="K452" s="1">
        <v>6</v>
      </c>
      <c r="L452" s="1">
        <v>1</v>
      </c>
      <c r="M452" s="1">
        <v>4</v>
      </c>
      <c r="N452" s="1">
        <v>9</v>
      </c>
      <c r="O452" s="1">
        <f>O451+1</f>
        <v>20</v>
      </c>
    </row>
    <row r="453" spans="1:15" x14ac:dyDescent="0.25">
      <c r="A453" s="1">
        <v>464</v>
      </c>
      <c r="B453" s="1">
        <v>8</v>
      </c>
      <c r="C453" s="1">
        <v>33</v>
      </c>
      <c r="D453" s="87" t="s">
        <v>622</v>
      </c>
      <c r="E453" s="87">
        <v>33</v>
      </c>
      <c r="F453" s="1">
        <v>1</v>
      </c>
      <c r="G453" s="1">
        <v>1</v>
      </c>
      <c r="H453" s="1">
        <v>2</v>
      </c>
      <c r="I453" s="1">
        <v>60</v>
      </c>
      <c r="J453" s="1">
        <v>2</v>
      </c>
      <c r="K453" s="1">
        <v>6</v>
      </c>
      <c r="L453" s="1">
        <v>9</v>
      </c>
      <c r="M453" s="1">
        <v>4</v>
      </c>
      <c r="N453" s="1">
        <v>1</v>
      </c>
      <c r="O453" s="1">
        <f>O452+1</f>
        <v>21</v>
      </c>
    </row>
    <row r="454" spans="1:15" x14ac:dyDescent="0.25">
      <c r="A454" s="1">
        <v>487</v>
      </c>
      <c r="B454" s="1">
        <v>8</v>
      </c>
      <c r="C454" s="1">
        <v>1</v>
      </c>
      <c r="D454" s="87" t="s">
        <v>621</v>
      </c>
      <c r="E454" s="87">
        <v>56</v>
      </c>
      <c r="F454" s="1">
        <v>1</v>
      </c>
      <c r="G454" s="1">
        <v>1</v>
      </c>
      <c r="H454" s="1">
        <v>1</v>
      </c>
      <c r="I454" s="1">
        <v>56</v>
      </c>
      <c r="J454" s="1">
        <v>5</v>
      </c>
      <c r="K454" s="1">
        <v>1</v>
      </c>
      <c r="L454" s="1">
        <v>2</v>
      </c>
      <c r="M454" s="1">
        <v>4</v>
      </c>
      <c r="N454" s="1">
        <v>2</v>
      </c>
      <c r="O454" s="1">
        <f>O453+1</f>
        <v>22</v>
      </c>
    </row>
    <row r="455" spans="1:15" x14ac:dyDescent="0.25">
      <c r="A455" s="1">
        <v>455</v>
      </c>
      <c r="B455" s="1">
        <v>8</v>
      </c>
      <c r="C455" s="1">
        <v>24</v>
      </c>
      <c r="D455" s="87" t="s">
        <v>622</v>
      </c>
      <c r="E455" s="87">
        <v>24</v>
      </c>
      <c r="F455" s="1">
        <v>1</v>
      </c>
      <c r="G455" s="1">
        <v>1</v>
      </c>
      <c r="H455" s="1">
        <v>1</v>
      </c>
      <c r="I455" s="1">
        <v>51</v>
      </c>
      <c r="J455" s="1">
        <v>5</v>
      </c>
      <c r="K455" s="1">
        <v>98</v>
      </c>
      <c r="L455" s="1">
        <v>9</v>
      </c>
      <c r="M455" s="1">
        <v>4</v>
      </c>
      <c r="N455" s="1">
        <v>1</v>
      </c>
      <c r="O455" s="1">
        <f>O454+1</f>
        <v>23</v>
      </c>
    </row>
    <row r="456" spans="1:15" x14ac:dyDescent="0.25">
      <c r="A456" s="1">
        <v>465</v>
      </c>
      <c r="B456" s="1">
        <v>8</v>
      </c>
      <c r="C456" s="1">
        <v>34</v>
      </c>
      <c r="D456" s="87" t="s">
        <v>622</v>
      </c>
      <c r="E456" s="87">
        <v>34</v>
      </c>
      <c r="F456" s="1">
        <v>1</v>
      </c>
      <c r="G456" s="1">
        <v>1</v>
      </c>
      <c r="H456" s="1">
        <v>2</v>
      </c>
      <c r="I456" s="1">
        <v>39</v>
      </c>
      <c r="J456" s="1">
        <v>5</v>
      </c>
      <c r="K456" s="1">
        <v>3</v>
      </c>
      <c r="L456" s="1">
        <v>2</v>
      </c>
      <c r="M456" s="1">
        <v>5</v>
      </c>
      <c r="N456" s="1">
        <v>1</v>
      </c>
      <c r="O456" s="1">
        <f>O455+1</f>
        <v>24</v>
      </c>
    </row>
    <row r="457" spans="1:15" x14ac:dyDescent="0.25">
      <c r="A457" s="1">
        <v>432</v>
      </c>
      <c r="B457" s="1">
        <v>8</v>
      </c>
      <c r="C457" s="1">
        <v>1</v>
      </c>
      <c r="D457" s="87" t="s">
        <v>622</v>
      </c>
      <c r="E457" s="87">
        <v>1</v>
      </c>
      <c r="F457" s="1">
        <v>1</v>
      </c>
      <c r="G457" s="1">
        <v>1</v>
      </c>
      <c r="H457" s="1">
        <v>2</v>
      </c>
      <c r="I457" s="1">
        <v>47</v>
      </c>
      <c r="J457" s="1">
        <v>4</v>
      </c>
      <c r="K457" s="1">
        <v>6</v>
      </c>
      <c r="L457" s="1">
        <v>9</v>
      </c>
      <c r="M457" s="1">
        <v>7</v>
      </c>
      <c r="N457" s="1">
        <v>1</v>
      </c>
      <c r="O457" s="1">
        <f>O456+1</f>
        <v>25</v>
      </c>
    </row>
    <row r="458" spans="1:15" x14ac:dyDescent="0.25">
      <c r="A458" s="1">
        <v>433</v>
      </c>
      <c r="B458" s="1">
        <v>8</v>
      </c>
      <c r="C458" s="1">
        <v>2</v>
      </c>
      <c r="D458" s="87" t="s">
        <v>622</v>
      </c>
      <c r="E458" s="87">
        <v>2</v>
      </c>
      <c r="F458" s="1">
        <v>1</v>
      </c>
      <c r="G458" s="1">
        <v>1</v>
      </c>
      <c r="H458" s="1">
        <v>2</v>
      </c>
      <c r="I458" s="1">
        <v>23</v>
      </c>
      <c r="J458" s="1">
        <v>4</v>
      </c>
      <c r="K458" s="1">
        <v>7</v>
      </c>
      <c r="L458" s="1">
        <v>9</v>
      </c>
      <c r="M458" s="1">
        <v>7</v>
      </c>
      <c r="N458" s="1">
        <v>3</v>
      </c>
      <c r="O458" s="1">
        <f>O457+1</f>
        <v>26</v>
      </c>
    </row>
    <row r="459" spans="1:15" x14ac:dyDescent="0.25">
      <c r="A459" s="1">
        <v>441</v>
      </c>
      <c r="B459" s="1">
        <v>8</v>
      </c>
      <c r="C459" s="1">
        <v>10</v>
      </c>
      <c r="D459" s="87" t="s">
        <v>622</v>
      </c>
      <c r="E459" s="87">
        <v>10</v>
      </c>
      <c r="F459" s="1">
        <v>1</v>
      </c>
      <c r="G459" s="1">
        <v>1</v>
      </c>
      <c r="H459" s="1">
        <v>2</v>
      </c>
      <c r="I459" s="1">
        <v>36</v>
      </c>
      <c r="J459" s="1">
        <v>4</v>
      </c>
      <c r="K459" s="1">
        <v>1</v>
      </c>
      <c r="L459" s="1">
        <v>1</v>
      </c>
      <c r="M459" s="1">
        <v>7</v>
      </c>
      <c r="N459" s="1">
        <v>1</v>
      </c>
      <c r="O459" s="1">
        <f>O458+1</f>
        <v>27</v>
      </c>
    </row>
    <row r="460" spans="1:15" x14ac:dyDescent="0.25">
      <c r="A460" s="1">
        <v>442</v>
      </c>
      <c r="B460" s="1">
        <v>8</v>
      </c>
      <c r="C460" s="1">
        <v>11</v>
      </c>
      <c r="D460" s="87" t="s">
        <v>622</v>
      </c>
      <c r="E460" s="87">
        <v>11</v>
      </c>
      <c r="F460" s="1">
        <v>1</v>
      </c>
      <c r="G460" s="1">
        <v>1</v>
      </c>
      <c r="H460" s="1">
        <v>2</v>
      </c>
      <c r="I460" s="1">
        <v>19</v>
      </c>
      <c r="J460" s="1">
        <v>4</v>
      </c>
      <c r="K460" s="1">
        <v>7</v>
      </c>
      <c r="L460" s="1">
        <v>1</v>
      </c>
      <c r="M460" s="1">
        <v>7</v>
      </c>
      <c r="N460" s="1">
        <v>1</v>
      </c>
      <c r="O460" s="1">
        <f>O459+1</f>
        <v>28</v>
      </c>
    </row>
    <row r="461" spans="1:15" x14ac:dyDescent="0.25">
      <c r="A461" s="1">
        <v>466</v>
      </c>
      <c r="B461" s="1">
        <v>8</v>
      </c>
      <c r="C461" s="1">
        <v>35</v>
      </c>
      <c r="D461" s="87" t="s">
        <v>622</v>
      </c>
      <c r="E461" s="87">
        <v>35</v>
      </c>
      <c r="F461" s="1">
        <v>1</v>
      </c>
      <c r="G461" s="1">
        <v>1</v>
      </c>
      <c r="H461" s="1">
        <v>1</v>
      </c>
      <c r="I461" s="1">
        <v>27</v>
      </c>
      <c r="J461" s="1">
        <v>5</v>
      </c>
      <c r="K461" s="1">
        <v>7</v>
      </c>
      <c r="L461" s="1">
        <v>3</v>
      </c>
      <c r="M461" s="1">
        <v>7</v>
      </c>
      <c r="N461" s="1">
        <v>3</v>
      </c>
      <c r="O461" s="1">
        <f>O460+1</f>
        <v>29</v>
      </c>
    </row>
    <row r="462" spans="1:15" x14ac:dyDescent="0.25">
      <c r="A462" s="1">
        <v>467</v>
      </c>
      <c r="B462" s="1">
        <v>8</v>
      </c>
      <c r="C462" s="1">
        <v>36</v>
      </c>
      <c r="D462" s="87" t="s">
        <v>622</v>
      </c>
      <c r="E462" s="87">
        <v>36</v>
      </c>
      <c r="F462" s="1">
        <v>1</v>
      </c>
      <c r="G462" s="1">
        <v>1</v>
      </c>
      <c r="H462" s="1">
        <v>2</v>
      </c>
      <c r="I462" s="1">
        <v>50</v>
      </c>
      <c r="J462" s="1">
        <v>2</v>
      </c>
      <c r="K462" s="1">
        <v>6</v>
      </c>
      <c r="L462" s="1">
        <v>1</v>
      </c>
      <c r="M462" s="1">
        <v>7</v>
      </c>
      <c r="N462" s="1">
        <v>3</v>
      </c>
      <c r="O462" s="1">
        <f>O461+1</f>
        <v>30</v>
      </c>
    </row>
    <row r="463" spans="1:15" x14ac:dyDescent="0.25">
      <c r="A463" s="1">
        <v>468</v>
      </c>
      <c r="B463" s="1">
        <v>8</v>
      </c>
      <c r="C463" s="1">
        <v>37</v>
      </c>
      <c r="D463" s="87" t="s">
        <v>622</v>
      </c>
      <c r="E463" s="87">
        <v>37</v>
      </c>
      <c r="F463" s="1">
        <v>1</v>
      </c>
      <c r="G463" s="1">
        <v>1</v>
      </c>
      <c r="H463" s="1">
        <v>2</v>
      </c>
      <c r="I463" s="1">
        <v>55</v>
      </c>
      <c r="J463" s="1">
        <v>2</v>
      </c>
      <c r="K463" s="1">
        <v>6</v>
      </c>
      <c r="L463" s="1">
        <v>9</v>
      </c>
      <c r="M463" s="1">
        <v>7</v>
      </c>
      <c r="N463" s="1">
        <v>1</v>
      </c>
      <c r="O463" s="1">
        <f>O462+1</f>
        <v>31</v>
      </c>
    </row>
    <row r="464" spans="1:15" x14ac:dyDescent="0.25">
      <c r="A464" s="1">
        <v>486</v>
      </c>
      <c r="B464" s="1">
        <v>8</v>
      </c>
      <c r="C464" s="1">
        <v>2</v>
      </c>
      <c r="D464" s="87" t="s">
        <v>617</v>
      </c>
      <c r="E464" s="87">
        <v>55</v>
      </c>
      <c r="F464" s="1">
        <v>1</v>
      </c>
      <c r="G464" s="1">
        <v>1</v>
      </c>
      <c r="H464" s="1">
        <v>1</v>
      </c>
      <c r="I464" s="1">
        <v>50</v>
      </c>
      <c r="J464" s="1">
        <v>2</v>
      </c>
      <c r="K464" s="1">
        <v>5</v>
      </c>
      <c r="L464" s="1">
        <v>3</v>
      </c>
      <c r="M464" s="1">
        <v>7</v>
      </c>
      <c r="N464" s="1">
        <v>1</v>
      </c>
      <c r="O464" s="1">
        <f>O463+1</f>
        <v>32</v>
      </c>
    </row>
    <row r="465" spans="1:15" x14ac:dyDescent="0.25">
      <c r="A465" s="1">
        <v>488</v>
      </c>
      <c r="B465" s="1">
        <v>8</v>
      </c>
      <c r="C465" s="1">
        <v>2</v>
      </c>
      <c r="D465" s="87" t="s">
        <v>621</v>
      </c>
      <c r="E465" s="87">
        <v>57</v>
      </c>
      <c r="F465" s="1">
        <v>1</v>
      </c>
      <c r="G465" s="1">
        <v>1</v>
      </c>
      <c r="H465" s="1">
        <v>1</v>
      </c>
      <c r="I465" s="1">
        <v>57</v>
      </c>
      <c r="J465" s="1">
        <v>4</v>
      </c>
      <c r="K465" s="1">
        <v>9</v>
      </c>
      <c r="L465" s="1">
        <v>2</v>
      </c>
      <c r="M465" s="1">
        <v>7</v>
      </c>
      <c r="N465" s="1">
        <v>1</v>
      </c>
      <c r="O465" s="1">
        <f>O464+1</f>
        <v>33</v>
      </c>
    </row>
    <row r="466" spans="1:15" x14ac:dyDescent="0.25">
      <c r="A466" s="1">
        <v>492</v>
      </c>
      <c r="B466" s="1">
        <v>8</v>
      </c>
      <c r="C466" s="1">
        <v>6</v>
      </c>
      <c r="D466" s="87" t="s">
        <v>621</v>
      </c>
      <c r="E466" s="87">
        <v>61</v>
      </c>
      <c r="F466" s="1">
        <v>1</v>
      </c>
      <c r="G466" s="1">
        <v>1</v>
      </c>
      <c r="H466" s="1">
        <v>2</v>
      </c>
      <c r="I466" s="1">
        <v>49</v>
      </c>
      <c r="J466" s="1">
        <v>2</v>
      </c>
      <c r="K466" s="1">
        <v>2</v>
      </c>
      <c r="L466" s="1">
        <v>9</v>
      </c>
      <c r="M466" s="1">
        <v>7</v>
      </c>
      <c r="N466" s="1">
        <v>4</v>
      </c>
      <c r="O466" s="1">
        <f>O465+1</f>
        <v>34</v>
      </c>
    </row>
    <row r="467" spans="1:15" x14ac:dyDescent="0.25">
      <c r="A467" s="1">
        <v>496</v>
      </c>
      <c r="B467" s="1">
        <v>8</v>
      </c>
      <c r="C467" s="1">
        <v>2</v>
      </c>
      <c r="D467" s="87" t="s">
        <v>620</v>
      </c>
      <c r="E467" s="87">
        <v>65</v>
      </c>
      <c r="F467" s="1">
        <v>1</v>
      </c>
      <c r="G467" s="1">
        <v>1</v>
      </c>
      <c r="H467" s="1">
        <v>2</v>
      </c>
      <c r="I467" s="1">
        <v>26</v>
      </c>
      <c r="J467" s="1">
        <v>4</v>
      </c>
      <c r="K467" s="1">
        <v>2</v>
      </c>
      <c r="L467" s="1">
        <v>9</v>
      </c>
      <c r="M467" s="1">
        <v>7</v>
      </c>
      <c r="N467" s="1">
        <v>4</v>
      </c>
      <c r="O467" s="1">
        <f>O466+1</f>
        <v>35</v>
      </c>
    </row>
    <row r="468" spans="1:15" x14ac:dyDescent="0.25">
      <c r="A468" s="1">
        <v>499</v>
      </c>
      <c r="B468" s="1">
        <v>8</v>
      </c>
      <c r="C468" s="1">
        <v>5</v>
      </c>
      <c r="D468" s="87" t="s">
        <v>620</v>
      </c>
      <c r="E468" s="108">
        <v>68</v>
      </c>
      <c r="F468" s="1">
        <v>1</v>
      </c>
      <c r="G468" s="1">
        <v>1</v>
      </c>
      <c r="H468" s="1">
        <v>1</v>
      </c>
      <c r="I468" s="1">
        <v>69</v>
      </c>
      <c r="J468" s="1">
        <v>5</v>
      </c>
      <c r="K468" s="1">
        <v>3</v>
      </c>
      <c r="L468" s="1">
        <v>1</v>
      </c>
      <c r="M468" s="1">
        <v>7</v>
      </c>
      <c r="N468" s="1">
        <v>1</v>
      </c>
      <c r="O468" s="1">
        <f>O467+1</f>
        <v>36</v>
      </c>
    </row>
    <row r="469" spans="1:15" x14ac:dyDescent="0.25">
      <c r="A469" s="1">
        <v>434</v>
      </c>
      <c r="B469" s="1">
        <v>8</v>
      </c>
      <c r="C469" s="1">
        <v>3</v>
      </c>
      <c r="D469" s="87" t="s">
        <v>622</v>
      </c>
      <c r="E469" s="87">
        <v>3</v>
      </c>
      <c r="F469" s="1">
        <v>1</v>
      </c>
      <c r="G469" s="1">
        <v>1</v>
      </c>
      <c r="H469" s="1">
        <v>1</v>
      </c>
      <c r="I469" s="1">
        <v>26</v>
      </c>
      <c r="J469" s="1">
        <v>4</v>
      </c>
      <c r="K469" s="1">
        <v>3</v>
      </c>
      <c r="L469" s="1">
        <v>1</v>
      </c>
      <c r="M469" s="1">
        <v>7</v>
      </c>
      <c r="N469" s="1">
        <v>4</v>
      </c>
      <c r="O469" s="1">
        <f>O468+1</f>
        <v>37</v>
      </c>
    </row>
    <row r="470" spans="1:15" x14ac:dyDescent="0.25">
      <c r="A470" s="1">
        <v>469</v>
      </c>
      <c r="B470" s="1">
        <v>8</v>
      </c>
      <c r="C470" s="1">
        <v>38</v>
      </c>
      <c r="D470" s="87" t="s">
        <v>622</v>
      </c>
      <c r="E470" s="87">
        <v>38</v>
      </c>
      <c r="F470" s="1">
        <v>1</v>
      </c>
      <c r="G470" s="1">
        <v>1</v>
      </c>
      <c r="H470" s="1">
        <v>1</v>
      </c>
      <c r="I470" s="1">
        <v>23</v>
      </c>
      <c r="J470" s="1">
        <v>3</v>
      </c>
      <c r="K470" s="1">
        <v>3</v>
      </c>
      <c r="L470" s="1">
        <v>9</v>
      </c>
      <c r="M470" s="1">
        <v>8</v>
      </c>
      <c r="N470" s="1">
        <v>1</v>
      </c>
      <c r="O470" s="1">
        <f>O469+1</f>
        <v>38</v>
      </c>
    </row>
    <row r="471" spans="1:15" x14ac:dyDescent="0.25">
      <c r="A471" s="1">
        <v>457</v>
      </c>
      <c r="B471" s="1">
        <v>8</v>
      </c>
      <c r="C471" s="1">
        <v>26</v>
      </c>
      <c r="D471" s="87" t="s">
        <v>622</v>
      </c>
      <c r="E471" s="87">
        <v>26</v>
      </c>
      <c r="F471" s="1">
        <v>1</v>
      </c>
      <c r="G471" s="1">
        <v>1</v>
      </c>
      <c r="H471" s="1">
        <v>2</v>
      </c>
      <c r="I471" s="1">
        <v>41</v>
      </c>
      <c r="J471" s="1">
        <v>5</v>
      </c>
      <c r="K471" s="1">
        <v>1</v>
      </c>
      <c r="L471" s="1">
        <v>2</v>
      </c>
      <c r="M471" s="1">
        <v>9</v>
      </c>
      <c r="N471" s="1">
        <v>1</v>
      </c>
      <c r="O471" s="1">
        <f>O470+1</f>
        <v>39</v>
      </c>
    </row>
    <row r="472" spans="1:15" x14ac:dyDescent="0.25">
      <c r="A472" s="1">
        <v>472</v>
      </c>
      <c r="B472" s="1">
        <v>8</v>
      </c>
      <c r="C472" s="1">
        <v>41</v>
      </c>
      <c r="D472" s="87" t="s">
        <v>622</v>
      </c>
      <c r="E472" s="87">
        <v>41</v>
      </c>
      <c r="F472" s="1">
        <v>1</v>
      </c>
      <c r="G472" s="1">
        <v>1</v>
      </c>
      <c r="H472" s="1">
        <v>2</v>
      </c>
      <c r="I472" s="1">
        <v>19</v>
      </c>
      <c r="J472" s="1">
        <v>5</v>
      </c>
      <c r="K472" s="1">
        <v>7</v>
      </c>
      <c r="L472" s="1">
        <v>3</v>
      </c>
      <c r="M472" s="1">
        <v>11</v>
      </c>
      <c r="N472" s="1">
        <v>3</v>
      </c>
      <c r="O472" s="1">
        <f>O471+1</f>
        <v>40</v>
      </c>
    </row>
    <row r="473" spans="1:15" x14ac:dyDescent="0.25">
      <c r="A473" s="1">
        <v>490</v>
      </c>
      <c r="B473" s="1">
        <v>8</v>
      </c>
      <c r="C473" s="1">
        <v>4</v>
      </c>
      <c r="D473" s="87" t="s">
        <v>621</v>
      </c>
      <c r="E473" s="87">
        <v>59</v>
      </c>
      <c r="F473" s="1">
        <v>1</v>
      </c>
      <c r="G473" s="1">
        <v>1</v>
      </c>
      <c r="H473" s="1">
        <v>1</v>
      </c>
      <c r="I473" s="1">
        <v>46</v>
      </c>
      <c r="J473" s="1">
        <v>5</v>
      </c>
      <c r="K473" s="1">
        <v>98</v>
      </c>
      <c r="L473" s="1">
        <v>9</v>
      </c>
      <c r="M473" s="1">
        <v>11</v>
      </c>
      <c r="N473" s="1">
        <v>1</v>
      </c>
      <c r="O473" s="1">
        <f>O472+1</f>
        <v>41</v>
      </c>
    </row>
    <row r="474" spans="1:15" x14ac:dyDescent="0.25">
      <c r="A474" s="1">
        <v>483</v>
      </c>
      <c r="B474" s="1">
        <v>8</v>
      </c>
      <c r="C474" s="1">
        <v>1</v>
      </c>
      <c r="D474" s="87" t="s">
        <v>618</v>
      </c>
      <c r="E474" s="87">
        <v>52</v>
      </c>
      <c r="F474" s="1">
        <v>1</v>
      </c>
      <c r="G474" s="1">
        <v>1</v>
      </c>
      <c r="H474" s="1">
        <v>1</v>
      </c>
      <c r="I474" s="1">
        <v>22</v>
      </c>
      <c r="J474" s="1">
        <v>5</v>
      </c>
      <c r="K474" s="1">
        <v>7</v>
      </c>
      <c r="L474" s="1">
        <v>3</v>
      </c>
      <c r="M474" s="1">
        <v>20</v>
      </c>
      <c r="N474" s="1">
        <v>2</v>
      </c>
      <c r="O474" s="1">
        <f>O473+1</f>
        <v>42</v>
      </c>
    </row>
    <row r="475" spans="1:15" x14ac:dyDescent="0.25">
      <c r="A475" s="1">
        <v>485</v>
      </c>
      <c r="B475" s="1">
        <v>8</v>
      </c>
      <c r="C475" s="1">
        <v>1</v>
      </c>
      <c r="D475" s="87" t="s">
        <v>617</v>
      </c>
      <c r="E475" s="87">
        <v>54</v>
      </c>
      <c r="F475" s="1">
        <v>1</v>
      </c>
      <c r="G475" s="1">
        <v>1</v>
      </c>
      <c r="H475" s="1">
        <v>2</v>
      </c>
      <c r="I475" s="1">
        <v>59</v>
      </c>
      <c r="J475" s="1">
        <v>5</v>
      </c>
      <c r="K475" s="1">
        <v>98</v>
      </c>
      <c r="L475" s="1">
        <v>9</v>
      </c>
      <c r="M475" s="1">
        <v>20</v>
      </c>
      <c r="N475" s="1">
        <v>9</v>
      </c>
      <c r="O475" s="1">
        <f>O474+1</f>
        <v>43</v>
      </c>
    </row>
    <row r="476" spans="1:15" x14ac:dyDescent="0.25">
      <c r="A476" s="1">
        <v>493</v>
      </c>
      <c r="B476" s="1">
        <v>8</v>
      </c>
      <c r="C476" s="1">
        <v>7</v>
      </c>
      <c r="D476" s="87" t="s">
        <v>621</v>
      </c>
      <c r="E476" s="87">
        <v>62</v>
      </c>
      <c r="F476" s="1">
        <v>1</v>
      </c>
      <c r="G476" s="1">
        <v>1</v>
      </c>
      <c r="H476" s="1">
        <v>1</v>
      </c>
      <c r="I476" s="1">
        <v>18</v>
      </c>
      <c r="J476" s="1">
        <v>4</v>
      </c>
      <c r="K476" s="1">
        <v>7</v>
      </c>
      <c r="L476" s="1">
        <v>9</v>
      </c>
      <c r="M476" s="1">
        <v>20</v>
      </c>
      <c r="N476" s="1">
        <v>2</v>
      </c>
      <c r="O476" s="1">
        <f>O475+1</f>
        <v>44</v>
      </c>
    </row>
    <row r="477" spans="1:15" x14ac:dyDescent="0.25">
      <c r="A477" s="1">
        <v>473</v>
      </c>
      <c r="B477" s="1">
        <v>8</v>
      </c>
      <c r="C477" s="1">
        <v>42</v>
      </c>
      <c r="D477" s="87" t="s">
        <v>622</v>
      </c>
      <c r="E477" s="87">
        <v>42</v>
      </c>
      <c r="F477" s="1">
        <v>1</v>
      </c>
      <c r="G477" s="1">
        <v>1</v>
      </c>
      <c r="H477" s="1">
        <v>2</v>
      </c>
      <c r="I477" s="1">
        <v>43</v>
      </c>
      <c r="J477" s="1">
        <v>2</v>
      </c>
      <c r="K477" s="1">
        <v>6</v>
      </c>
      <c r="L477" s="1">
        <v>9</v>
      </c>
      <c r="M477" s="1">
        <v>30</v>
      </c>
      <c r="N477" s="1">
        <v>1</v>
      </c>
      <c r="O477" s="1">
        <f>O476+1</f>
        <v>45</v>
      </c>
    </row>
    <row r="478" spans="1:15" x14ac:dyDescent="0.25">
      <c r="A478" s="1">
        <v>474</v>
      </c>
      <c r="B478" s="87">
        <v>8</v>
      </c>
      <c r="C478" s="87">
        <v>43</v>
      </c>
      <c r="D478" s="87" t="s">
        <v>622</v>
      </c>
      <c r="E478" s="87">
        <v>43</v>
      </c>
      <c r="F478" s="1">
        <v>1</v>
      </c>
      <c r="G478" s="1">
        <v>1</v>
      </c>
      <c r="H478" s="1">
        <v>1</v>
      </c>
      <c r="I478" s="1">
        <v>56</v>
      </c>
      <c r="J478" s="1">
        <v>4</v>
      </c>
      <c r="K478" s="1">
        <v>2</v>
      </c>
      <c r="L478" s="1">
        <v>1</v>
      </c>
      <c r="M478" s="1">
        <v>30</v>
      </c>
      <c r="N478" s="1">
        <v>2</v>
      </c>
      <c r="O478" s="1">
        <f>O477+1</f>
        <v>46</v>
      </c>
    </row>
    <row r="479" spans="1:15" x14ac:dyDescent="0.25">
      <c r="A479" s="1">
        <v>484</v>
      </c>
      <c r="B479" s="1">
        <v>8</v>
      </c>
      <c r="C479" s="1">
        <v>2</v>
      </c>
      <c r="D479" s="87" t="s">
        <v>618</v>
      </c>
      <c r="E479" s="87">
        <v>53</v>
      </c>
      <c r="F479" s="1">
        <v>1</v>
      </c>
      <c r="G479" s="1">
        <v>1</v>
      </c>
      <c r="H479" s="1">
        <v>1</v>
      </c>
      <c r="I479" s="1">
        <v>21</v>
      </c>
      <c r="J479" s="1">
        <v>5</v>
      </c>
      <c r="K479" s="1">
        <v>7</v>
      </c>
      <c r="L479" s="1">
        <v>1</v>
      </c>
      <c r="M479" s="1">
        <v>30</v>
      </c>
      <c r="N479" s="1">
        <v>9</v>
      </c>
      <c r="O479" s="1">
        <f>O478+1</f>
        <v>47</v>
      </c>
    </row>
    <row r="480" spans="1:15" x14ac:dyDescent="0.25">
      <c r="A480" s="1">
        <v>491</v>
      </c>
      <c r="B480" s="1">
        <v>8</v>
      </c>
      <c r="C480" s="1">
        <v>5</v>
      </c>
      <c r="D480" s="87" t="s">
        <v>621</v>
      </c>
      <c r="E480" s="87">
        <v>60</v>
      </c>
      <c r="F480" s="1">
        <v>1</v>
      </c>
      <c r="G480" s="1">
        <v>1</v>
      </c>
      <c r="H480" s="1">
        <v>1</v>
      </c>
      <c r="I480" s="1">
        <v>48</v>
      </c>
      <c r="J480" s="1">
        <v>2</v>
      </c>
      <c r="K480" s="1">
        <v>5</v>
      </c>
      <c r="L480" s="1">
        <v>9</v>
      </c>
      <c r="M480" s="1">
        <v>30</v>
      </c>
      <c r="N480" s="1">
        <v>9</v>
      </c>
      <c r="O480" s="1">
        <f>O479+1</f>
        <v>48</v>
      </c>
    </row>
    <row r="481" spans="1:15" x14ac:dyDescent="0.25">
      <c r="A481" s="1">
        <v>497</v>
      </c>
      <c r="B481" s="1">
        <v>8</v>
      </c>
      <c r="C481" s="1">
        <v>3</v>
      </c>
      <c r="D481" s="87" t="s">
        <v>620</v>
      </c>
      <c r="E481" s="87">
        <v>66</v>
      </c>
      <c r="F481" s="1">
        <v>1</v>
      </c>
      <c r="G481" s="1">
        <v>1</v>
      </c>
      <c r="H481" s="1">
        <v>2</v>
      </c>
      <c r="I481" s="1">
        <v>55</v>
      </c>
      <c r="J481" s="1">
        <v>5</v>
      </c>
      <c r="K481" s="1">
        <v>3</v>
      </c>
      <c r="L481" s="1">
        <v>1</v>
      </c>
      <c r="M481" s="1">
        <v>40</v>
      </c>
      <c r="N481" s="1">
        <v>3</v>
      </c>
      <c r="O481" s="1">
        <f>O480+1</f>
        <v>49</v>
      </c>
    </row>
    <row r="482" spans="1:15" x14ac:dyDescent="0.25">
      <c r="A482" s="1">
        <v>445</v>
      </c>
      <c r="B482" s="1">
        <v>8</v>
      </c>
      <c r="C482" s="1">
        <v>14</v>
      </c>
      <c r="D482" s="87" t="s">
        <v>622</v>
      </c>
      <c r="E482" s="87">
        <v>14</v>
      </c>
      <c r="F482" s="1">
        <v>1</v>
      </c>
      <c r="G482" s="1">
        <v>1</v>
      </c>
      <c r="H482" s="1">
        <v>1</v>
      </c>
      <c r="I482" s="1">
        <v>46</v>
      </c>
      <c r="J482" s="1">
        <v>3</v>
      </c>
      <c r="K482" s="1">
        <v>5</v>
      </c>
      <c r="L482" s="1">
        <v>1</v>
      </c>
      <c r="M482" s="1">
        <v>40</v>
      </c>
      <c r="N482" s="1">
        <v>2</v>
      </c>
      <c r="O482" s="1">
        <f>O481+1</f>
        <v>50</v>
      </c>
    </row>
    <row r="483" spans="1:15" x14ac:dyDescent="0.25">
      <c r="A483" s="1">
        <v>449</v>
      </c>
      <c r="B483" s="1">
        <v>8</v>
      </c>
      <c r="C483" s="1">
        <v>18</v>
      </c>
      <c r="D483" s="87" t="s">
        <v>622</v>
      </c>
      <c r="E483" s="87">
        <v>18</v>
      </c>
      <c r="F483" s="1">
        <v>1</v>
      </c>
      <c r="G483" s="1">
        <v>1</v>
      </c>
      <c r="H483" s="1">
        <v>2</v>
      </c>
      <c r="I483" s="1">
        <v>43</v>
      </c>
      <c r="J483" s="1">
        <v>5</v>
      </c>
      <c r="K483" s="1">
        <v>7</v>
      </c>
      <c r="L483" s="1">
        <v>2</v>
      </c>
      <c r="M483" s="1">
        <v>40</v>
      </c>
      <c r="N483" s="1">
        <v>3</v>
      </c>
      <c r="O483" s="1">
        <f>O482+1</f>
        <v>51</v>
      </c>
    </row>
    <row r="484" spans="1:15" x14ac:dyDescent="0.25">
      <c r="A484" s="1">
        <v>498</v>
      </c>
      <c r="B484" s="1">
        <v>8</v>
      </c>
      <c r="C484" s="1">
        <v>4</v>
      </c>
      <c r="D484" s="87" t="s">
        <v>620</v>
      </c>
      <c r="E484" s="87">
        <v>67</v>
      </c>
      <c r="F484" s="1">
        <v>1</v>
      </c>
      <c r="G484" s="1">
        <v>1</v>
      </c>
      <c r="H484" s="1">
        <v>2</v>
      </c>
      <c r="I484" s="1">
        <v>45</v>
      </c>
      <c r="J484" s="1">
        <v>5</v>
      </c>
      <c r="K484" s="1">
        <v>1</v>
      </c>
      <c r="L484" s="1">
        <v>3</v>
      </c>
      <c r="M484" s="1">
        <v>40</v>
      </c>
      <c r="N484" s="1">
        <v>1</v>
      </c>
      <c r="O484" s="1">
        <f>O483+1</f>
        <v>52</v>
      </c>
    </row>
    <row r="485" spans="1:15" x14ac:dyDescent="0.25">
      <c r="A485" s="1">
        <v>475</v>
      </c>
      <c r="B485" s="87">
        <v>8</v>
      </c>
      <c r="C485" s="87">
        <v>44</v>
      </c>
      <c r="D485" s="87" t="s">
        <v>622</v>
      </c>
      <c r="E485" s="87">
        <v>44</v>
      </c>
      <c r="F485" s="1">
        <v>1</v>
      </c>
      <c r="G485" s="1">
        <v>1</v>
      </c>
      <c r="H485" s="1">
        <v>1</v>
      </c>
      <c r="I485" s="1">
        <v>53</v>
      </c>
      <c r="J485" s="1">
        <v>2</v>
      </c>
      <c r="K485" s="1">
        <v>98</v>
      </c>
      <c r="L485" s="1">
        <v>1</v>
      </c>
      <c r="M485" s="1">
        <v>50</v>
      </c>
      <c r="N485" s="1">
        <v>1</v>
      </c>
      <c r="O485" s="1">
        <f>O484+1</f>
        <v>53</v>
      </c>
    </row>
    <row r="486" spans="1:15" x14ac:dyDescent="0.25">
      <c r="A486" s="1">
        <v>476</v>
      </c>
      <c r="B486" s="87">
        <v>8</v>
      </c>
      <c r="C486" s="87">
        <v>45</v>
      </c>
      <c r="D486" s="87" t="s">
        <v>622</v>
      </c>
      <c r="E486" s="87">
        <v>45</v>
      </c>
      <c r="F486" s="1">
        <v>1</v>
      </c>
      <c r="G486" s="1">
        <v>1</v>
      </c>
      <c r="H486" s="1">
        <v>2</v>
      </c>
      <c r="I486" s="1">
        <v>39</v>
      </c>
      <c r="J486" s="1">
        <v>2</v>
      </c>
      <c r="K486" s="1">
        <v>6</v>
      </c>
      <c r="L486" s="1">
        <v>1</v>
      </c>
      <c r="M486" s="1">
        <v>50</v>
      </c>
      <c r="N486" s="1">
        <v>2</v>
      </c>
      <c r="O486" s="1">
        <f>O485+1</f>
        <v>54</v>
      </c>
    </row>
    <row r="487" spans="1:15" x14ac:dyDescent="0.25">
      <c r="A487" s="1">
        <v>477</v>
      </c>
      <c r="B487" s="87">
        <v>8</v>
      </c>
      <c r="C487" s="87">
        <v>46</v>
      </c>
      <c r="D487" s="87" t="s">
        <v>622</v>
      </c>
      <c r="E487" s="87">
        <v>46</v>
      </c>
      <c r="F487" s="1">
        <v>1</v>
      </c>
      <c r="G487" s="1">
        <v>1</v>
      </c>
      <c r="H487" s="1">
        <v>1</v>
      </c>
      <c r="I487" s="1">
        <v>35</v>
      </c>
      <c r="J487" s="1">
        <v>5</v>
      </c>
      <c r="K487" s="1">
        <v>9</v>
      </c>
      <c r="L487" s="1">
        <v>9</v>
      </c>
      <c r="M487" s="1">
        <v>50</v>
      </c>
      <c r="N487" s="1">
        <v>4</v>
      </c>
      <c r="O487" s="1">
        <f>O486+1</f>
        <v>55</v>
      </c>
    </row>
    <row r="488" spans="1:15" x14ac:dyDescent="0.25">
      <c r="A488" s="1">
        <v>480</v>
      </c>
      <c r="B488" s="1">
        <v>8</v>
      </c>
      <c r="C488" s="87">
        <v>49</v>
      </c>
      <c r="D488" s="87" t="s">
        <v>622</v>
      </c>
      <c r="E488" s="87">
        <v>49</v>
      </c>
      <c r="F488" s="1">
        <v>1</v>
      </c>
      <c r="G488" s="1">
        <v>1</v>
      </c>
      <c r="H488" s="1">
        <v>2</v>
      </c>
      <c r="I488" s="1">
        <v>44</v>
      </c>
      <c r="J488" s="1">
        <v>5</v>
      </c>
      <c r="K488" s="1">
        <v>98</v>
      </c>
      <c r="L488" s="1">
        <v>9</v>
      </c>
      <c r="M488" s="1">
        <v>50</v>
      </c>
      <c r="N488" s="1">
        <v>9</v>
      </c>
      <c r="O488" s="1">
        <f>O487+1</f>
        <v>56</v>
      </c>
    </row>
    <row r="489" spans="1:15" x14ac:dyDescent="0.25">
      <c r="A489" s="1">
        <v>435</v>
      </c>
      <c r="B489" s="1">
        <v>8</v>
      </c>
      <c r="C489" s="1">
        <v>4</v>
      </c>
      <c r="D489" s="87" t="s">
        <v>622</v>
      </c>
      <c r="E489" s="87">
        <v>4</v>
      </c>
      <c r="F489" s="1">
        <v>1</v>
      </c>
      <c r="G489" s="1">
        <v>1</v>
      </c>
      <c r="H489" s="1">
        <v>2</v>
      </c>
      <c r="I489" s="1">
        <v>43</v>
      </c>
      <c r="J489" s="1">
        <v>5</v>
      </c>
      <c r="K489" s="1">
        <v>2</v>
      </c>
      <c r="L489" s="1">
        <v>1</v>
      </c>
      <c r="M489" s="1">
        <v>50</v>
      </c>
      <c r="N489" s="1">
        <v>1</v>
      </c>
      <c r="O489" s="1">
        <f>O488+1</f>
        <v>57</v>
      </c>
    </row>
    <row r="490" spans="1:15" x14ac:dyDescent="0.25">
      <c r="A490" s="1">
        <v>481</v>
      </c>
      <c r="B490" s="1">
        <v>8</v>
      </c>
      <c r="C490" s="1">
        <v>1</v>
      </c>
      <c r="D490" s="87" t="s">
        <v>615</v>
      </c>
      <c r="E490" s="87">
        <v>50</v>
      </c>
      <c r="F490" s="1">
        <v>1</v>
      </c>
      <c r="G490" s="1">
        <v>1</v>
      </c>
      <c r="H490" s="1">
        <v>1</v>
      </c>
      <c r="I490" s="1">
        <v>19</v>
      </c>
      <c r="J490" s="1">
        <v>5</v>
      </c>
      <c r="K490" s="1">
        <v>7</v>
      </c>
      <c r="L490" s="1">
        <v>9</v>
      </c>
      <c r="M490" s="1">
        <v>50</v>
      </c>
      <c r="N490" s="1">
        <v>3</v>
      </c>
      <c r="O490" s="1">
        <f>O489+1</f>
        <v>58</v>
      </c>
    </row>
    <row r="491" spans="1:15" x14ac:dyDescent="0.25">
      <c r="A491" s="1">
        <v>444</v>
      </c>
      <c r="B491" s="1">
        <v>8</v>
      </c>
      <c r="C491" s="1">
        <v>13</v>
      </c>
      <c r="D491" s="87" t="s">
        <v>622</v>
      </c>
      <c r="E491" s="87">
        <v>13</v>
      </c>
      <c r="F491" s="1">
        <v>1</v>
      </c>
      <c r="G491" s="1">
        <v>1</v>
      </c>
      <c r="H491" s="1">
        <v>1</v>
      </c>
      <c r="I491" s="1">
        <v>59</v>
      </c>
      <c r="J491" s="1">
        <v>2</v>
      </c>
      <c r="K491" s="1">
        <v>2</v>
      </c>
      <c r="L491" s="1">
        <v>1</v>
      </c>
      <c r="M491" s="1">
        <v>50</v>
      </c>
      <c r="N491" s="1">
        <v>9</v>
      </c>
      <c r="O491" s="1">
        <f>O490+1</f>
        <v>59</v>
      </c>
    </row>
    <row r="492" spans="1:15" x14ac:dyDescent="0.25">
      <c r="A492" s="1">
        <v>443</v>
      </c>
      <c r="B492" s="1">
        <v>8</v>
      </c>
      <c r="C492" s="1">
        <v>12</v>
      </c>
      <c r="D492" s="87" t="s">
        <v>622</v>
      </c>
      <c r="E492" s="87">
        <v>12</v>
      </c>
      <c r="F492" s="1">
        <v>1</v>
      </c>
      <c r="G492" s="1">
        <v>1</v>
      </c>
      <c r="H492" s="1">
        <v>2</v>
      </c>
      <c r="I492" s="1">
        <v>26</v>
      </c>
      <c r="J492" s="1">
        <v>5</v>
      </c>
      <c r="K492" s="1">
        <v>8</v>
      </c>
      <c r="L492" s="1">
        <v>1</v>
      </c>
      <c r="M492" s="1">
        <v>60</v>
      </c>
      <c r="N492" s="1">
        <v>1</v>
      </c>
      <c r="O492" s="1">
        <f>O491+1</f>
        <v>60</v>
      </c>
    </row>
    <row r="493" spans="1:15" x14ac:dyDescent="0.25">
      <c r="A493" s="1">
        <v>478</v>
      </c>
      <c r="B493" s="1">
        <v>8</v>
      </c>
      <c r="C493" s="87">
        <v>47</v>
      </c>
      <c r="D493" s="87" t="s">
        <v>622</v>
      </c>
      <c r="E493" s="87">
        <v>47</v>
      </c>
      <c r="F493" s="1">
        <v>1</v>
      </c>
      <c r="G493" s="1">
        <v>1</v>
      </c>
      <c r="H493" s="1">
        <v>2</v>
      </c>
      <c r="I493" s="1">
        <v>40</v>
      </c>
      <c r="J493" s="1">
        <v>5</v>
      </c>
      <c r="K493" s="1">
        <v>1</v>
      </c>
      <c r="L493" s="1">
        <v>1</v>
      </c>
      <c r="M493" s="1">
        <v>60</v>
      </c>
      <c r="N493" s="1">
        <v>9</v>
      </c>
      <c r="O493" s="1">
        <f>O492+1</f>
        <v>61</v>
      </c>
    </row>
    <row r="494" spans="1:15" x14ac:dyDescent="0.25">
      <c r="A494" s="1">
        <v>479</v>
      </c>
      <c r="B494" s="1">
        <v>8</v>
      </c>
      <c r="C494" s="87">
        <v>48</v>
      </c>
      <c r="D494" s="87" t="s">
        <v>622</v>
      </c>
      <c r="E494" s="87">
        <v>48</v>
      </c>
      <c r="F494" s="1">
        <v>1</v>
      </c>
      <c r="G494" s="1">
        <v>1</v>
      </c>
      <c r="H494" s="1">
        <v>2</v>
      </c>
      <c r="I494" s="1">
        <v>65</v>
      </c>
      <c r="J494" s="1">
        <v>2</v>
      </c>
      <c r="K494" s="1">
        <v>6</v>
      </c>
      <c r="L494" s="1">
        <v>2</v>
      </c>
      <c r="M494" s="1">
        <v>60</v>
      </c>
      <c r="N494" s="1">
        <v>9</v>
      </c>
      <c r="O494" s="1">
        <f>O493+1</f>
        <v>62</v>
      </c>
    </row>
    <row r="495" spans="1:15" x14ac:dyDescent="0.25">
      <c r="A495" s="1">
        <v>436</v>
      </c>
      <c r="B495" s="1">
        <v>8</v>
      </c>
      <c r="C495" s="1">
        <v>5</v>
      </c>
      <c r="D495" s="87" t="s">
        <v>622</v>
      </c>
      <c r="E495" s="87">
        <v>5</v>
      </c>
      <c r="F495" s="1">
        <v>1</v>
      </c>
      <c r="G495" s="1">
        <v>1</v>
      </c>
      <c r="H495" s="1">
        <v>1</v>
      </c>
      <c r="I495" s="1">
        <v>22</v>
      </c>
      <c r="J495" s="1">
        <v>4</v>
      </c>
      <c r="K495" s="1">
        <v>7</v>
      </c>
      <c r="L495" s="1">
        <v>9</v>
      </c>
      <c r="M495" s="1">
        <v>70</v>
      </c>
      <c r="N495" s="1">
        <v>2</v>
      </c>
      <c r="O495" s="1">
        <f>O494+1</f>
        <v>63</v>
      </c>
    </row>
    <row r="496" spans="1:15" x14ac:dyDescent="0.25">
      <c r="A496" s="1">
        <v>450</v>
      </c>
      <c r="B496" s="1">
        <v>8</v>
      </c>
      <c r="C496" s="1">
        <v>19</v>
      </c>
      <c r="D496" s="87" t="s">
        <v>622</v>
      </c>
      <c r="E496" s="87">
        <v>19</v>
      </c>
      <c r="F496" s="1">
        <v>1</v>
      </c>
      <c r="G496" s="1">
        <v>1</v>
      </c>
      <c r="H496" s="1">
        <v>1</v>
      </c>
      <c r="I496" s="1">
        <v>41</v>
      </c>
      <c r="J496" s="1">
        <v>2</v>
      </c>
      <c r="K496" s="1">
        <v>98</v>
      </c>
      <c r="L496" s="1">
        <v>9</v>
      </c>
      <c r="M496" s="1">
        <v>70</v>
      </c>
      <c r="N496" s="1">
        <v>4</v>
      </c>
      <c r="O496" s="1">
        <f>O495+1</f>
        <v>64</v>
      </c>
    </row>
    <row r="497" spans="1:15" x14ac:dyDescent="0.25">
      <c r="A497" s="1">
        <v>452</v>
      </c>
      <c r="B497" s="1">
        <v>8</v>
      </c>
      <c r="C497" s="1">
        <v>21</v>
      </c>
      <c r="D497" s="87" t="s">
        <v>622</v>
      </c>
      <c r="E497" s="87">
        <v>21</v>
      </c>
      <c r="F497" s="1">
        <v>1</v>
      </c>
      <c r="G497" s="1">
        <v>1</v>
      </c>
      <c r="H497" s="1">
        <v>1</v>
      </c>
      <c r="I497" s="1">
        <v>39</v>
      </c>
      <c r="J497" s="1">
        <v>2</v>
      </c>
      <c r="K497" s="1">
        <v>98</v>
      </c>
      <c r="L497" s="1">
        <v>2</v>
      </c>
      <c r="M497" s="1">
        <v>99</v>
      </c>
      <c r="N497" s="1">
        <v>2</v>
      </c>
      <c r="O497" s="1">
        <f>O496+1</f>
        <v>65</v>
      </c>
    </row>
    <row r="498" spans="1:15" x14ac:dyDescent="0.25">
      <c r="A498" s="1">
        <v>454</v>
      </c>
      <c r="B498" s="1">
        <v>8</v>
      </c>
      <c r="C498" s="1">
        <v>23</v>
      </c>
      <c r="D498" s="87" t="s">
        <v>622</v>
      </c>
      <c r="E498" s="87">
        <v>23</v>
      </c>
      <c r="F498" s="1">
        <v>1</v>
      </c>
      <c r="G498" s="1">
        <v>1</v>
      </c>
      <c r="H498" s="1">
        <v>1</v>
      </c>
      <c r="I498" s="1">
        <v>59</v>
      </c>
      <c r="J498" s="1">
        <v>2</v>
      </c>
      <c r="K498" s="1">
        <v>2</v>
      </c>
      <c r="L498" s="1">
        <v>1</v>
      </c>
      <c r="M498" s="1">
        <v>99</v>
      </c>
      <c r="N498" s="1">
        <v>9</v>
      </c>
      <c r="O498" s="1">
        <f>O497+1</f>
        <v>66</v>
      </c>
    </row>
    <row r="499" spans="1:15" x14ac:dyDescent="0.25">
      <c r="A499" s="1">
        <v>456</v>
      </c>
      <c r="B499" s="1">
        <v>8</v>
      </c>
      <c r="C499" s="1">
        <v>25</v>
      </c>
      <c r="D499" s="87" t="s">
        <v>622</v>
      </c>
      <c r="E499" s="87">
        <v>25</v>
      </c>
      <c r="F499" s="1">
        <v>1</v>
      </c>
      <c r="G499" s="1">
        <v>1</v>
      </c>
      <c r="H499" s="1">
        <v>1</v>
      </c>
      <c r="I499" s="1">
        <v>65</v>
      </c>
      <c r="J499" s="1">
        <v>5</v>
      </c>
      <c r="K499" s="1">
        <v>3</v>
      </c>
      <c r="L499" s="1">
        <v>2</v>
      </c>
      <c r="M499" s="1">
        <v>99</v>
      </c>
      <c r="N499" s="1">
        <v>3</v>
      </c>
      <c r="O499" s="1">
        <f>O498+1</f>
        <v>67</v>
      </c>
    </row>
    <row r="500" spans="1:15" x14ac:dyDescent="0.25">
      <c r="A500" s="1">
        <v>482</v>
      </c>
      <c r="B500" s="1">
        <v>8</v>
      </c>
      <c r="C500" s="1">
        <v>1</v>
      </c>
      <c r="D500" s="87" t="s">
        <v>729</v>
      </c>
      <c r="E500" s="87">
        <v>51</v>
      </c>
      <c r="F500" s="1">
        <v>1</v>
      </c>
      <c r="G500" s="1">
        <v>1</v>
      </c>
      <c r="H500" s="1">
        <v>1</v>
      </c>
      <c r="I500" s="1">
        <v>18</v>
      </c>
      <c r="J500" s="1">
        <v>4</v>
      </c>
      <c r="K500" s="1">
        <v>7</v>
      </c>
      <c r="L500" s="1">
        <v>1</v>
      </c>
      <c r="M500" s="1">
        <v>99</v>
      </c>
      <c r="N500" s="1">
        <v>1</v>
      </c>
      <c r="O500" s="1">
        <f>O499+1</f>
        <v>68</v>
      </c>
    </row>
    <row r="501" spans="1:15" x14ac:dyDescent="0.25">
      <c r="A501" s="1">
        <v>527</v>
      </c>
      <c r="B501" s="1">
        <v>9</v>
      </c>
      <c r="C501" s="1">
        <v>5</v>
      </c>
      <c r="D501" s="87" t="s">
        <v>184</v>
      </c>
      <c r="E501" s="87">
        <v>28</v>
      </c>
      <c r="F501" s="1">
        <v>1</v>
      </c>
      <c r="G501" s="1">
        <v>1</v>
      </c>
      <c r="H501" s="1">
        <v>1</v>
      </c>
      <c r="I501" s="1">
        <v>19</v>
      </c>
      <c r="J501" s="1">
        <v>5</v>
      </c>
      <c r="K501" s="1">
        <v>7</v>
      </c>
      <c r="L501" s="1">
        <v>2</v>
      </c>
      <c r="M501" s="1">
        <v>1</v>
      </c>
      <c r="N501" s="1">
        <v>2</v>
      </c>
      <c r="O501" s="1">
        <v>1</v>
      </c>
    </row>
    <row r="502" spans="1:15" x14ac:dyDescent="0.25">
      <c r="A502" s="1">
        <v>534</v>
      </c>
      <c r="B502" s="1">
        <v>9</v>
      </c>
      <c r="C502" s="1">
        <v>1</v>
      </c>
      <c r="D502" s="87" t="s">
        <v>171</v>
      </c>
      <c r="E502" s="87">
        <v>35</v>
      </c>
      <c r="F502" s="1">
        <v>1</v>
      </c>
      <c r="G502" s="1">
        <v>1</v>
      </c>
      <c r="H502" s="1">
        <v>2</v>
      </c>
      <c r="I502" s="1">
        <v>63</v>
      </c>
      <c r="J502" s="1">
        <v>2</v>
      </c>
      <c r="K502" s="1">
        <v>6</v>
      </c>
      <c r="L502" s="1">
        <v>2</v>
      </c>
      <c r="M502" s="1">
        <v>1</v>
      </c>
      <c r="N502" s="1">
        <v>2</v>
      </c>
      <c r="O502" s="1">
        <f>O501+1</f>
        <v>2</v>
      </c>
    </row>
    <row r="503" spans="1:15" x14ac:dyDescent="0.25">
      <c r="A503" s="1">
        <v>545</v>
      </c>
      <c r="B503" s="1">
        <v>9</v>
      </c>
      <c r="C503" s="1">
        <v>1</v>
      </c>
      <c r="D503" s="87" t="s">
        <v>645</v>
      </c>
      <c r="E503" s="87">
        <v>46</v>
      </c>
      <c r="F503" s="1">
        <v>1</v>
      </c>
      <c r="G503" s="1">
        <v>1</v>
      </c>
      <c r="H503" s="1">
        <v>2</v>
      </c>
      <c r="I503" s="1">
        <v>72</v>
      </c>
      <c r="J503" s="1">
        <v>2</v>
      </c>
      <c r="K503" s="1">
        <v>2</v>
      </c>
      <c r="L503" s="1">
        <v>9</v>
      </c>
      <c r="M503" s="1">
        <v>1</v>
      </c>
      <c r="N503" s="1">
        <v>3</v>
      </c>
      <c r="O503" s="1">
        <f>O502+1</f>
        <v>3</v>
      </c>
    </row>
    <row r="504" spans="1:15" x14ac:dyDescent="0.25">
      <c r="A504" s="1">
        <v>554</v>
      </c>
      <c r="B504" s="1">
        <v>9</v>
      </c>
      <c r="C504" s="1">
        <v>1</v>
      </c>
      <c r="D504" s="87" t="s">
        <v>634</v>
      </c>
      <c r="E504" s="87">
        <v>55</v>
      </c>
      <c r="F504" s="1">
        <v>1</v>
      </c>
      <c r="G504" s="1">
        <v>1</v>
      </c>
      <c r="H504" s="1">
        <v>2</v>
      </c>
      <c r="I504" s="1">
        <v>36</v>
      </c>
      <c r="J504" s="1">
        <v>5</v>
      </c>
      <c r="K504" s="1">
        <v>8</v>
      </c>
      <c r="L504" s="1">
        <v>3</v>
      </c>
      <c r="M504" s="1">
        <v>1</v>
      </c>
      <c r="N504" s="1">
        <v>2</v>
      </c>
      <c r="O504" s="1">
        <f>O503+1</f>
        <v>4</v>
      </c>
    </row>
    <row r="505" spans="1:15" x14ac:dyDescent="0.25">
      <c r="A505" s="1">
        <v>555</v>
      </c>
      <c r="B505" s="1">
        <v>9</v>
      </c>
      <c r="C505" s="1">
        <v>1</v>
      </c>
      <c r="D505" s="87" t="s">
        <v>730</v>
      </c>
      <c r="E505" s="87">
        <v>56</v>
      </c>
      <c r="F505" s="1">
        <v>1</v>
      </c>
      <c r="G505" s="1">
        <v>1</v>
      </c>
      <c r="H505" s="1">
        <v>2</v>
      </c>
      <c r="I505" s="1">
        <v>32</v>
      </c>
      <c r="J505" s="1">
        <v>4</v>
      </c>
      <c r="K505" s="1">
        <v>6</v>
      </c>
      <c r="L505" s="1">
        <v>1</v>
      </c>
      <c r="M505" s="1">
        <v>1</v>
      </c>
      <c r="N505" s="1">
        <v>1</v>
      </c>
      <c r="O505" s="1">
        <f>O504+1</f>
        <v>5</v>
      </c>
    </row>
    <row r="506" spans="1:15" x14ac:dyDescent="0.25">
      <c r="A506" s="1">
        <v>535</v>
      </c>
      <c r="B506" s="1">
        <v>9</v>
      </c>
      <c r="C506" s="1">
        <v>2</v>
      </c>
      <c r="D506" s="87" t="s">
        <v>171</v>
      </c>
      <c r="E506" s="87">
        <v>36</v>
      </c>
      <c r="F506" s="1">
        <v>1</v>
      </c>
      <c r="G506" s="1">
        <v>1</v>
      </c>
      <c r="H506" s="1">
        <v>2</v>
      </c>
      <c r="I506" s="1">
        <v>70</v>
      </c>
      <c r="J506" s="1">
        <v>5</v>
      </c>
      <c r="K506" s="1">
        <v>2</v>
      </c>
      <c r="L506" s="1">
        <v>2</v>
      </c>
      <c r="M506" s="1">
        <v>2</v>
      </c>
      <c r="N506" s="1">
        <v>1</v>
      </c>
      <c r="O506" s="1">
        <f>O505+1</f>
        <v>6</v>
      </c>
    </row>
    <row r="507" spans="1:15" x14ac:dyDescent="0.25">
      <c r="A507" s="1">
        <v>548</v>
      </c>
      <c r="B507" s="1">
        <v>9</v>
      </c>
      <c r="C507" s="1">
        <v>4</v>
      </c>
      <c r="D507" s="87" t="s">
        <v>645</v>
      </c>
      <c r="E507" s="87">
        <v>49</v>
      </c>
      <c r="F507" s="1">
        <v>1</v>
      </c>
      <c r="G507" s="1">
        <v>1</v>
      </c>
      <c r="H507" s="1">
        <v>2</v>
      </c>
      <c r="I507" s="1">
        <v>70</v>
      </c>
      <c r="J507" s="1">
        <v>2</v>
      </c>
      <c r="K507" s="1">
        <v>5</v>
      </c>
      <c r="L507" s="1">
        <v>3</v>
      </c>
      <c r="M507" s="1">
        <v>2</v>
      </c>
      <c r="N507" s="1">
        <v>9</v>
      </c>
      <c r="O507" s="1">
        <f>O506+1</f>
        <v>7</v>
      </c>
    </row>
    <row r="508" spans="1:15" x14ac:dyDescent="0.25">
      <c r="A508" s="1">
        <v>553</v>
      </c>
      <c r="B508" s="1">
        <v>9</v>
      </c>
      <c r="C508" s="1">
        <v>1</v>
      </c>
      <c r="D508" s="87" t="s">
        <v>123</v>
      </c>
      <c r="E508" s="87">
        <v>54</v>
      </c>
      <c r="F508" s="1">
        <v>1</v>
      </c>
      <c r="G508" s="1">
        <v>1</v>
      </c>
      <c r="H508" s="1">
        <v>2</v>
      </c>
      <c r="I508" s="1">
        <v>36</v>
      </c>
      <c r="J508" s="1">
        <v>5</v>
      </c>
      <c r="K508" s="1">
        <v>8</v>
      </c>
      <c r="L508" s="1">
        <v>9</v>
      </c>
      <c r="M508" s="1">
        <v>2</v>
      </c>
      <c r="N508" s="1">
        <v>2</v>
      </c>
      <c r="O508" s="1">
        <f>O507+1</f>
        <v>8</v>
      </c>
    </row>
    <row r="509" spans="1:15" x14ac:dyDescent="0.25">
      <c r="A509" s="1">
        <v>557</v>
      </c>
      <c r="B509" s="1">
        <v>9</v>
      </c>
      <c r="C509" s="1">
        <v>3</v>
      </c>
      <c r="D509" s="87" t="s">
        <v>730</v>
      </c>
      <c r="E509" s="87">
        <v>58</v>
      </c>
      <c r="F509" s="1">
        <v>1</v>
      </c>
      <c r="G509" s="1">
        <v>1</v>
      </c>
      <c r="H509" s="1">
        <v>1</v>
      </c>
      <c r="I509" s="1">
        <v>19</v>
      </c>
      <c r="J509" s="1">
        <v>3</v>
      </c>
      <c r="K509" s="1">
        <v>7</v>
      </c>
      <c r="L509" s="1">
        <v>2</v>
      </c>
      <c r="M509" s="1">
        <v>2</v>
      </c>
      <c r="N509" s="1">
        <v>2</v>
      </c>
      <c r="O509" s="1">
        <f>O508+1</f>
        <v>9</v>
      </c>
    </row>
    <row r="510" spans="1:15" x14ac:dyDescent="0.25">
      <c r="A510" s="1">
        <v>558</v>
      </c>
      <c r="B510" s="1">
        <v>9</v>
      </c>
      <c r="C510" s="1">
        <v>1</v>
      </c>
      <c r="D510" s="87" t="s">
        <v>637</v>
      </c>
      <c r="E510" s="108">
        <v>59</v>
      </c>
      <c r="F510" s="1">
        <v>1</v>
      </c>
      <c r="G510" s="1">
        <v>1</v>
      </c>
      <c r="H510" s="1">
        <v>2</v>
      </c>
      <c r="I510" s="1">
        <v>18</v>
      </c>
      <c r="J510" s="1">
        <v>9</v>
      </c>
      <c r="K510" s="1">
        <v>6</v>
      </c>
      <c r="L510" s="1">
        <v>2</v>
      </c>
      <c r="M510" s="1">
        <v>3</v>
      </c>
      <c r="N510" s="1">
        <v>1</v>
      </c>
      <c r="O510" s="1">
        <f>O509+1</f>
        <v>10</v>
      </c>
    </row>
    <row r="511" spans="1:15" x14ac:dyDescent="0.25">
      <c r="A511" s="1">
        <v>503</v>
      </c>
      <c r="B511" s="1">
        <v>9</v>
      </c>
      <c r="C511" s="1">
        <v>1</v>
      </c>
      <c r="D511" s="87" t="s">
        <v>107</v>
      </c>
      <c r="E511" s="87">
        <v>4</v>
      </c>
      <c r="F511" s="1">
        <v>1</v>
      </c>
      <c r="G511" s="1">
        <v>1</v>
      </c>
      <c r="H511" s="1">
        <v>1</v>
      </c>
      <c r="I511" s="1">
        <v>73</v>
      </c>
      <c r="J511" s="1">
        <v>2</v>
      </c>
      <c r="K511" s="1">
        <v>10</v>
      </c>
      <c r="L511" s="1">
        <v>2</v>
      </c>
      <c r="M511" s="1">
        <v>3</v>
      </c>
      <c r="N511" s="1">
        <v>9</v>
      </c>
      <c r="O511" s="1">
        <f>O510+1</f>
        <v>11</v>
      </c>
    </row>
    <row r="512" spans="1:15" x14ac:dyDescent="0.25">
      <c r="A512" s="1">
        <v>504</v>
      </c>
      <c r="B512" s="1">
        <v>9</v>
      </c>
      <c r="C512" s="1">
        <v>1</v>
      </c>
      <c r="D512" s="87" t="s">
        <v>61</v>
      </c>
      <c r="E512" s="87">
        <v>5</v>
      </c>
      <c r="F512" s="1">
        <v>1</v>
      </c>
      <c r="G512" s="1">
        <v>1</v>
      </c>
      <c r="H512" s="1">
        <v>2</v>
      </c>
      <c r="I512" s="1">
        <v>65</v>
      </c>
      <c r="J512" s="1">
        <v>2</v>
      </c>
      <c r="K512" s="1">
        <v>6</v>
      </c>
      <c r="L512" s="1">
        <v>2</v>
      </c>
      <c r="M512" s="1">
        <v>4</v>
      </c>
      <c r="N512" s="1">
        <v>1</v>
      </c>
      <c r="O512" s="1">
        <f>O511+1</f>
        <v>12</v>
      </c>
    </row>
    <row r="513" spans="1:15" x14ac:dyDescent="0.25">
      <c r="A513" s="1">
        <v>515</v>
      </c>
      <c r="B513" s="1">
        <v>9</v>
      </c>
      <c r="C513" s="1">
        <v>1</v>
      </c>
      <c r="D513" s="87" t="s">
        <v>183</v>
      </c>
      <c r="E513" s="87">
        <v>16</v>
      </c>
      <c r="F513" s="1">
        <v>1</v>
      </c>
      <c r="G513" s="1">
        <v>1</v>
      </c>
      <c r="H513" s="1">
        <v>2</v>
      </c>
      <c r="I513" s="1">
        <v>73</v>
      </c>
      <c r="J513" s="1">
        <v>2</v>
      </c>
      <c r="K513" s="1">
        <v>2</v>
      </c>
      <c r="L513" s="1">
        <v>9</v>
      </c>
      <c r="M513" s="1">
        <v>4</v>
      </c>
      <c r="N513" s="1">
        <v>1</v>
      </c>
      <c r="O513" s="1">
        <f>O512+1</f>
        <v>13</v>
      </c>
    </row>
    <row r="514" spans="1:15" x14ac:dyDescent="0.25">
      <c r="A514" s="1">
        <v>516</v>
      </c>
      <c r="B514" s="1">
        <v>9</v>
      </c>
      <c r="C514" s="1">
        <v>2</v>
      </c>
      <c r="D514" s="87" t="s">
        <v>183</v>
      </c>
      <c r="E514" s="87">
        <v>17</v>
      </c>
      <c r="F514" s="1">
        <v>1</v>
      </c>
      <c r="G514" s="1">
        <v>1</v>
      </c>
      <c r="H514" s="1">
        <v>1</v>
      </c>
      <c r="I514" s="1">
        <v>75</v>
      </c>
      <c r="J514" s="1">
        <v>2</v>
      </c>
      <c r="K514" s="1">
        <v>10</v>
      </c>
      <c r="L514" s="1">
        <v>2</v>
      </c>
      <c r="M514" s="1">
        <v>4</v>
      </c>
      <c r="N514" s="1">
        <v>2</v>
      </c>
      <c r="O514" s="1">
        <f>O513+1</f>
        <v>14</v>
      </c>
    </row>
    <row r="515" spans="1:15" x14ac:dyDescent="0.25">
      <c r="A515" s="1">
        <v>528</v>
      </c>
      <c r="B515" s="1">
        <v>9</v>
      </c>
      <c r="C515" s="1">
        <v>6</v>
      </c>
      <c r="D515" s="87" t="s">
        <v>184</v>
      </c>
      <c r="E515" s="87">
        <v>29</v>
      </c>
      <c r="F515" s="1">
        <v>1</v>
      </c>
      <c r="G515" s="1">
        <v>1</v>
      </c>
      <c r="H515" s="1">
        <v>1</v>
      </c>
      <c r="I515" s="1">
        <v>22</v>
      </c>
      <c r="J515" s="1">
        <v>4</v>
      </c>
      <c r="K515" s="1">
        <v>2</v>
      </c>
      <c r="L515" s="1">
        <v>9</v>
      </c>
      <c r="M515" s="1">
        <v>4</v>
      </c>
      <c r="N515" s="1">
        <v>2</v>
      </c>
      <c r="O515" s="1">
        <f>O514+1</f>
        <v>15</v>
      </c>
    </row>
    <row r="516" spans="1:15" x14ac:dyDescent="0.25">
      <c r="A516" s="1">
        <v>529</v>
      </c>
      <c r="B516" s="1">
        <v>9</v>
      </c>
      <c r="C516" s="1">
        <v>7</v>
      </c>
      <c r="D516" s="87" t="s">
        <v>184</v>
      </c>
      <c r="E516" s="87">
        <v>30</v>
      </c>
      <c r="F516" s="1">
        <v>1</v>
      </c>
      <c r="G516" s="1">
        <v>1</v>
      </c>
      <c r="H516" s="1">
        <v>2</v>
      </c>
      <c r="I516" s="1">
        <v>56</v>
      </c>
      <c r="J516" s="1">
        <v>3</v>
      </c>
      <c r="K516" s="1">
        <v>2</v>
      </c>
      <c r="L516" s="1">
        <v>1</v>
      </c>
      <c r="M516" s="1">
        <v>4</v>
      </c>
      <c r="N516" s="1">
        <v>1</v>
      </c>
      <c r="O516" s="1">
        <f>O515+1</f>
        <v>16</v>
      </c>
    </row>
    <row r="517" spans="1:15" x14ac:dyDescent="0.25">
      <c r="A517" s="1">
        <v>505</v>
      </c>
      <c r="B517" s="1">
        <v>9</v>
      </c>
      <c r="C517" s="1">
        <v>1</v>
      </c>
      <c r="D517" s="87" t="s">
        <v>157</v>
      </c>
      <c r="E517" s="87">
        <v>6</v>
      </c>
      <c r="F517" s="1">
        <v>1</v>
      </c>
      <c r="G517" s="1">
        <v>1</v>
      </c>
      <c r="H517" s="1">
        <v>2</v>
      </c>
      <c r="I517" s="1">
        <v>33</v>
      </c>
      <c r="J517" s="1">
        <v>4</v>
      </c>
      <c r="K517" s="1">
        <v>1</v>
      </c>
      <c r="L517" s="1">
        <v>2</v>
      </c>
      <c r="M517" s="1">
        <v>4</v>
      </c>
      <c r="N517" s="1">
        <v>1</v>
      </c>
      <c r="O517" s="1">
        <f>O516+1</f>
        <v>17</v>
      </c>
    </row>
    <row r="518" spans="1:15" x14ac:dyDescent="0.25">
      <c r="A518" s="1">
        <v>510</v>
      </c>
      <c r="B518" s="1">
        <v>9</v>
      </c>
      <c r="C518" s="1">
        <v>1</v>
      </c>
      <c r="D518" s="87" t="s">
        <v>167</v>
      </c>
      <c r="E518" s="87">
        <v>11</v>
      </c>
      <c r="F518" s="1">
        <v>1</v>
      </c>
      <c r="G518" s="1">
        <v>1</v>
      </c>
      <c r="H518" s="1">
        <v>2</v>
      </c>
      <c r="I518" s="1">
        <v>36</v>
      </c>
      <c r="J518" s="1">
        <v>3</v>
      </c>
      <c r="K518" s="1">
        <v>6</v>
      </c>
      <c r="L518" s="1">
        <v>9</v>
      </c>
      <c r="M518" s="1">
        <v>4</v>
      </c>
      <c r="N518" s="1">
        <v>3</v>
      </c>
      <c r="O518" s="1">
        <f>O517+1</f>
        <v>18</v>
      </c>
    </row>
    <row r="519" spans="1:15" x14ac:dyDescent="0.25">
      <c r="A519" s="1">
        <v>514</v>
      </c>
      <c r="B519" s="1">
        <v>9</v>
      </c>
      <c r="C519" s="1">
        <v>2</v>
      </c>
      <c r="D519" s="87" t="s">
        <v>170</v>
      </c>
      <c r="E519" s="87">
        <v>15</v>
      </c>
      <c r="F519" s="1">
        <v>1</v>
      </c>
      <c r="G519" s="1">
        <v>1</v>
      </c>
      <c r="H519" s="1">
        <v>1</v>
      </c>
      <c r="I519" s="1">
        <v>37</v>
      </c>
      <c r="J519" s="1">
        <v>4</v>
      </c>
      <c r="K519" s="1">
        <v>1</v>
      </c>
      <c r="L519" s="1">
        <v>1</v>
      </c>
      <c r="M519" s="1">
        <v>4</v>
      </c>
      <c r="N519" s="1">
        <v>1</v>
      </c>
      <c r="O519" s="1">
        <f>O518+1</f>
        <v>19</v>
      </c>
    </row>
    <row r="520" spans="1:15" x14ac:dyDescent="0.25">
      <c r="A520" s="1">
        <v>519</v>
      </c>
      <c r="B520" s="1">
        <v>9</v>
      </c>
      <c r="C520" s="1">
        <v>5</v>
      </c>
      <c r="D520" s="87" t="s">
        <v>183</v>
      </c>
      <c r="E520" s="87">
        <v>20</v>
      </c>
      <c r="F520" s="1">
        <v>1</v>
      </c>
      <c r="G520" s="1">
        <v>1</v>
      </c>
      <c r="H520" s="1">
        <v>2</v>
      </c>
      <c r="I520" s="1">
        <v>28</v>
      </c>
      <c r="J520" s="1">
        <v>3</v>
      </c>
      <c r="K520" s="1">
        <v>6</v>
      </c>
      <c r="L520" s="1">
        <v>9</v>
      </c>
      <c r="M520" s="1">
        <v>4</v>
      </c>
      <c r="N520" s="1">
        <v>1</v>
      </c>
      <c r="O520" s="1">
        <f>O519+1</f>
        <v>20</v>
      </c>
    </row>
    <row r="521" spans="1:15" x14ac:dyDescent="0.25">
      <c r="A521" s="1">
        <v>523</v>
      </c>
      <c r="B521" s="1">
        <v>9</v>
      </c>
      <c r="C521" s="1">
        <v>1</v>
      </c>
      <c r="D521" s="87" t="s">
        <v>184</v>
      </c>
      <c r="E521" s="87">
        <v>24</v>
      </c>
      <c r="F521" s="1">
        <v>1</v>
      </c>
      <c r="G521" s="1">
        <v>1</v>
      </c>
      <c r="H521" s="1">
        <v>2</v>
      </c>
      <c r="I521" s="1">
        <v>22</v>
      </c>
      <c r="J521" s="1">
        <v>3</v>
      </c>
      <c r="K521" s="1">
        <v>6</v>
      </c>
      <c r="L521" s="1">
        <v>9</v>
      </c>
      <c r="M521" s="1">
        <v>6</v>
      </c>
      <c r="N521" s="1">
        <v>3</v>
      </c>
      <c r="O521" s="1">
        <f>O520+1</f>
        <v>21</v>
      </c>
    </row>
    <row r="522" spans="1:15" x14ac:dyDescent="0.25">
      <c r="A522" s="1">
        <v>500</v>
      </c>
      <c r="B522" s="1">
        <v>9</v>
      </c>
      <c r="C522" s="1">
        <v>1</v>
      </c>
      <c r="D522" s="87" t="s">
        <v>158</v>
      </c>
      <c r="E522" s="87">
        <v>1</v>
      </c>
      <c r="F522" s="1">
        <v>1</v>
      </c>
      <c r="G522" s="1">
        <v>1</v>
      </c>
      <c r="H522" s="1">
        <v>2</v>
      </c>
      <c r="I522" s="1">
        <v>21</v>
      </c>
      <c r="J522" s="1">
        <v>4</v>
      </c>
      <c r="K522" s="1">
        <v>7</v>
      </c>
      <c r="L522" s="1">
        <v>1</v>
      </c>
      <c r="M522" s="1">
        <v>7</v>
      </c>
      <c r="N522" s="1">
        <v>1</v>
      </c>
      <c r="O522" s="1">
        <f>O521+1</f>
        <v>22</v>
      </c>
    </row>
    <row r="523" spans="1:15" x14ac:dyDescent="0.25">
      <c r="A523" s="1">
        <v>506</v>
      </c>
      <c r="B523" s="1">
        <v>9</v>
      </c>
      <c r="C523" s="1">
        <v>1</v>
      </c>
      <c r="D523" s="87" t="s">
        <v>640</v>
      </c>
      <c r="E523" s="87">
        <v>7</v>
      </c>
      <c r="F523" s="1">
        <v>1</v>
      </c>
      <c r="G523" s="1">
        <v>1</v>
      </c>
      <c r="H523" s="1">
        <v>2</v>
      </c>
      <c r="I523" s="1">
        <v>52</v>
      </c>
      <c r="J523" s="1">
        <v>5</v>
      </c>
      <c r="K523" s="1">
        <v>2</v>
      </c>
      <c r="L523" s="1">
        <v>2</v>
      </c>
      <c r="M523" s="1">
        <v>7</v>
      </c>
      <c r="N523" s="1">
        <v>1</v>
      </c>
      <c r="O523" s="1">
        <f>O522+1</f>
        <v>23</v>
      </c>
    </row>
    <row r="524" spans="1:15" x14ac:dyDescent="0.25">
      <c r="A524" s="1">
        <v>513</v>
      </c>
      <c r="B524" s="1">
        <v>9</v>
      </c>
      <c r="C524" s="1">
        <v>1</v>
      </c>
      <c r="D524" s="87" t="s">
        <v>170</v>
      </c>
      <c r="E524" s="87">
        <v>14</v>
      </c>
      <c r="F524" s="1">
        <v>1</v>
      </c>
      <c r="G524" s="1">
        <v>1</v>
      </c>
      <c r="H524" s="1">
        <v>2</v>
      </c>
      <c r="I524" s="1">
        <v>63</v>
      </c>
      <c r="J524" s="1">
        <v>2</v>
      </c>
      <c r="K524" s="1">
        <v>6</v>
      </c>
      <c r="L524" s="1">
        <v>9</v>
      </c>
      <c r="M524" s="1">
        <v>7</v>
      </c>
      <c r="N524" s="1">
        <v>3</v>
      </c>
      <c r="O524" s="1">
        <f>O523+1</f>
        <v>24</v>
      </c>
    </row>
    <row r="525" spans="1:15" x14ac:dyDescent="0.25">
      <c r="A525" s="1">
        <v>518</v>
      </c>
      <c r="B525" s="1">
        <v>9</v>
      </c>
      <c r="C525" s="1">
        <v>4</v>
      </c>
      <c r="D525" s="87" t="s">
        <v>183</v>
      </c>
      <c r="E525" s="87">
        <v>19</v>
      </c>
      <c r="F525" s="1">
        <v>1</v>
      </c>
      <c r="G525" s="1">
        <v>1</v>
      </c>
      <c r="H525" s="1">
        <v>2</v>
      </c>
      <c r="I525" s="1">
        <v>22</v>
      </c>
      <c r="J525" s="1">
        <v>3</v>
      </c>
      <c r="K525" s="1">
        <v>2</v>
      </c>
      <c r="L525" s="1">
        <v>9</v>
      </c>
      <c r="M525" s="1">
        <v>7</v>
      </c>
      <c r="N525" s="1">
        <v>3</v>
      </c>
      <c r="O525" s="1">
        <f>O524+1</f>
        <v>25</v>
      </c>
    </row>
    <row r="526" spans="1:15" x14ac:dyDescent="0.25">
      <c r="A526" s="1">
        <v>520</v>
      </c>
      <c r="B526" s="1">
        <v>9</v>
      </c>
      <c r="C526" s="1">
        <v>6</v>
      </c>
      <c r="D526" s="87" t="s">
        <v>183</v>
      </c>
      <c r="E526" s="87">
        <v>21</v>
      </c>
      <c r="F526" s="1">
        <v>1</v>
      </c>
      <c r="G526" s="1">
        <v>1</v>
      </c>
      <c r="H526" s="1">
        <v>2</v>
      </c>
      <c r="I526" s="1">
        <v>40</v>
      </c>
      <c r="J526" s="1">
        <v>4</v>
      </c>
      <c r="K526" s="1">
        <v>6</v>
      </c>
      <c r="L526" s="1">
        <v>2</v>
      </c>
      <c r="M526" s="1">
        <v>7</v>
      </c>
      <c r="N526" s="1">
        <v>1</v>
      </c>
      <c r="O526" s="1">
        <f>O525+1</f>
        <v>26</v>
      </c>
    </row>
    <row r="527" spans="1:15" x14ac:dyDescent="0.25">
      <c r="A527" s="1">
        <v>524</v>
      </c>
      <c r="B527" s="1">
        <v>9</v>
      </c>
      <c r="C527" s="1">
        <v>2</v>
      </c>
      <c r="D527" s="87" t="s">
        <v>184</v>
      </c>
      <c r="E527" s="87">
        <v>25</v>
      </c>
      <c r="F527" s="1">
        <v>1</v>
      </c>
      <c r="G527" s="1">
        <v>1</v>
      </c>
      <c r="H527" s="1">
        <v>2</v>
      </c>
      <c r="I527" s="1">
        <v>50</v>
      </c>
      <c r="J527" s="1">
        <v>3</v>
      </c>
      <c r="K527" s="1">
        <v>6</v>
      </c>
      <c r="L527" s="1">
        <v>9</v>
      </c>
      <c r="M527" s="1">
        <v>7</v>
      </c>
      <c r="N527" s="1">
        <v>3</v>
      </c>
      <c r="O527" s="1">
        <f>O526+1</f>
        <v>27</v>
      </c>
    </row>
    <row r="528" spans="1:15" x14ac:dyDescent="0.25">
      <c r="A528" s="1">
        <v>530</v>
      </c>
      <c r="B528" s="1">
        <v>9</v>
      </c>
      <c r="C528" s="1">
        <v>1</v>
      </c>
      <c r="D528" s="87" t="s">
        <v>60</v>
      </c>
      <c r="E528" s="87">
        <v>31</v>
      </c>
      <c r="F528" s="1">
        <v>1</v>
      </c>
      <c r="G528" s="1">
        <v>1</v>
      </c>
      <c r="H528" s="1">
        <v>1</v>
      </c>
      <c r="I528" s="1">
        <v>19</v>
      </c>
      <c r="J528" s="1">
        <v>4</v>
      </c>
      <c r="K528" s="1">
        <v>7</v>
      </c>
      <c r="L528" s="1">
        <v>9</v>
      </c>
      <c r="M528" s="1">
        <v>7</v>
      </c>
      <c r="N528" s="1">
        <v>3</v>
      </c>
      <c r="O528" s="1">
        <f>O527+1</f>
        <v>28</v>
      </c>
    </row>
    <row r="529" spans="1:15" x14ac:dyDescent="0.25">
      <c r="A529" s="1">
        <v>531</v>
      </c>
      <c r="B529" s="1">
        <v>9</v>
      </c>
      <c r="C529" s="1">
        <v>1</v>
      </c>
      <c r="D529" s="87" t="s">
        <v>643</v>
      </c>
      <c r="E529" s="87">
        <v>32</v>
      </c>
      <c r="F529" s="1">
        <v>1</v>
      </c>
      <c r="G529" s="1">
        <v>1</v>
      </c>
      <c r="H529" s="1">
        <v>2</v>
      </c>
      <c r="I529" s="1">
        <v>59</v>
      </c>
      <c r="J529" s="1">
        <v>2</v>
      </c>
      <c r="K529" s="1">
        <v>6</v>
      </c>
      <c r="L529" s="1">
        <v>9</v>
      </c>
      <c r="M529" s="1">
        <v>7</v>
      </c>
      <c r="N529" s="1">
        <v>3</v>
      </c>
      <c r="O529" s="1">
        <f>O528+1</f>
        <v>29</v>
      </c>
    </row>
    <row r="530" spans="1:15" x14ac:dyDescent="0.25">
      <c r="A530" s="1">
        <v>536</v>
      </c>
      <c r="B530" s="1">
        <v>9</v>
      </c>
      <c r="C530" s="1">
        <v>1</v>
      </c>
      <c r="D530" s="87" t="s">
        <v>641</v>
      </c>
      <c r="E530" s="87">
        <v>37</v>
      </c>
      <c r="F530" s="1">
        <v>1</v>
      </c>
      <c r="G530" s="1">
        <v>1</v>
      </c>
      <c r="H530" s="1">
        <v>2</v>
      </c>
      <c r="I530" s="1">
        <v>70</v>
      </c>
      <c r="J530" s="1">
        <v>1</v>
      </c>
      <c r="K530" s="1">
        <v>6</v>
      </c>
      <c r="L530" s="1">
        <v>2</v>
      </c>
      <c r="M530" s="1">
        <v>7</v>
      </c>
      <c r="N530" s="1">
        <v>1</v>
      </c>
      <c r="O530" s="1">
        <f>O529+1</f>
        <v>30</v>
      </c>
    </row>
    <row r="531" spans="1:15" x14ac:dyDescent="0.25">
      <c r="A531" s="1">
        <v>537</v>
      </c>
      <c r="B531" s="1">
        <v>9</v>
      </c>
      <c r="C531" s="1">
        <v>2</v>
      </c>
      <c r="D531" s="87" t="s">
        <v>641</v>
      </c>
      <c r="E531" s="87">
        <v>38</v>
      </c>
      <c r="F531" s="1">
        <v>1</v>
      </c>
      <c r="G531" s="1">
        <v>1</v>
      </c>
      <c r="H531" s="1">
        <v>2</v>
      </c>
      <c r="I531" s="1">
        <v>38</v>
      </c>
      <c r="J531" s="1">
        <v>4</v>
      </c>
      <c r="K531" s="1">
        <v>6</v>
      </c>
      <c r="L531" s="1">
        <v>2</v>
      </c>
      <c r="M531" s="1">
        <v>7</v>
      </c>
      <c r="N531" s="1">
        <v>2</v>
      </c>
      <c r="O531" s="1">
        <f>O530+1</f>
        <v>31</v>
      </c>
    </row>
    <row r="532" spans="1:15" x14ac:dyDescent="0.25">
      <c r="A532" s="1">
        <v>538</v>
      </c>
      <c r="B532" s="1">
        <v>9</v>
      </c>
      <c r="C532" s="1">
        <v>1</v>
      </c>
      <c r="D532" s="87" t="s">
        <v>130</v>
      </c>
      <c r="E532" s="87">
        <v>39</v>
      </c>
      <c r="F532" s="1">
        <v>1</v>
      </c>
      <c r="G532" s="1">
        <v>1</v>
      </c>
      <c r="H532" s="1">
        <v>2</v>
      </c>
      <c r="I532" s="1">
        <v>65</v>
      </c>
      <c r="J532" s="1">
        <v>2</v>
      </c>
      <c r="K532" s="1">
        <v>2</v>
      </c>
      <c r="L532" s="1">
        <v>2</v>
      </c>
      <c r="M532" s="1">
        <v>7</v>
      </c>
      <c r="N532" s="1">
        <v>2</v>
      </c>
      <c r="O532" s="1">
        <f>O531+1</f>
        <v>32</v>
      </c>
    </row>
    <row r="533" spans="1:15" x14ac:dyDescent="0.25">
      <c r="A533" s="1">
        <v>539</v>
      </c>
      <c r="B533" s="1">
        <v>9</v>
      </c>
      <c r="C533" s="1">
        <v>1</v>
      </c>
      <c r="D533" s="87" t="s">
        <v>642</v>
      </c>
      <c r="E533" s="87">
        <v>40</v>
      </c>
      <c r="F533" s="1">
        <v>1</v>
      </c>
      <c r="G533" s="1">
        <v>1</v>
      </c>
      <c r="H533" s="1">
        <v>2</v>
      </c>
      <c r="I533" s="1">
        <v>20</v>
      </c>
      <c r="J533" s="1">
        <v>5</v>
      </c>
      <c r="K533" s="1">
        <v>7</v>
      </c>
      <c r="L533" s="1">
        <v>2</v>
      </c>
      <c r="M533" s="1">
        <v>7</v>
      </c>
      <c r="N533" s="1">
        <v>3</v>
      </c>
      <c r="O533" s="1">
        <f>O532+1</f>
        <v>33</v>
      </c>
    </row>
    <row r="534" spans="1:15" x14ac:dyDescent="0.25">
      <c r="A534" s="1">
        <v>525</v>
      </c>
      <c r="B534" s="1">
        <v>9</v>
      </c>
      <c r="C534" s="1">
        <v>3</v>
      </c>
      <c r="D534" s="87" t="s">
        <v>184</v>
      </c>
      <c r="E534" s="87">
        <v>26</v>
      </c>
      <c r="F534" s="1">
        <v>1</v>
      </c>
      <c r="G534" s="1">
        <v>1</v>
      </c>
      <c r="H534" s="1">
        <v>2</v>
      </c>
      <c r="I534" s="1">
        <v>34</v>
      </c>
      <c r="J534" s="1">
        <v>3</v>
      </c>
      <c r="K534" s="1">
        <v>6</v>
      </c>
      <c r="L534" s="1">
        <v>2</v>
      </c>
      <c r="M534" s="1">
        <v>8</v>
      </c>
      <c r="N534" s="1">
        <v>4</v>
      </c>
      <c r="O534" s="1">
        <f>O533+1</f>
        <v>34</v>
      </c>
    </row>
    <row r="535" spans="1:15" x14ac:dyDescent="0.25">
      <c r="A535" s="1">
        <v>542</v>
      </c>
      <c r="B535" s="1">
        <v>9</v>
      </c>
      <c r="C535" s="1">
        <v>2</v>
      </c>
      <c r="D535" s="87" t="s">
        <v>62</v>
      </c>
      <c r="E535" s="87">
        <v>43</v>
      </c>
      <c r="F535" s="1">
        <v>1</v>
      </c>
      <c r="G535" s="1">
        <v>1</v>
      </c>
      <c r="H535" s="1">
        <v>1</v>
      </c>
      <c r="I535" s="1">
        <v>50</v>
      </c>
      <c r="J535" s="1">
        <v>4</v>
      </c>
      <c r="K535" s="1">
        <v>98</v>
      </c>
      <c r="L535" s="1">
        <v>2</v>
      </c>
      <c r="M535" s="1">
        <v>11</v>
      </c>
      <c r="N535" s="1">
        <v>1</v>
      </c>
      <c r="O535" s="1">
        <f>O534+1</f>
        <v>35</v>
      </c>
    </row>
    <row r="536" spans="1:15" x14ac:dyDescent="0.25">
      <c r="A536" s="1">
        <v>541</v>
      </c>
      <c r="B536" s="1">
        <v>9</v>
      </c>
      <c r="C536" s="1">
        <v>1</v>
      </c>
      <c r="D536" s="87" t="s">
        <v>62</v>
      </c>
      <c r="E536" s="87">
        <v>42</v>
      </c>
      <c r="F536" s="1">
        <v>1</v>
      </c>
      <c r="G536" s="1">
        <v>1</v>
      </c>
      <c r="H536" s="1">
        <v>2</v>
      </c>
      <c r="I536" s="1">
        <v>56</v>
      </c>
      <c r="J536" s="1">
        <v>3</v>
      </c>
      <c r="K536" s="1">
        <v>6</v>
      </c>
      <c r="L536" s="1">
        <v>2</v>
      </c>
      <c r="M536" s="1">
        <v>11</v>
      </c>
      <c r="N536" s="1">
        <v>1</v>
      </c>
      <c r="O536" s="1">
        <f>O535+1</f>
        <v>36</v>
      </c>
    </row>
    <row r="537" spans="1:15" x14ac:dyDescent="0.25">
      <c r="A537" s="1">
        <v>544</v>
      </c>
      <c r="B537" s="1">
        <v>9</v>
      </c>
      <c r="C537" s="1">
        <v>1</v>
      </c>
      <c r="D537" s="87" t="s">
        <v>106</v>
      </c>
      <c r="E537" s="87">
        <v>45</v>
      </c>
      <c r="F537" s="1">
        <v>1</v>
      </c>
      <c r="G537" s="1">
        <v>1</v>
      </c>
      <c r="H537" s="1">
        <v>1</v>
      </c>
      <c r="I537" s="1">
        <v>35</v>
      </c>
      <c r="J537" s="1">
        <v>4</v>
      </c>
      <c r="K537" s="1">
        <v>4</v>
      </c>
      <c r="L537" s="1">
        <v>2</v>
      </c>
      <c r="M537" s="1">
        <v>11</v>
      </c>
      <c r="N537" s="1">
        <v>4</v>
      </c>
      <c r="O537" s="1">
        <f>O536+1</f>
        <v>37</v>
      </c>
    </row>
    <row r="538" spans="1:15" x14ac:dyDescent="0.25">
      <c r="A538" s="1">
        <v>549</v>
      </c>
      <c r="B538" s="1">
        <v>9</v>
      </c>
      <c r="C538" s="1">
        <v>5</v>
      </c>
      <c r="D538" s="87" t="s">
        <v>645</v>
      </c>
      <c r="E538" s="87">
        <v>50</v>
      </c>
      <c r="F538" s="1">
        <v>1</v>
      </c>
      <c r="G538" s="1">
        <v>1</v>
      </c>
      <c r="H538" s="1">
        <v>2</v>
      </c>
      <c r="I538" s="1">
        <v>28</v>
      </c>
      <c r="J538" s="1">
        <v>4</v>
      </c>
      <c r="K538" s="1">
        <v>98</v>
      </c>
      <c r="L538" s="1">
        <v>9</v>
      </c>
      <c r="M538" s="1">
        <v>11</v>
      </c>
      <c r="N538" s="1">
        <v>9</v>
      </c>
      <c r="O538" s="1">
        <f>O537+1</f>
        <v>38</v>
      </c>
    </row>
    <row r="539" spans="1:15" x14ac:dyDescent="0.25">
      <c r="A539" s="1">
        <v>552</v>
      </c>
      <c r="B539" s="1">
        <v>9</v>
      </c>
      <c r="C539" s="1">
        <v>8</v>
      </c>
      <c r="D539" s="87" t="s">
        <v>645</v>
      </c>
      <c r="E539" s="87">
        <v>53</v>
      </c>
      <c r="F539" s="1">
        <v>1</v>
      </c>
      <c r="G539" s="1">
        <v>1</v>
      </c>
      <c r="H539" s="1">
        <v>1</v>
      </c>
      <c r="I539" s="1">
        <v>40</v>
      </c>
      <c r="J539" s="1">
        <v>5</v>
      </c>
      <c r="K539" s="1">
        <v>1</v>
      </c>
      <c r="L539" s="1">
        <v>2</v>
      </c>
      <c r="M539" s="1">
        <v>11</v>
      </c>
      <c r="N539" s="1">
        <v>9</v>
      </c>
      <c r="O539" s="1">
        <f>O538+1</f>
        <v>39</v>
      </c>
    </row>
    <row r="540" spans="1:15" x14ac:dyDescent="0.25">
      <c r="A540" s="1">
        <v>550</v>
      </c>
      <c r="B540" s="1">
        <v>9</v>
      </c>
      <c r="C540" s="1">
        <v>6</v>
      </c>
      <c r="D540" s="87" t="s">
        <v>645</v>
      </c>
      <c r="E540" s="87">
        <v>51</v>
      </c>
      <c r="F540" s="1">
        <v>1</v>
      </c>
      <c r="G540" s="1">
        <v>1</v>
      </c>
      <c r="H540" s="1">
        <v>2</v>
      </c>
      <c r="I540" s="1">
        <v>58</v>
      </c>
      <c r="J540" s="1">
        <v>3</v>
      </c>
      <c r="K540" s="1">
        <v>6</v>
      </c>
      <c r="L540" s="1">
        <v>9</v>
      </c>
      <c r="M540" s="1">
        <v>30</v>
      </c>
      <c r="N540" s="1">
        <v>1</v>
      </c>
      <c r="O540" s="1">
        <f>O539+1</f>
        <v>40</v>
      </c>
    </row>
    <row r="541" spans="1:15" x14ac:dyDescent="0.25">
      <c r="A541" s="1">
        <v>546</v>
      </c>
      <c r="B541" s="1">
        <v>9</v>
      </c>
      <c r="C541" s="1">
        <v>2</v>
      </c>
      <c r="D541" s="87" t="s">
        <v>645</v>
      </c>
      <c r="E541" s="87">
        <v>47</v>
      </c>
      <c r="F541" s="1">
        <v>1</v>
      </c>
      <c r="G541" s="1">
        <v>1</v>
      </c>
      <c r="H541" s="1">
        <v>2</v>
      </c>
      <c r="I541" s="1">
        <v>64</v>
      </c>
      <c r="J541" s="1">
        <v>1</v>
      </c>
      <c r="K541" s="1">
        <v>6</v>
      </c>
      <c r="L541" s="1">
        <v>9</v>
      </c>
      <c r="M541" s="1">
        <v>40</v>
      </c>
      <c r="N541" s="1">
        <v>2</v>
      </c>
      <c r="O541" s="1">
        <f>O540+1</f>
        <v>41</v>
      </c>
    </row>
    <row r="542" spans="1:15" x14ac:dyDescent="0.25">
      <c r="A542" s="1">
        <v>508</v>
      </c>
      <c r="B542" s="1">
        <v>9</v>
      </c>
      <c r="C542" s="1">
        <v>1</v>
      </c>
      <c r="D542" s="87" t="s">
        <v>635</v>
      </c>
      <c r="E542" s="87">
        <v>9</v>
      </c>
      <c r="F542" s="1">
        <v>1</v>
      </c>
      <c r="G542" s="1">
        <v>1</v>
      </c>
      <c r="H542" s="1">
        <v>1</v>
      </c>
      <c r="I542" s="1">
        <v>61</v>
      </c>
      <c r="J542" s="1">
        <v>5</v>
      </c>
      <c r="K542" s="1">
        <v>2</v>
      </c>
      <c r="L542" s="1">
        <v>1</v>
      </c>
      <c r="M542" s="1">
        <v>40</v>
      </c>
      <c r="N542" s="1">
        <v>9</v>
      </c>
      <c r="O542" s="1">
        <f>O541+1</f>
        <v>42</v>
      </c>
    </row>
    <row r="543" spans="1:15" x14ac:dyDescent="0.25">
      <c r="A543" s="1">
        <v>517</v>
      </c>
      <c r="B543" s="1">
        <v>9</v>
      </c>
      <c r="C543" s="1">
        <v>3</v>
      </c>
      <c r="D543" s="87" t="s">
        <v>183</v>
      </c>
      <c r="E543" s="87">
        <v>18</v>
      </c>
      <c r="F543" s="1">
        <v>1</v>
      </c>
      <c r="G543" s="1">
        <v>1</v>
      </c>
      <c r="H543" s="1">
        <v>2</v>
      </c>
      <c r="I543" s="1">
        <v>71</v>
      </c>
      <c r="J543" s="1">
        <v>2</v>
      </c>
      <c r="K543" s="1">
        <v>6</v>
      </c>
      <c r="L543" s="1">
        <v>2</v>
      </c>
      <c r="M543" s="1">
        <v>40</v>
      </c>
      <c r="N543" s="1">
        <v>1</v>
      </c>
      <c r="O543" s="1">
        <f>O542+1</f>
        <v>43</v>
      </c>
    </row>
    <row r="544" spans="1:15" x14ac:dyDescent="0.25">
      <c r="A544" s="1">
        <v>551</v>
      </c>
      <c r="B544" s="1">
        <v>9</v>
      </c>
      <c r="C544" s="1">
        <v>7</v>
      </c>
      <c r="D544" s="87" t="s">
        <v>645</v>
      </c>
      <c r="E544" s="87">
        <v>52</v>
      </c>
      <c r="F544" s="1">
        <v>1</v>
      </c>
      <c r="G544" s="1">
        <v>1</v>
      </c>
      <c r="H544" s="1">
        <v>1</v>
      </c>
      <c r="I544" s="1">
        <v>23</v>
      </c>
      <c r="J544" s="1">
        <v>5</v>
      </c>
      <c r="K544" s="1">
        <v>7</v>
      </c>
      <c r="L544" s="1">
        <v>2</v>
      </c>
      <c r="M544" s="1">
        <v>50</v>
      </c>
      <c r="N544" s="1">
        <v>2</v>
      </c>
      <c r="O544" s="1">
        <f>O543+1</f>
        <v>44</v>
      </c>
    </row>
    <row r="545" spans="1:15" x14ac:dyDescent="0.25">
      <c r="A545" s="1">
        <v>507</v>
      </c>
      <c r="B545" s="1">
        <v>9</v>
      </c>
      <c r="C545" s="1">
        <v>1</v>
      </c>
      <c r="D545" s="87" t="s">
        <v>155</v>
      </c>
      <c r="E545" s="87">
        <v>8</v>
      </c>
      <c r="F545" s="1">
        <v>1</v>
      </c>
      <c r="G545" s="1">
        <v>1</v>
      </c>
      <c r="H545" s="1">
        <v>2</v>
      </c>
      <c r="I545" s="1">
        <v>54</v>
      </c>
      <c r="J545" s="1">
        <v>2</v>
      </c>
      <c r="K545" s="1">
        <v>6</v>
      </c>
      <c r="L545" s="1">
        <v>1</v>
      </c>
      <c r="M545" s="1">
        <v>50</v>
      </c>
      <c r="N545" s="1">
        <v>1</v>
      </c>
      <c r="O545" s="1">
        <f>O544+1</f>
        <v>45</v>
      </c>
    </row>
    <row r="546" spans="1:15" x14ac:dyDescent="0.25">
      <c r="A546" s="1">
        <v>547</v>
      </c>
      <c r="B546" s="1">
        <v>9</v>
      </c>
      <c r="C546" s="1">
        <v>3</v>
      </c>
      <c r="D546" s="87" t="s">
        <v>645</v>
      </c>
      <c r="E546" s="87">
        <v>48</v>
      </c>
      <c r="F546" s="1">
        <v>1</v>
      </c>
      <c r="G546" s="1">
        <v>1</v>
      </c>
      <c r="H546" s="1">
        <v>2</v>
      </c>
      <c r="I546" s="1">
        <v>62</v>
      </c>
      <c r="J546" s="1">
        <v>2</v>
      </c>
      <c r="K546" s="1">
        <v>6</v>
      </c>
      <c r="L546" s="1">
        <v>3</v>
      </c>
      <c r="M546" s="1">
        <v>50</v>
      </c>
      <c r="N546" s="1">
        <v>2</v>
      </c>
      <c r="O546" s="1">
        <f>O545+1</f>
        <v>46</v>
      </c>
    </row>
    <row r="547" spans="1:15" x14ac:dyDescent="0.25">
      <c r="A547" s="1">
        <v>522</v>
      </c>
      <c r="B547" s="1">
        <v>9</v>
      </c>
      <c r="C547" s="1">
        <v>8</v>
      </c>
      <c r="D547" s="87" t="s">
        <v>183</v>
      </c>
      <c r="E547" s="87">
        <v>23</v>
      </c>
      <c r="F547" s="1">
        <v>1</v>
      </c>
      <c r="G547" s="1">
        <v>1</v>
      </c>
      <c r="H547" s="1">
        <v>1</v>
      </c>
      <c r="I547" s="1">
        <v>28</v>
      </c>
      <c r="J547" s="1">
        <v>4</v>
      </c>
      <c r="K547" s="1">
        <v>4</v>
      </c>
      <c r="L547" s="1">
        <v>9</v>
      </c>
      <c r="M547" s="1">
        <v>50</v>
      </c>
      <c r="N547" s="1">
        <v>2</v>
      </c>
      <c r="O547" s="1">
        <f>O546+1</f>
        <v>47</v>
      </c>
    </row>
    <row r="548" spans="1:15" x14ac:dyDescent="0.25">
      <c r="A548" s="1">
        <v>540</v>
      </c>
      <c r="B548" s="1">
        <v>9</v>
      </c>
      <c r="C548" s="1">
        <v>2</v>
      </c>
      <c r="D548" s="87" t="s">
        <v>642</v>
      </c>
      <c r="E548" s="87">
        <v>41</v>
      </c>
      <c r="F548" s="1">
        <v>1</v>
      </c>
      <c r="G548" s="1">
        <v>1</v>
      </c>
      <c r="H548" s="1">
        <v>2</v>
      </c>
      <c r="I548" s="1">
        <v>22</v>
      </c>
      <c r="J548" s="1">
        <v>5</v>
      </c>
      <c r="K548" s="1">
        <v>7</v>
      </c>
      <c r="L548" s="1">
        <v>9</v>
      </c>
      <c r="M548" s="1">
        <v>50</v>
      </c>
      <c r="N548" s="1">
        <v>9</v>
      </c>
      <c r="O548" s="1">
        <f>O547+1</f>
        <v>48</v>
      </c>
    </row>
    <row r="549" spans="1:15" x14ac:dyDescent="0.25">
      <c r="A549" s="1">
        <v>556</v>
      </c>
      <c r="B549" s="1">
        <v>9</v>
      </c>
      <c r="C549" s="1">
        <v>2</v>
      </c>
      <c r="D549" s="87" t="s">
        <v>730</v>
      </c>
      <c r="E549" s="87">
        <v>57</v>
      </c>
      <c r="F549" s="1">
        <v>1</v>
      </c>
      <c r="G549" s="1">
        <v>1</v>
      </c>
      <c r="H549" s="1">
        <v>2</v>
      </c>
      <c r="I549" s="1">
        <v>28</v>
      </c>
      <c r="J549" s="1">
        <v>2</v>
      </c>
      <c r="K549" s="1">
        <v>6</v>
      </c>
      <c r="L549" s="1">
        <v>9</v>
      </c>
      <c r="M549" s="1">
        <v>50</v>
      </c>
      <c r="N549" s="1">
        <v>3</v>
      </c>
      <c r="O549" s="1">
        <f>O548+1</f>
        <v>49</v>
      </c>
    </row>
    <row r="550" spans="1:15" x14ac:dyDescent="0.25">
      <c r="A550" s="1">
        <v>526</v>
      </c>
      <c r="B550" s="1">
        <v>9</v>
      </c>
      <c r="C550" s="1">
        <v>4</v>
      </c>
      <c r="D550" s="87" t="s">
        <v>184</v>
      </c>
      <c r="E550" s="87">
        <v>27</v>
      </c>
      <c r="F550" s="1">
        <v>1</v>
      </c>
      <c r="G550" s="1">
        <v>1</v>
      </c>
      <c r="H550" s="1">
        <v>1</v>
      </c>
      <c r="I550" s="1">
        <v>58</v>
      </c>
      <c r="J550" s="1">
        <v>5</v>
      </c>
      <c r="K550" s="1">
        <v>9</v>
      </c>
      <c r="L550" s="1">
        <v>2</v>
      </c>
      <c r="M550" s="1">
        <v>60</v>
      </c>
      <c r="N550" s="1">
        <v>1</v>
      </c>
      <c r="O550" s="1">
        <f>O549+1</f>
        <v>50</v>
      </c>
    </row>
    <row r="551" spans="1:15" x14ac:dyDescent="0.25">
      <c r="A551" s="1">
        <v>532</v>
      </c>
      <c r="B551" s="1">
        <v>9</v>
      </c>
      <c r="C551" s="1">
        <v>2</v>
      </c>
      <c r="D551" s="87" t="s">
        <v>643</v>
      </c>
      <c r="E551" s="87">
        <v>33</v>
      </c>
      <c r="F551" s="1">
        <v>1</v>
      </c>
      <c r="G551" s="1">
        <v>1</v>
      </c>
      <c r="H551" s="1">
        <v>1</v>
      </c>
      <c r="I551" s="1">
        <v>53</v>
      </c>
      <c r="J551" s="1">
        <v>4</v>
      </c>
      <c r="K551" s="1">
        <v>1</v>
      </c>
      <c r="L551" s="1">
        <v>9</v>
      </c>
      <c r="M551" s="1">
        <v>60</v>
      </c>
      <c r="N551" s="1">
        <v>2</v>
      </c>
      <c r="O551" s="1">
        <f>O550+1</f>
        <v>51</v>
      </c>
    </row>
    <row r="552" spans="1:15" x14ac:dyDescent="0.25">
      <c r="A552" s="1">
        <v>501</v>
      </c>
      <c r="B552" s="1">
        <v>9</v>
      </c>
      <c r="C552" s="1">
        <v>1</v>
      </c>
      <c r="D552" s="87" t="s">
        <v>636</v>
      </c>
      <c r="E552" s="87">
        <v>2</v>
      </c>
      <c r="F552" s="1">
        <v>1</v>
      </c>
      <c r="G552" s="1">
        <v>1</v>
      </c>
      <c r="H552" s="1">
        <v>1</v>
      </c>
      <c r="I552" s="1">
        <v>23</v>
      </c>
      <c r="J552" s="1">
        <v>5</v>
      </c>
      <c r="K552" s="1">
        <v>7</v>
      </c>
      <c r="L552" s="1">
        <v>1</v>
      </c>
      <c r="M552" s="1">
        <v>60</v>
      </c>
      <c r="N552" s="1">
        <v>4</v>
      </c>
      <c r="O552" s="1">
        <f>O551+1</f>
        <v>52</v>
      </c>
    </row>
    <row r="553" spans="1:15" x14ac:dyDescent="0.25">
      <c r="A553" s="1">
        <v>511</v>
      </c>
      <c r="B553" s="1">
        <v>9</v>
      </c>
      <c r="C553" s="1">
        <v>1</v>
      </c>
      <c r="D553" s="87" t="s">
        <v>166</v>
      </c>
      <c r="E553" s="87">
        <v>12</v>
      </c>
      <c r="F553" s="1">
        <v>1</v>
      </c>
      <c r="G553" s="1">
        <v>1</v>
      </c>
      <c r="H553" s="1">
        <v>1</v>
      </c>
      <c r="I553" s="1">
        <v>43</v>
      </c>
      <c r="J553" s="1">
        <v>3</v>
      </c>
      <c r="K553" s="1">
        <v>2</v>
      </c>
      <c r="L553" s="1">
        <v>9</v>
      </c>
      <c r="M553" s="1">
        <v>60</v>
      </c>
      <c r="N553" s="1">
        <v>1</v>
      </c>
      <c r="O553" s="1">
        <f>O552+1</f>
        <v>53</v>
      </c>
    </row>
    <row r="554" spans="1:15" x14ac:dyDescent="0.25">
      <c r="A554" s="1">
        <v>512</v>
      </c>
      <c r="B554" s="1">
        <v>9</v>
      </c>
      <c r="C554" s="1">
        <v>1</v>
      </c>
      <c r="D554" s="87" t="s">
        <v>59</v>
      </c>
      <c r="E554" s="87">
        <v>13</v>
      </c>
      <c r="F554" s="1">
        <v>1</v>
      </c>
      <c r="G554" s="1">
        <v>1</v>
      </c>
      <c r="H554" s="1">
        <v>1</v>
      </c>
      <c r="I554" s="1">
        <v>29</v>
      </c>
      <c r="J554" s="1">
        <v>3</v>
      </c>
      <c r="K554" s="1">
        <v>4</v>
      </c>
      <c r="L554" s="1">
        <v>9</v>
      </c>
      <c r="M554" s="1">
        <v>70</v>
      </c>
      <c r="N554" s="1">
        <v>2</v>
      </c>
      <c r="O554" s="1">
        <f>O553+1</f>
        <v>54</v>
      </c>
    </row>
    <row r="555" spans="1:15" x14ac:dyDescent="0.25">
      <c r="A555" s="1">
        <v>502</v>
      </c>
      <c r="B555" s="1">
        <v>9</v>
      </c>
      <c r="C555" s="1">
        <v>1</v>
      </c>
      <c r="D555" s="87" t="s">
        <v>168</v>
      </c>
      <c r="E555" s="87">
        <v>3</v>
      </c>
      <c r="F555" s="1">
        <v>1</v>
      </c>
      <c r="G555" s="1">
        <v>1</v>
      </c>
      <c r="H555" s="1">
        <v>1</v>
      </c>
      <c r="I555" s="1">
        <v>67</v>
      </c>
      <c r="J555" s="1">
        <v>2</v>
      </c>
      <c r="K555" s="1">
        <v>4</v>
      </c>
      <c r="L555" s="1">
        <v>2</v>
      </c>
      <c r="M555" s="1">
        <v>99</v>
      </c>
      <c r="N555" s="1">
        <v>2</v>
      </c>
      <c r="O555" s="1">
        <f>O554+1</f>
        <v>55</v>
      </c>
    </row>
    <row r="556" spans="1:15" x14ac:dyDescent="0.25">
      <c r="A556" s="1">
        <v>509</v>
      </c>
      <c r="B556" s="1">
        <v>9</v>
      </c>
      <c r="C556" s="1">
        <v>1</v>
      </c>
      <c r="D556" s="87" t="s">
        <v>154</v>
      </c>
      <c r="E556" s="87">
        <v>10</v>
      </c>
      <c r="F556" s="1">
        <v>1</v>
      </c>
      <c r="G556" s="1">
        <v>1</v>
      </c>
      <c r="H556" s="1">
        <v>2</v>
      </c>
      <c r="I556" s="1">
        <v>65</v>
      </c>
      <c r="J556" s="1">
        <v>2</v>
      </c>
      <c r="K556" s="1">
        <v>6</v>
      </c>
      <c r="L556" s="1">
        <v>2</v>
      </c>
      <c r="M556" s="1">
        <v>99</v>
      </c>
      <c r="N556" s="1">
        <v>3</v>
      </c>
      <c r="O556" s="1">
        <f>O555+1</f>
        <v>56</v>
      </c>
    </row>
    <row r="557" spans="1:15" x14ac:dyDescent="0.25">
      <c r="A557" s="1">
        <v>521</v>
      </c>
      <c r="B557" s="1">
        <v>9</v>
      </c>
      <c r="C557" s="1">
        <v>7</v>
      </c>
      <c r="D557" s="87" t="s">
        <v>183</v>
      </c>
      <c r="E557" s="87">
        <v>22</v>
      </c>
      <c r="F557" s="1">
        <v>1</v>
      </c>
      <c r="G557" s="1">
        <v>1</v>
      </c>
      <c r="H557" s="1">
        <v>2</v>
      </c>
      <c r="I557" s="1">
        <v>56</v>
      </c>
      <c r="J557" s="1">
        <v>2</v>
      </c>
      <c r="K557" s="1">
        <v>6</v>
      </c>
      <c r="L557" s="1">
        <v>9</v>
      </c>
      <c r="M557" s="1">
        <v>99</v>
      </c>
      <c r="N557" s="1">
        <v>1</v>
      </c>
      <c r="O557" s="1">
        <f>O556+1</f>
        <v>57</v>
      </c>
    </row>
    <row r="558" spans="1:15" x14ac:dyDescent="0.25">
      <c r="A558" s="1">
        <v>533</v>
      </c>
      <c r="B558" s="1">
        <v>9</v>
      </c>
      <c r="C558" s="1">
        <v>1</v>
      </c>
      <c r="D558" s="87" t="s">
        <v>58</v>
      </c>
      <c r="E558" s="87">
        <v>34</v>
      </c>
      <c r="F558" s="1">
        <v>1</v>
      </c>
      <c r="G558" s="1">
        <v>1</v>
      </c>
      <c r="H558" s="1">
        <v>1</v>
      </c>
      <c r="I558" s="1">
        <v>21</v>
      </c>
      <c r="J558" s="1">
        <v>5</v>
      </c>
      <c r="K558" s="1">
        <v>7</v>
      </c>
      <c r="L558" s="1">
        <v>9</v>
      </c>
      <c r="M558" s="1">
        <v>99</v>
      </c>
      <c r="N558" s="1">
        <v>1</v>
      </c>
      <c r="O558" s="1">
        <f>O557+1</f>
        <v>58</v>
      </c>
    </row>
    <row r="559" spans="1:15" x14ac:dyDescent="0.25">
      <c r="A559" s="1">
        <v>543</v>
      </c>
      <c r="B559" s="1">
        <v>9</v>
      </c>
      <c r="C559" s="1">
        <v>3</v>
      </c>
      <c r="D559" s="87" t="s">
        <v>62</v>
      </c>
      <c r="E559" s="87">
        <v>44</v>
      </c>
      <c r="F559" s="1">
        <v>1</v>
      </c>
      <c r="G559" s="1">
        <v>1</v>
      </c>
      <c r="H559" s="1">
        <v>1</v>
      </c>
      <c r="I559" s="1">
        <v>43</v>
      </c>
      <c r="J559" s="1">
        <v>3</v>
      </c>
      <c r="K559" s="1">
        <v>98</v>
      </c>
      <c r="L559" s="1">
        <v>1</v>
      </c>
      <c r="M559" s="1">
        <v>99</v>
      </c>
      <c r="N559" s="1">
        <v>1</v>
      </c>
      <c r="O559" s="1">
        <f>O558+1</f>
        <v>59</v>
      </c>
    </row>
    <row r="560" spans="1:15" x14ac:dyDescent="0.25">
      <c r="A560" s="1">
        <v>562</v>
      </c>
      <c r="B560" s="1">
        <v>10</v>
      </c>
      <c r="C560" s="1">
        <v>1</v>
      </c>
      <c r="D560" s="87" t="s">
        <v>86</v>
      </c>
      <c r="E560" s="87">
        <v>4</v>
      </c>
      <c r="F560" s="1">
        <v>1</v>
      </c>
      <c r="G560" s="1">
        <v>1</v>
      </c>
      <c r="H560" s="1">
        <v>1</v>
      </c>
      <c r="I560" s="1">
        <v>28</v>
      </c>
      <c r="J560" s="1">
        <v>5</v>
      </c>
      <c r="K560" s="1">
        <v>2</v>
      </c>
      <c r="L560" s="1">
        <v>2</v>
      </c>
      <c r="M560" s="1">
        <v>1</v>
      </c>
      <c r="N560" s="1">
        <v>1</v>
      </c>
      <c r="O560" s="1">
        <v>1</v>
      </c>
    </row>
    <row r="561" spans="1:15" x14ac:dyDescent="0.25">
      <c r="A561" s="1">
        <v>579</v>
      </c>
      <c r="B561" s="1">
        <v>10</v>
      </c>
      <c r="C561" s="1">
        <v>1</v>
      </c>
      <c r="D561" s="87" t="s">
        <v>682</v>
      </c>
      <c r="E561" s="87">
        <v>21</v>
      </c>
      <c r="F561" s="1">
        <v>1</v>
      </c>
      <c r="G561" s="1">
        <v>1</v>
      </c>
      <c r="H561" s="1">
        <v>2</v>
      </c>
      <c r="I561" s="1">
        <v>60</v>
      </c>
      <c r="J561" s="1">
        <v>1</v>
      </c>
      <c r="K561" s="1">
        <v>6</v>
      </c>
      <c r="L561" s="1">
        <v>2</v>
      </c>
      <c r="M561" s="1">
        <v>1</v>
      </c>
      <c r="N561" s="1">
        <v>2</v>
      </c>
      <c r="O561" s="1">
        <f>O560+1</f>
        <v>2</v>
      </c>
    </row>
    <row r="562" spans="1:15" x14ac:dyDescent="0.25">
      <c r="A562" s="1">
        <v>606</v>
      </c>
      <c r="B562" s="1">
        <v>10</v>
      </c>
      <c r="C562" s="1">
        <v>2</v>
      </c>
      <c r="D562" s="87" t="s">
        <v>139</v>
      </c>
      <c r="E562" s="87">
        <v>48</v>
      </c>
      <c r="F562" s="1">
        <v>1</v>
      </c>
      <c r="G562" s="1">
        <v>1</v>
      </c>
      <c r="H562" s="1">
        <v>2</v>
      </c>
      <c r="I562" s="1">
        <v>50</v>
      </c>
      <c r="J562" s="1">
        <v>3</v>
      </c>
      <c r="K562" s="1">
        <v>6</v>
      </c>
      <c r="L562" s="1">
        <v>9</v>
      </c>
      <c r="M562" s="1">
        <v>1</v>
      </c>
      <c r="N562" s="1">
        <v>1</v>
      </c>
      <c r="O562" s="1">
        <f>O561+1</f>
        <v>3</v>
      </c>
    </row>
    <row r="563" spans="1:15" x14ac:dyDescent="0.25">
      <c r="A563" s="1">
        <v>608</v>
      </c>
      <c r="B563" s="1">
        <v>10</v>
      </c>
      <c r="C563" s="1">
        <v>4</v>
      </c>
      <c r="D563" s="87" t="s">
        <v>139</v>
      </c>
      <c r="E563" s="87">
        <v>50</v>
      </c>
      <c r="F563" s="1">
        <v>1</v>
      </c>
      <c r="G563" s="1">
        <v>1</v>
      </c>
      <c r="H563" s="1">
        <v>2</v>
      </c>
      <c r="I563" s="1">
        <v>60</v>
      </c>
      <c r="J563" s="1">
        <v>2</v>
      </c>
      <c r="K563" s="1">
        <v>6</v>
      </c>
      <c r="L563" s="1">
        <v>2</v>
      </c>
      <c r="M563" s="1">
        <v>1</v>
      </c>
      <c r="N563" s="1">
        <v>1</v>
      </c>
      <c r="O563" s="1">
        <f>O562+1</f>
        <v>4</v>
      </c>
    </row>
    <row r="564" spans="1:15" x14ac:dyDescent="0.25">
      <c r="A564" s="1">
        <v>616</v>
      </c>
      <c r="B564" s="1">
        <v>10</v>
      </c>
      <c r="C564" s="1">
        <v>4</v>
      </c>
      <c r="D564" s="87" t="s">
        <v>738</v>
      </c>
      <c r="E564" s="87">
        <v>58</v>
      </c>
      <c r="F564" s="1">
        <v>1</v>
      </c>
      <c r="G564" s="1">
        <v>1</v>
      </c>
      <c r="H564" s="1">
        <v>2</v>
      </c>
      <c r="I564" s="1">
        <v>39</v>
      </c>
      <c r="J564" s="1">
        <v>4</v>
      </c>
      <c r="K564" s="1">
        <v>6</v>
      </c>
      <c r="L564" s="1">
        <v>2</v>
      </c>
      <c r="M564" s="1">
        <v>1</v>
      </c>
      <c r="N564" s="1">
        <v>1</v>
      </c>
      <c r="O564" s="1">
        <f>O563+1</f>
        <v>5</v>
      </c>
    </row>
    <row r="565" spans="1:15" x14ac:dyDescent="0.25">
      <c r="A565" s="1">
        <v>625</v>
      </c>
      <c r="B565" s="1">
        <v>10</v>
      </c>
      <c r="C565" s="1">
        <v>4</v>
      </c>
      <c r="D565" s="87" t="s">
        <v>111</v>
      </c>
      <c r="E565" s="108">
        <v>67</v>
      </c>
      <c r="F565" s="1">
        <v>1</v>
      </c>
      <c r="G565" s="1">
        <v>1</v>
      </c>
      <c r="H565" s="1">
        <v>2</v>
      </c>
      <c r="I565" s="1">
        <v>62</v>
      </c>
      <c r="J565" s="1">
        <v>3</v>
      </c>
      <c r="K565" s="1">
        <v>6</v>
      </c>
      <c r="L565" s="1">
        <v>1</v>
      </c>
      <c r="M565" s="1">
        <v>1</v>
      </c>
      <c r="N565" s="1">
        <v>1</v>
      </c>
      <c r="O565" s="1">
        <f>O564+1</f>
        <v>6</v>
      </c>
    </row>
    <row r="566" spans="1:15" x14ac:dyDescent="0.25">
      <c r="A566" s="1">
        <v>603</v>
      </c>
      <c r="B566" s="1">
        <v>10</v>
      </c>
      <c r="C566" s="1">
        <v>1</v>
      </c>
      <c r="D566" s="87" t="s">
        <v>150</v>
      </c>
      <c r="E566" s="87">
        <v>45</v>
      </c>
      <c r="F566" s="1">
        <v>1</v>
      </c>
      <c r="G566" s="1">
        <v>1</v>
      </c>
      <c r="H566" s="1">
        <v>2</v>
      </c>
      <c r="I566" s="1">
        <v>40</v>
      </c>
      <c r="J566" s="1">
        <v>3</v>
      </c>
      <c r="K566" s="1">
        <v>6</v>
      </c>
      <c r="L566" s="1">
        <v>9</v>
      </c>
      <c r="M566" s="1">
        <v>1</v>
      </c>
      <c r="N566" s="1">
        <v>9</v>
      </c>
      <c r="O566" s="1">
        <f>O565+1</f>
        <v>7</v>
      </c>
    </row>
    <row r="567" spans="1:15" x14ac:dyDescent="0.25">
      <c r="A567" s="1">
        <v>566</v>
      </c>
      <c r="B567" s="1">
        <v>10</v>
      </c>
      <c r="C567" s="1">
        <v>1</v>
      </c>
      <c r="D567" s="87" t="s">
        <v>679</v>
      </c>
      <c r="E567" s="87">
        <v>8</v>
      </c>
      <c r="F567" s="1">
        <v>1</v>
      </c>
      <c r="G567" s="1">
        <v>1</v>
      </c>
      <c r="H567" s="1">
        <v>2</v>
      </c>
      <c r="I567" s="1">
        <v>70</v>
      </c>
      <c r="J567" s="1">
        <v>3</v>
      </c>
      <c r="K567" s="1">
        <v>6</v>
      </c>
      <c r="L567" s="1">
        <v>9</v>
      </c>
      <c r="M567" s="1">
        <v>1</v>
      </c>
      <c r="N567" s="1">
        <v>2</v>
      </c>
      <c r="O567" s="1">
        <f>O566+1</f>
        <v>8</v>
      </c>
    </row>
    <row r="568" spans="1:15" x14ac:dyDescent="0.25">
      <c r="A568" s="1">
        <v>561</v>
      </c>
      <c r="B568" s="1">
        <v>10</v>
      </c>
      <c r="C568" s="1">
        <v>1</v>
      </c>
      <c r="D568" s="87" t="s">
        <v>110</v>
      </c>
      <c r="E568" s="87">
        <v>3</v>
      </c>
      <c r="F568" s="1">
        <v>1</v>
      </c>
      <c r="G568" s="1">
        <v>1</v>
      </c>
      <c r="H568" s="1">
        <v>1</v>
      </c>
      <c r="I568" s="1">
        <v>20</v>
      </c>
      <c r="J568" s="1">
        <v>4</v>
      </c>
      <c r="K568" s="1">
        <v>2</v>
      </c>
      <c r="L568" s="1">
        <v>2</v>
      </c>
      <c r="M568" s="1">
        <v>3</v>
      </c>
      <c r="N568" s="1">
        <v>1</v>
      </c>
      <c r="O568" s="1">
        <f>O567+1</f>
        <v>9</v>
      </c>
    </row>
    <row r="569" spans="1:15" x14ac:dyDescent="0.25">
      <c r="A569" s="1">
        <v>572</v>
      </c>
      <c r="B569" s="1">
        <v>10</v>
      </c>
      <c r="C569" s="1">
        <v>6</v>
      </c>
      <c r="D569" s="87" t="s">
        <v>687</v>
      </c>
      <c r="E569" s="87">
        <v>14</v>
      </c>
      <c r="F569" s="1">
        <v>1</v>
      </c>
      <c r="G569" s="1">
        <v>1</v>
      </c>
      <c r="H569" s="1">
        <v>2</v>
      </c>
      <c r="I569" s="1">
        <v>31</v>
      </c>
      <c r="J569" s="1">
        <v>4</v>
      </c>
      <c r="K569" s="1">
        <v>6</v>
      </c>
      <c r="L569" s="1">
        <v>9</v>
      </c>
      <c r="M569" s="1">
        <v>3</v>
      </c>
      <c r="N569" s="1">
        <v>1</v>
      </c>
      <c r="O569" s="1">
        <f>O568+1</f>
        <v>10</v>
      </c>
    </row>
    <row r="570" spans="1:15" x14ac:dyDescent="0.25">
      <c r="A570" s="1">
        <v>580</v>
      </c>
      <c r="B570" s="1">
        <v>10</v>
      </c>
      <c r="C570" s="1">
        <v>1</v>
      </c>
      <c r="D570" s="87" t="s">
        <v>145</v>
      </c>
      <c r="E570" s="87">
        <v>22</v>
      </c>
      <c r="F570" s="1">
        <v>1</v>
      </c>
      <c r="G570" s="1">
        <v>1</v>
      </c>
      <c r="H570" s="1">
        <v>1</v>
      </c>
      <c r="I570" s="1">
        <v>40</v>
      </c>
      <c r="J570" s="1">
        <v>5</v>
      </c>
      <c r="K570" s="1">
        <v>2</v>
      </c>
      <c r="L570" s="1">
        <v>2</v>
      </c>
      <c r="M570" s="1">
        <v>3</v>
      </c>
      <c r="N570" s="1">
        <v>1</v>
      </c>
      <c r="O570" s="1">
        <f>O569+1</f>
        <v>11</v>
      </c>
    </row>
    <row r="571" spans="1:15" x14ac:dyDescent="0.25">
      <c r="A571" s="1">
        <v>590</v>
      </c>
      <c r="B571" s="1">
        <v>10</v>
      </c>
      <c r="C571" s="1">
        <v>5</v>
      </c>
      <c r="D571" s="87" t="s">
        <v>685</v>
      </c>
      <c r="E571" s="87">
        <v>32</v>
      </c>
      <c r="F571" s="1">
        <v>1</v>
      </c>
      <c r="G571" s="1">
        <v>1</v>
      </c>
      <c r="H571" s="1">
        <v>2</v>
      </c>
      <c r="I571" s="1">
        <v>46</v>
      </c>
      <c r="J571" s="1">
        <v>3</v>
      </c>
      <c r="K571" s="1">
        <v>6</v>
      </c>
      <c r="L571" s="1">
        <v>1</v>
      </c>
      <c r="M571" s="1">
        <v>4</v>
      </c>
      <c r="N571" s="1">
        <v>3</v>
      </c>
      <c r="O571" s="1">
        <f>O570+1</f>
        <v>12</v>
      </c>
    </row>
    <row r="572" spans="1:15" x14ac:dyDescent="0.25">
      <c r="A572" s="1">
        <v>609</v>
      </c>
      <c r="B572" s="1">
        <v>10</v>
      </c>
      <c r="C572" s="1">
        <v>1</v>
      </c>
      <c r="D572" s="87" t="s">
        <v>148</v>
      </c>
      <c r="E572" s="87">
        <v>51</v>
      </c>
      <c r="F572" s="1">
        <v>1</v>
      </c>
      <c r="G572" s="1">
        <v>1</v>
      </c>
      <c r="H572" s="1">
        <v>2</v>
      </c>
      <c r="I572" s="1">
        <v>18</v>
      </c>
      <c r="J572" s="1">
        <v>4</v>
      </c>
      <c r="K572" s="1">
        <v>99</v>
      </c>
      <c r="L572" s="1">
        <v>9</v>
      </c>
      <c r="M572" s="1">
        <v>4</v>
      </c>
      <c r="N572" s="1">
        <v>1</v>
      </c>
      <c r="O572" s="1">
        <f>O571+1</f>
        <v>13</v>
      </c>
    </row>
    <row r="573" spans="1:15" x14ac:dyDescent="0.25">
      <c r="A573" s="1">
        <v>618</v>
      </c>
      <c r="B573" s="1">
        <v>10</v>
      </c>
      <c r="C573" s="1">
        <v>2</v>
      </c>
      <c r="D573" s="87" t="s">
        <v>684</v>
      </c>
      <c r="E573" s="87">
        <v>60</v>
      </c>
      <c r="F573" s="1">
        <v>1</v>
      </c>
      <c r="G573" s="1">
        <v>1</v>
      </c>
      <c r="H573" s="1">
        <v>2</v>
      </c>
      <c r="I573" s="1">
        <v>19</v>
      </c>
      <c r="J573" s="1">
        <v>5</v>
      </c>
      <c r="K573" s="1">
        <v>7</v>
      </c>
      <c r="L573" s="1">
        <v>1</v>
      </c>
      <c r="M573" s="1">
        <v>4</v>
      </c>
      <c r="N573" s="1">
        <v>3</v>
      </c>
      <c r="O573" s="1">
        <f>O572+1</f>
        <v>14</v>
      </c>
    </row>
    <row r="574" spans="1:15" x14ac:dyDescent="0.25">
      <c r="A574" s="1">
        <v>620</v>
      </c>
      <c r="B574" s="1">
        <v>10</v>
      </c>
      <c r="C574" s="1">
        <v>2</v>
      </c>
      <c r="D574" s="87" t="s">
        <v>87</v>
      </c>
      <c r="E574" s="87">
        <v>62</v>
      </c>
      <c r="F574" s="1">
        <v>1</v>
      </c>
      <c r="G574" s="1">
        <v>1</v>
      </c>
      <c r="H574" s="1">
        <v>2</v>
      </c>
      <c r="I574" s="1">
        <v>78</v>
      </c>
      <c r="J574" s="1">
        <v>2</v>
      </c>
      <c r="K574" s="1">
        <v>6</v>
      </c>
      <c r="L574" s="1">
        <v>9</v>
      </c>
      <c r="M574" s="1">
        <v>4</v>
      </c>
      <c r="N574" s="1">
        <v>1</v>
      </c>
      <c r="O574" s="1">
        <f>O573+1</f>
        <v>15</v>
      </c>
    </row>
    <row r="575" spans="1:15" x14ac:dyDescent="0.25">
      <c r="A575" s="1">
        <v>567</v>
      </c>
      <c r="B575" s="1">
        <v>10</v>
      </c>
      <c r="C575" s="1">
        <v>1</v>
      </c>
      <c r="D575" s="87" t="s">
        <v>687</v>
      </c>
      <c r="E575" s="87">
        <v>9</v>
      </c>
      <c r="F575" s="1">
        <v>1</v>
      </c>
      <c r="G575" s="1">
        <v>1</v>
      </c>
      <c r="H575" s="1">
        <v>1</v>
      </c>
      <c r="I575" s="1">
        <v>62</v>
      </c>
      <c r="J575" s="1">
        <v>5</v>
      </c>
      <c r="K575" s="1">
        <v>8</v>
      </c>
      <c r="L575" s="1">
        <v>2</v>
      </c>
      <c r="M575" s="1">
        <v>4</v>
      </c>
      <c r="N575" s="1">
        <v>1</v>
      </c>
      <c r="O575" s="1">
        <f>O574+1</f>
        <v>16</v>
      </c>
    </row>
    <row r="576" spans="1:15" x14ac:dyDescent="0.25">
      <c r="A576" s="1">
        <v>569</v>
      </c>
      <c r="B576" s="1">
        <v>10</v>
      </c>
      <c r="C576" s="1">
        <v>3</v>
      </c>
      <c r="D576" s="87" t="s">
        <v>687</v>
      </c>
      <c r="E576" s="87">
        <v>11</v>
      </c>
      <c r="F576" s="1">
        <v>1</v>
      </c>
      <c r="G576" s="1">
        <v>1</v>
      </c>
      <c r="H576" s="1">
        <v>1</v>
      </c>
      <c r="I576" s="1">
        <v>21</v>
      </c>
      <c r="J576" s="1">
        <v>5</v>
      </c>
      <c r="K576" s="1">
        <v>7</v>
      </c>
      <c r="L576" s="1">
        <v>2</v>
      </c>
      <c r="M576" s="1">
        <v>4</v>
      </c>
      <c r="N576" s="1">
        <v>1</v>
      </c>
      <c r="O576" s="1">
        <f>O575+1</f>
        <v>17</v>
      </c>
    </row>
    <row r="577" spans="1:15" x14ac:dyDescent="0.25">
      <c r="A577" s="1">
        <v>573</v>
      </c>
      <c r="B577" s="1">
        <v>10</v>
      </c>
      <c r="C577" s="1">
        <v>7</v>
      </c>
      <c r="D577" s="87" t="s">
        <v>687</v>
      </c>
      <c r="E577" s="87">
        <v>15</v>
      </c>
      <c r="F577" s="1">
        <v>1</v>
      </c>
      <c r="G577" s="1">
        <v>1</v>
      </c>
      <c r="H577" s="1">
        <v>2</v>
      </c>
      <c r="I577" s="1">
        <v>45</v>
      </c>
      <c r="J577" s="1">
        <v>4</v>
      </c>
      <c r="K577" s="1">
        <v>98</v>
      </c>
      <c r="L577" s="1">
        <v>2</v>
      </c>
      <c r="M577" s="1">
        <v>4</v>
      </c>
      <c r="N577" s="1">
        <v>2</v>
      </c>
      <c r="O577" s="1">
        <f>O576+1</f>
        <v>18</v>
      </c>
    </row>
    <row r="578" spans="1:15" x14ac:dyDescent="0.25">
      <c r="A578" s="1">
        <v>588</v>
      </c>
      <c r="B578" s="1">
        <v>10</v>
      </c>
      <c r="C578" s="1">
        <v>3</v>
      </c>
      <c r="D578" s="87" t="s">
        <v>685</v>
      </c>
      <c r="E578" s="87">
        <v>30</v>
      </c>
      <c r="F578" s="1">
        <v>1</v>
      </c>
      <c r="G578" s="1">
        <v>1</v>
      </c>
      <c r="H578" s="1">
        <v>1</v>
      </c>
      <c r="I578" s="1">
        <v>73</v>
      </c>
      <c r="J578" s="1">
        <v>2</v>
      </c>
      <c r="K578" s="1">
        <v>99</v>
      </c>
      <c r="L578" s="1">
        <v>9</v>
      </c>
      <c r="M578" s="1">
        <v>4</v>
      </c>
      <c r="N578" s="1">
        <v>2</v>
      </c>
      <c r="O578" s="1">
        <f>O577+1</f>
        <v>19</v>
      </c>
    </row>
    <row r="579" spans="1:15" x14ac:dyDescent="0.25">
      <c r="A579" s="1">
        <v>592</v>
      </c>
      <c r="B579" s="1">
        <v>10</v>
      </c>
      <c r="C579" s="1">
        <v>7</v>
      </c>
      <c r="D579" s="87" t="s">
        <v>685</v>
      </c>
      <c r="E579" s="87">
        <v>34</v>
      </c>
      <c r="F579" s="1">
        <v>1</v>
      </c>
      <c r="G579" s="1">
        <v>1</v>
      </c>
      <c r="H579" s="1">
        <v>1</v>
      </c>
      <c r="I579" s="1">
        <v>44</v>
      </c>
      <c r="J579" s="1">
        <v>3</v>
      </c>
      <c r="K579" s="1">
        <v>2</v>
      </c>
      <c r="L579" s="1">
        <v>9</v>
      </c>
      <c r="M579" s="1">
        <v>4</v>
      </c>
      <c r="N579" s="1">
        <v>4</v>
      </c>
      <c r="O579" s="1">
        <f>O578+1</f>
        <v>20</v>
      </c>
    </row>
    <row r="580" spans="1:15" x14ac:dyDescent="0.25">
      <c r="A580" s="1">
        <v>598</v>
      </c>
      <c r="B580" s="1">
        <v>10</v>
      </c>
      <c r="C580" s="1">
        <v>3</v>
      </c>
      <c r="D580" s="87" t="s">
        <v>735</v>
      </c>
      <c r="E580" s="87">
        <v>40</v>
      </c>
      <c r="F580" s="1">
        <v>1</v>
      </c>
      <c r="G580" s="1">
        <v>1</v>
      </c>
      <c r="H580" s="1">
        <v>2</v>
      </c>
      <c r="I580" s="1">
        <v>35</v>
      </c>
      <c r="J580" s="1">
        <v>3</v>
      </c>
      <c r="K580" s="1">
        <v>6</v>
      </c>
      <c r="L580" s="1">
        <v>9</v>
      </c>
      <c r="M580" s="1">
        <v>4</v>
      </c>
      <c r="N580" s="1">
        <v>3</v>
      </c>
      <c r="O580" s="1">
        <f>O579+1</f>
        <v>21</v>
      </c>
    </row>
    <row r="581" spans="1:15" x14ac:dyDescent="0.25">
      <c r="A581" s="1">
        <v>617</v>
      </c>
      <c r="B581" s="1">
        <v>10</v>
      </c>
      <c r="C581" s="1">
        <v>1</v>
      </c>
      <c r="D581" s="87" t="s">
        <v>684</v>
      </c>
      <c r="E581" s="87">
        <v>59</v>
      </c>
      <c r="F581" s="1">
        <v>1</v>
      </c>
      <c r="G581" s="1">
        <v>1</v>
      </c>
      <c r="H581" s="1">
        <v>2</v>
      </c>
      <c r="I581" s="1">
        <v>21</v>
      </c>
      <c r="J581" s="1">
        <v>4</v>
      </c>
      <c r="K581" s="1">
        <v>7</v>
      </c>
      <c r="L581" s="1">
        <v>9</v>
      </c>
      <c r="M581" s="1">
        <v>4</v>
      </c>
      <c r="N581" s="1">
        <v>1</v>
      </c>
      <c r="O581" s="1">
        <f>O580+1</f>
        <v>22</v>
      </c>
    </row>
    <row r="582" spans="1:15" x14ac:dyDescent="0.25">
      <c r="A582" s="1">
        <v>574</v>
      </c>
      <c r="B582" s="1">
        <v>10</v>
      </c>
      <c r="C582" s="1">
        <v>1</v>
      </c>
      <c r="D582" s="87" t="s">
        <v>143</v>
      </c>
      <c r="E582" s="87">
        <v>16</v>
      </c>
      <c r="F582" s="1">
        <v>1</v>
      </c>
      <c r="G582" s="1">
        <v>1</v>
      </c>
      <c r="H582" s="1">
        <v>1</v>
      </c>
      <c r="I582" s="1">
        <v>21</v>
      </c>
      <c r="J582" s="1">
        <v>5</v>
      </c>
      <c r="K582" s="1">
        <v>7</v>
      </c>
      <c r="L582" s="1">
        <v>1</v>
      </c>
      <c r="M582" s="1">
        <v>4</v>
      </c>
      <c r="N582" s="1">
        <v>1</v>
      </c>
      <c r="O582" s="1">
        <f>O581+1</f>
        <v>23</v>
      </c>
    </row>
    <row r="583" spans="1:15" x14ac:dyDescent="0.25">
      <c r="A583" s="1">
        <v>575</v>
      </c>
      <c r="B583" s="1">
        <v>10</v>
      </c>
      <c r="C583" s="1">
        <v>1</v>
      </c>
      <c r="D583" s="87" t="s">
        <v>144</v>
      </c>
      <c r="E583" s="87">
        <v>17</v>
      </c>
      <c r="F583" s="1">
        <v>1</v>
      </c>
      <c r="G583" s="1">
        <v>1</v>
      </c>
      <c r="H583" s="1">
        <v>2</v>
      </c>
      <c r="I583" s="1">
        <v>18</v>
      </c>
      <c r="J583" s="1">
        <v>4</v>
      </c>
      <c r="K583" s="1">
        <v>9</v>
      </c>
      <c r="L583" s="1">
        <v>2</v>
      </c>
      <c r="M583" s="1">
        <v>4</v>
      </c>
      <c r="N583" s="1">
        <v>1</v>
      </c>
      <c r="O583" s="1">
        <f>O582+1</f>
        <v>24</v>
      </c>
    </row>
    <row r="584" spans="1:15" x14ac:dyDescent="0.25">
      <c r="A584" s="1">
        <v>601</v>
      </c>
      <c r="B584" s="1">
        <v>10</v>
      </c>
      <c r="C584" s="1">
        <v>6</v>
      </c>
      <c r="D584" s="87" t="s">
        <v>735</v>
      </c>
      <c r="E584" s="87">
        <v>43</v>
      </c>
      <c r="F584" s="1">
        <v>1</v>
      </c>
      <c r="G584" s="1">
        <v>1</v>
      </c>
      <c r="H584" s="1">
        <v>1</v>
      </c>
      <c r="I584" s="1">
        <v>25</v>
      </c>
      <c r="J584" s="1">
        <v>4</v>
      </c>
      <c r="K584" s="1">
        <v>2</v>
      </c>
      <c r="L584" s="1">
        <v>9</v>
      </c>
      <c r="M584" s="1">
        <v>4</v>
      </c>
      <c r="N584" s="1">
        <v>2</v>
      </c>
      <c r="O584" s="1">
        <f>O583+1</f>
        <v>25</v>
      </c>
    </row>
    <row r="585" spans="1:15" x14ac:dyDescent="0.25">
      <c r="A585" s="1">
        <v>602</v>
      </c>
      <c r="B585" s="1">
        <v>10</v>
      </c>
      <c r="C585" s="1">
        <v>7</v>
      </c>
      <c r="D585" s="87" t="s">
        <v>735</v>
      </c>
      <c r="E585" s="87">
        <v>44</v>
      </c>
      <c r="F585" s="1">
        <v>1</v>
      </c>
      <c r="G585" s="1">
        <v>1</v>
      </c>
      <c r="H585" s="1">
        <v>2</v>
      </c>
      <c r="I585" s="1">
        <v>32</v>
      </c>
      <c r="J585" s="1">
        <v>5</v>
      </c>
      <c r="K585" s="1">
        <v>1</v>
      </c>
      <c r="L585" s="1">
        <v>3</v>
      </c>
      <c r="M585" s="1">
        <v>4</v>
      </c>
      <c r="N585" s="1">
        <v>9</v>
      </c>
      <c r="O585" s="1">
        <f>O584+1</f>
        <v>26</v>
      </c>
    </row>
    <row r="586" spans="1:15" x14ac:dyDescent="0.25">
      <c r="A586" s="1">
        <v>622</v>
      </c>
      <c r="B586" s="1">
        <v>10</v>
      </c>
      <c r="C586" s="1">
        <v>1</v>
      </c>
      <c r="D586" s="87" t="s">
        <v>111</v>
      </c>
      <c r="E586" s="87">
        <v>64</v>
      </c>
      <c r="F586" s="1">
        <v>1</v>
      </c>
      <c r="G586" s="1">
        <v>1</v>
      </c>
      <c r="H586" s="1">
        <v>1</v>
      </c>
      <c r="I586" s="1">
        <v>21</v>
      </c>
      <c r="J586" s="1">
        <v>4</v>
      </c>
      <c r="K586" s="1">
        <v>2</v>
      </c>
      <c r="L586" s="1">
        <v>1</v>
      </c>
      <c r="M586" s="1">
        <v>4</v>
      </c>
      <c r="N586" s="1">
        <v>4</v>
      </c>
      <c r="O586" s="1">
        <f>O585+1</f>
        <v>27</v>
      </c>
    </row>
    <row r="587" spans="1:15" x14ac:dyDescent="0.25">
      <c r="A587" s="1">
        <v>563</v>
      </c>
      <c r="B587" s="1">
        <v>10</v>
      </c>
      <c r="C587" s="1">
        <v>2</v>
      </c>
      <c r="D587" s="87" t="s">
        <v>86</v>
      </c>
      <c r="E587" s="87">
        <v>5</v>
      </c>
      <c r="F587" s="1">
        <v>1</v>
      </c>
      <c r="G587" s="1">
        <v>1</v>
      </c>
      <c r="H587" s="1">
        <v>2</v>
      </c>
      <c r="I587" s="1">
        <v>18</v>
      </c>
      <c r="J587" s="1">
        <v>4</v>
      </c>
      <c r="K587" s="1">
        <v>7</v>
      </c>
      <c r="L587" s="1">
        <v>9</v>
      </c>
      <c r="M587" s="1">
        <v>7</v>
      </c>
      <c r="N587" s="1">
        <v>2</v>
      </c>
      <c r="O587" s="1">
        <f>O586+1</f>
        <v>28</v>
      </c>
    </row>
    <row r="588" spans="1:15" x14ac:dyDescent="0.25">
      <c r="A588" s="1">
        <v>568</v>
      </c>
      <c r="B588" s="1">
        <v>10</v>
      </c>
      <c r="C588" s="1">
        <v>2</v>
      </c>
      <c r="D588" s="87" t="s">
        <v>687</v>
      </c>
      <c r="E588" s="87">
        <v>10</v>
      </c>
      <c r="F588" s="1">
        <v>1</v>
      </c>
      <c r="G588" s="1">
        <v>1</v>
      </c>
      <c r="H588" s="1">
        <v>1</v>
      </c>
      <c r="I588" s="1">
        <v>21</v>
      </c>
      <c r="J588" s="1">
        <v>4</v>
      </c>
      <c r="K588" s="1">
        <v>2</v>
      </c>
      <c r="L588" s="1">
        <v>1</v>
      </c>
      <c r="M588" s="1">
        <v>7</v>
      </c>
      <c r="N588" s="1">
        <v>1</v>
      </c>
      <c r="O588" s="1">
        <f>O587+1</f>
        <v>29</v>
      </c>
    </row>
    <row r="589" spans="1:15" x14ac:dyDescent="0.25">
      <c r="A589" s="1">
        <v>571</v>
      </c>
      <c r="B589" s="1">
        <v>10</v>
      </c>
      <c r="C589" s="1">
        <v>5</v>
      </c>
      <c r="D589" s="87" t="s">
        <v>687</v>
      </c>
      <c r="E589" s="87">
        <v>13</v>
      </c>
      <c r="F589" s="1">
        <v>1</v>
      </c>
      <c r="G589" s="1">
        <v>1</v>
      </c>
      <c r="H589" s="1">
        <v>2</v>
      </c>
      <c r="I589" s="1">
        <v>30</v>
      </c>
      <c r="J589" s="1">
        <v>2</v>
      </c>
      <c r="K589" s="1">
        <v>6</v>
      </c>
      <c r="L589" s="1">
        <v>9</v>
      </c>
      <c r="M589" s="1">
        <v>7</v>
      </c>
      <c r="N589" s="1">
        <v>1</v>
      </c>
      <c r="O589" s="1">
        <f>O588+1</f>
        <v>30</v>
      </c>
    </row>
    <row r="590" spans="1:15" x14ac:dyDescent="0.25">
      <c r="A590" s="1">
        <v>581</v>
      </c>
      <c r="B590" s="1">
        <v>10</v>
      </c>
      <c r="C590" s="1">
        <v>1</v>
      </c>
      <c r="D590" s="87" t="s">
        <v>680</v>
      </c>
      <c r="E590" s="87">
        <v>23</v>
      </c>
      <c r="F590" s="1">
        <v>1</v>
      </c>
      <c r="G590" s="1">
        <v>1</v>
      </c>
      <c r="H590" s="1">
        <v>1</v>
      </c>
      <c r="I590" s="1">
        <v>42</v>
      </c>
      <c r="J590" s="1">
        <v>5</v>
      </c>
      <c r="K590" s="1">
        <v>2</v>
      </c>
      <c r="L590" s="1">
        <v>2</v>
      </c>
      <c r="M590" s="1">
        <v>7</v>
      </c>
      <c r="N590" s="1">
        <v>1</v>
      </c>
      <c r="O590" s="1">
        <f>O589+1</f>
        <v>31</v>
      </c>
    </row>
    <row r="591" spans="1:15" x14ac:dyDescent="0.25">
      <c r="A591" s="1">
        <v>589</v>
      </c>
      <c r="B591" s="1">
        <v>10</v>
      </c>
      <c r="C591" s="1">
        <v>4</v>
      </c>
      <c r="D591" s="87" t="s">
        <v>685</v>
      </c>
      <c r="E591" s="87">
        <v>31</v>
      </c>
      <c r="F591" s="1">
        <v>1</v>
      </c>
      <c r="G591" s="1">
        <v>1</v>
      </c>
      <c r="H591" s="1">
        <v>1</v>
      </c>
      <c r="I591" s="1">
        <v>19</v>
      </c>
      <c r="J591" s="1">
        <v>4</v>
      </c>
      <c r="K591" s="1">
        <v>7</v>
      </c>
      <c r="L591" s="1">
        <v>9</v>
      </c>
      <c r="M591" s="1">
        <v>7</v>
      </c>
      <c r="N591" s="1">
        <v>1</v>
      </c>
      <c r="O591" s="1">
        <f>O590+1</f>
        <v>32</v>
      </c>
    </row>
    <row r="592" spans="1:15" x14ac:dyDescent="0.25">
      <c r="A592" s="1">
        <v>594</v>
      </c>
      <c r="B592" s="1">
        <v>10</v>
      </c>
      <c r="C592" s="1">
        <v>1</v>
      </c>
      <c r="D592" s="87" t="s">
        <v>677</v>
      </c>
      <c r="E592" s="87">
        <v>36</v>
      </c>
      <c r="F592" s="1">
        <v>1</v>
      </c>
      <c r="G592" s="1">
        <v>1</v>
      </c>
      <c r="H592" s="1">
        <v>2</v>
      </c>
      <c r="I592" s="1">
        <v>20</v>
      </c>
      <c r="J592" s="1">
        <v>4</v>
      </c>
      <c r="K592" s="1">
        <v>6</v>
      </c>
      <c r="L592" s="1">
        <v>9</v>
      </c>
      <c r="M592" s="1">
        <v>7</v>
      </c>
      <c r="N592" s="1">
        <v>1</v>
      </c>
      <c r="O592" s="1">
        <f>O591+1</f>
        <v>33</v>
      </c>
    </row>
    <row r="593" spans="1:15" x14ac:dyDescent="0.25">
      <c r="A593" s="1">
        <v>599</v>
      </c>
      <c r="B593" s="1">
        <v>10</v>
      </c>
      <c r="C593" s="1">
        <v>4</v>
      </c>
      <c r="D593" s="87" t="s">
        <v>735</v>
      </c>
      <c r="E593" s="87">
        <v>41</v>
      </c>
      <c r="F593" s="1">
        <v>1</v>
      </c>
      <c r="G593" s="1">
        <v>1</v>
      </c>
      <c r="H593" s="1">
        <v>1</v>
      </c>
      <c r="I593" s="1">
        <v>88</v>
      </c>
      <c r="J593" s="1">
        <v>5</v>
      </c>
      <c r="K593" s="1">
        <v>10</v>
      </c>
      <c r="L593" s="1">
        <v>2</v>
      </c>
      <c r="M593" s="1">
        <v>7</v>
      </c>
      <c r="N593" s="1">
        <v>1</v>
      </c>
      <c r="O593" s="1">
        <f>O592+1</f>
        <v>34</v>
      </c>
    </row>
    <row r="594" spans="1:15" x14ac:dyDescent="0.25">
      <c r="A594" s="1">
        <v>621</v>
      </c>
      <c r="B594" s="1">
        <v>10</v>
      </c>
      <c r="C594" s="1">
        <v>3</v>
      </c>
      <c r="D594" s="87" t="s">
        <v>87</v>
      </c>
      <c r="E594" s="87">
        <v>63</v>
      </c>
      <c r="F594" s="1">
        <v>1</v>
      </c>
      <c r="G594" s="1">
        <v>1</v>
      </c>
      <c r="H594" s="1">
        <v>2</v>
      </c>
      <c r="I594" s="1">
        <v>18</v>
      </c>
      <c r="J594" s="1">
        <v>4</v>
      </c>
      <c r="K594" s="1">
        <v>9</v>
      </c>
      <c r="L594" s="1">
        <v>3</v>
      </c>
      <c r="M594" s="1">
        <v>7</v>
      </c>
      <c r="N594" s="1">
        <v>1</v>
      </c>
      <c r="O594" s="1">
        <f>O593+1</f>
        <v>35</v>
      </c>
    </row>
    <row r="595" spans="1:15" x14ac:dyDescent="0.25">
      <c r="A595" s="1">
        <v>584</v>
      </c>
      <c r="B595" s="1">
        <v>10</v>
      </c>
      <c r="C595" s="1">
        <v>1</v>
      </c>
      <c r="D595" s="87" t="s">
        <v>108</v>
      </c>
      <c r="E595" s="87">
        <v>26</v>
      </c>
      <c r="F595" s="1">
        <v>1</v>
      </c>
      <c r="G595" s="1">
        <v>1</v>
      </c>
      <c r="H595" s="1">
        <v>1</v>
      </c>
      <c r="I595" s="1">
        <v>36</v>
      </c>
      <c r="J595" s="1">
        <v>3</v>
      </c>
      <c r="K595" s="1">
        <v>2</v>
      </c>
      <c r="L595" s="1">
        <v>9</v>
      </c>
      <c r="M595" s="1">
        <v>11</v>
      </c>
      <c r="N595" s="1">
        <v>1</v>
      </c>
      <c r="O595" s="1">
        <f>O594+1</f>
        <v>36</v>
      </c>
    </row>
    <row r="596" spans="1:15" x14ac:dyDescent="0.25">
      <c r="A596" s="1">
        <v>586</v>
      </c>
      <c r="B596" s="1">
        <v>10</v>
      </c>
      <c r="C596" s="1">
        <v>1</v>
      </c>
      <c r="D596" s="87" t="s">
        <v>685</v>
      </c>
      <c r="E596" s="87">
        <v>28</v>
      </c>
      <c r="F596" s="1">
        <v>1</v>
      </c>
      <c r="G596" s="1">
        <v>1</v>
      </c>
      <c r="H596" s="1">
        <v>1</v>
      </c>
      <c r="I596" s="1">
        <v>28</v>
      </c>
      <c r="J596" s="1">
        <v>4</v>
      </c>
      <c r="K596" s="1">
        <v>2</v>
      </c>
      <c r="L596" s="1">
        <v>3</v>
      </c>
      <c r="M596" s="1">
        <v>11</v>
      </c>
      <c r="N596" s="1">
        <v>4</v>
      </c>
      <c r="O596" s="1">
        <f>O595+1</f>
        <v>37</v>
      </c>
    </row>
    <row r="597" spans="1:15" x14ac:dyDescent="0.25">
      <c r="A597" s="1">
        <v>591</v>
      </c>
      <c r="B597" s="1">
        <v>10</v>
      </c>
      <c r="C597" s="1">
        <v>6</v>
      </c>
      <c r="D597" s="87" t="s">
        <v>685</v>
      </c>
      <c r="E597" s="87">
        <v>33</v>
      </c>
      <c r="F597" s="1">
        <v>1</v>
      </c>
      <c r="G597" s="1">
        <v>1</v>
      </c>
      <c r="H597" s="1">
        <v>1</v>
      </c>
      <c r="I597" s="1">
        <v>68</v>
      </c>
      <c r="J597" s="1">
        <v>5</v>
      </c>
      <c r="K597" s="1">
        <v>2</v>
      </c>
      <c r="L597" s="1">
        <v>9</v>
      </c>
      <c r="M597" s="1">
        <v>11</v>
      </c>
      <c r="N597" s="1">
        <v>9</v>
      </c>
      <c r="O597" s="1">
        <f>O596+1</f>
        <v>38</v>
      </c>
    </row>
    <row r="598" spans="1:15" x14ac:dyDescent="0.25">
      <c r="A598" s="1">
        <v>596</v>
      </c>
      <c r="B598" s="1">
        <v>10</v>
      </c>
      <c r="C598" s="1">
        <v>1</v>
      </c>
      <c r="D598" s="87" t="s">
        <v>735</v>
      </c>
      <c r="E598" s="87">
        <v>38</v>
      </c>
      <c r="F598" s="1">
        <v>1</v>
      </c>
      <c r="G598" s="1">
        <v>1</v>
      </c>
      <c r="H598" s="1">
        <v>1</v>
      </c>
      <c r="I598" s="1">
        <v>27</v>
      </c>
      <c r="J598" s="1">
        <v>4</v>
      </c>
      <c r="K598" s="1">
        <v>2</v>
      </c>
      <c r="L598" s="1">
        <v>2</v>
      </c>
      <c r="M598" s="1">
        <v>11</v>
      </c>
      <c r="N598" s="1">
        <v>1</v>
      </c>
      <c r="O598" s="1">
        <f>O597+1</f>
        <v>39</v>
      </c>
    </row>
    <row r="599" spans="1:15" x14ac:dyDescent="0.25">
      <c r="A599" s="1">
        <v>611</v>
      </c>
      <c r="B599" s="1">
        <v>10</v>
      </c>
      <c r="C599" s="1">
        <v>2</v>
      </c>
      <c r="D599" s="87" t="s">
        <v>736</v>
      </c>
      <c r="E599" s="87">
        <v>53</v>
      </c>
      <c r="F599" s="1">
        <v>1</v>
      </c>
      <c r="G599" s="1">
        <v>1</v>
      </c>
      <c r="H599" s="1">
        <v>2</v>
      </c>
      <c r="I599" s="1">
        <v>23</v>
      </c>
      <c r="J599" s="1">
        <v>2</v>
      </c>
      <c r="K599" s="1">
        <v>2</v>
      </c>
      <c r="L599" s="1">
        <v>2</v>
      </c>
      <c r="M599" s="1">
        <v>30</v>
      </c>
      <c r="N599" s="1">
        <v>3</v>
      </c>
      <c r="O599" s="1">
        <f>O598+1</f>
        <v>40</v>
      </c>
    </row>
    <row r="600" spans="1:15" x14ac:dyDescent="0.25">
      <c r="A600" s="1">
        <v>623</v>
      </c>
      <c r="B600" s="1">
        <v>10</v>
      </c>
      <c r="C600" s="1">
        <v>2</v>
      </c>
      <c r="D600" s="87" t="s">
        <v>111</v>
      </c>
      <c r="E600" s="87">
        <v>65</v>
      </c>
      <c r="F600" s="1">
        <v>1</v>
      </c>
      <c r="G600" s="1">
        <v>1</v>
      </c>
      <c r="H600" s="1">
        <v>1</v>
      </c>
      <c r="I600" s="1">
        <v>25</v>
      </c>
      <c r="J600" s="1">
        <v>5</v>
      </c>
      <c r="K600" s="1">
        <v>7</v>
      </c>
      <c r="L600" s="1">
        <v>1</v>
      </c>
      <c r="M600" s="1">
        <v>30</v>
      </c>
      <c r="N600" s="1">
        <v>2</v>
      </c>
      <c r="O600" s="1">
        <f>O599+1</f>
        <v>41</v>
      </c>
    </row>
    <row r="601" spans="1:15" x14ac:dyDescent="0.25">
      <c r="A601" s="1">
        <v>600</v>
      </c>
      <c r="B601" s="1">
        <v>10</v>
      </c>
      <c r="C601" s="1">
        <v>5</v>
      </c>
      <c r="D601" s="87" t="s">
        <v>735</v>
      </c>
      <c r="E601" s="87">
        <v>42</v>
      </c>
      <c r="F601" s="1">
        <v>1</v>
      </c>
      <c r="G601" s="1">
        <v>1</v>
      </c>
      <c r="H601" s="1">
        <v>2</v>
      </c>
      <c r="I601" s="1">
        <v>37</v>
      </c>
      <c r="J601" s="1">
        <v>5</v>
      </c>
      <c r="K601" s="1">
        <v>2</v>
      </c>
      <c r="L601" s="1">
        <v>3</v>
      </c>
      <c r="M601" s="1">
        <v>30</v>
      </c>
      <c r="N601" s="1">
        <v>2</v>
      </c>
      <c r="O601" s="1">
        <f>O600+1</f>
        <v>42</v>
      </c>
    </row>
    <row r="602" spans="1:15" x14ac:dyDescent="0.25">
      <c r="A602" s="1">
        <v>564</v>
      </c>
      <c r="B602" s="1">
        <v>10</v>
      </c>
      <c r="C602" s="1">
        <v>3</v>
      </c>
      <c r="D602" s="87" t="s">
        <v>86</v>
      </c>
      <c r="E602" s="87">
        <v>6</v>
      </c>
      <c r="F602" s="1">
        <v>1</v>
      </c>
      <c r="G602" s="1">
        <v>1</v>
      </c>
      <c r="H602" s="1">
        <v>1</v>
      </c>
      <c r="I602" s="1">
        <v>23</v>
      </c>
      <c r="J602" s="1">
        <v>5</v>
      </c>
      <c r="K602" s="1">
        <v>7</v>
      </c>
      <c r="L602" s="1">
        <v>3</v>
      </c>
      <c r="M602" s="1">
        <v>40</v>
      </c>
      <c r="N602" s="1">
        <v>1</v>
      </c>
      <c r="O602" s="1">
        <f>O601+1</f>
        <v>43</v>
      </c>
    </row>
    <row r="603" spans="1:15" x14ac:dyDescent="0.25">
      <c r="A603" s="1">
        <v>619</v>
      </c>
      <c r="B603" s="1">
        <v>10</v>
      </c>
      <c r="C603" s="1">
        <v>1</v>
      </c>
      <c r="D603" s="87" t="s">
        <v>87</v>
      </c>
      <c r="E603" s="87">
        <v>61</v>
      </c>
      <c r="F603" s="1">
        <v>1</v>
      </c>
      <c r="G603" s="1">
        <v>1</v>
      </c>
      <c r="H603" s="1">
        <v>1</v>
      </c>
      <c r="I603" s="1">
        <v>21</v>
      </c>
      <c r="J603" s="1">
        <v>5</v>
      </c>
      <c r="K603" s="1">
        <v>7</v>
      </c>
      <c r="L603" s="1">
        <v>2</v>
      </c>
      <c r="M603" s="1">
        <v>40</v>
      </c>
      <c r="N603" s="1">
        <v>1</v>
      </c>
      <c r="O603" s="1">
        <f>O602+1</f>
        <v>44</v>
      </c>
    </row>
    <row r="604" spans="1:15" x14ac:dyDescent="0.25">
      <c r="A604" s="1">
        <v>565</v>
      </c>
      <c r="B604" s="1">
        <v>10</v>
      </c>
      <c r="C604" s="1">
        <v>4</v>
      </c>
      <c r="D604" s="87" t="s">
        <v>86</v>
      </c>
      <c r="E604" s="87">
        <v>7</v>
      </c>
      <c r="F604" s="1">
        <v>1</v>
      </c>
      <c r="G604" s="1">
        <v>1</v>
      </c>
      <c r="H604" s="1">
        <v>2</v>
      </c>
      <c r="I604" s="1">
        <v>42</v>
      </c>
      <c r="J604" s="1">
        <v>4</v>
      </c>
      <c r="K604" s="1">
        <v>1</v>
      </c>
      <c r="L604" s="1">
        <v>9</v>
      </c>
      <c r="M604" s="1">
        <v>40</v>
      </c>
      <c r="N604" s="1">
        <v>1</v>
      </c>
      <c r="O604" s="1">
        <f>O603+1</f>
        <v>45</v>
      </c>
    </row>
    <row r="605" spans="1:15" x14ac:dyDescent="0.25">
      <c r="A605" s="1">
        <v>593</v>
      </c>
      <c r="B605" s="1">
        <v>10</v>
      </c>
      <c r="C605" s="1">
        <v>1</v>
      </c>
      <c r="D605" s="87" t="s">
        <v>734</v>
      </c>
      <c r="E605" s="87">
        <v>35</v>
      </c>
      <c r="F605" s="1">
        <v>1</v>
      </c>
      <c r="G605" s="1">
        <v>1</v>
      </c>
      <c r="H605" s="1">
        <v>2</v>
      </c>
      <c r="I605" s="1">
        <v>30</v>
      </c>
      <c r="J605" s="1">
        <v>3</v>
      </c>
      <c r="K605" s="1">
        <v>6</v>
      </c>
      <c r="L605" s="1">
        <v>9</v>
      </c>
      <c r="M605" s="1">
        <v>40</v>
      </c>
      <c r="N605" s="1">
        <v>1</v>
      </c>
      <c r="O605" s="1">
        <f>O604+1</f>
        <v>46</v>
      </c>
    </row>
    <row r="606" spans="1:15" x14ac:dyDescent="0.25">
      <c r="A606" s="1">
        <v>612</v>
      </c>
      <c r="B606" s="1">
        <v>10</v>
      </c>
      <c r="C606" s="1">
        <v>1</v>
      </c>
      <c r="D606" s="87" t="s">
        <v>737</v>
      </c>
      <c r="E606" s="87">
        <v>54</v>
      </c>
      <c r="F606" s="1">
        <v>1</v>
      </c>
      <c r="G606" s="1">
        <v>1</v>
      </c>
      <c r="H606" s="1">
        <v>2</v>
      </c>
      <c r="I606" s="1">
        <v>68</v>
      </c>
      <c r="J606" s="1">
        <v>2</v>
      </c>
      <c r="K606" s="1">
        <v>6</v>
      </c>
      <c r="L606" s="1">
        <v>2</v>
      </c>
      <c r="M606" s="1">
        <v>40</v>
      </c>
      <c r="N606" s="1">
        <v>1</v>
      </c>
      <c r="O606" s="1">
        <f>O605+1</f>
        <v>47</v>
      </c>
    </row>
    <row r="607" spans="1:15" x14ac:dyDescent="0.25">
      <c r="A607" s="1">
        <v>576</v>
      </c>
      <c r="B607" s="1">
        <v>10</v>
      </c>
      <c r="C607" s="1">
        <v>1</v>
      </c>
      <c r="D607" s="87" t="s">
        <v>681</v>
      </c>
      <c r="E607" s="87">
        <v>18</v>
      </c>
      <c r="F607" s="1">
        <v>1</v>
      </c>
      <c r="G607" s="1">
        <v>1</v>
      </c>
      <c r="H607" s="1">
        <v>2</v>
      </c>
      <c r="I607" s="1">
        <v>65</v>
      </c>
      <c r="J607" s="1">
        <v>2</v>
      </c>
      <c r="K607" s="1">
        <v>1</v>
      </c>
      <c r="L607" s="1">
        <v>1</v>
      </c>
      <c r="M607" s="1">
        <v>50</v>
      </c>
      <c r="N607" s="1">
        <v>9</v>
      </c>
      <c r="O607" s="1">
        <f>O606+1</f>
        <v>48</v>
      </c>
    </row>
    <row r="608" spans="1:15" x14ac:dyDescent="0.25">
      <c r="A608" s="1">
        <v>578</v>
      </c>
      <c r="B608" s="1">
        <v>10</v>
      </c>
      <c r="C608" s="1">
        <v>1</v>
      </c>
      <c r="D608" s="87" t="s">
        <v>732</v>
      </c>
      <c r="E608" s="87">
        <v>20</v>
      </c>
      <c r="F608" s="1">
        <v>1</v>
      </c>
      <c r="G608" s="1">
        <v>1</v>
      </c>
      <c r="H608" s="1">
        <v>2</v>
      </c>
      <c r="I608" s="1">
        <v>26</v>
      </c>
      <c r="J608" s="1">
        <v>5</v>
      </c>
      <c r="K608" s="1">
        <v>7</v>
      </c>
      <c r="L608" s="1">
        <v>2</v>
      </c>
      <c r="M608" s="1">
        <v>50</v>
      </c>
      <c r="N608" s="1">
        <v>1</v>
      </c>
      <c r="O608" s="1">
        <f>O607+1</f>
        <v>49</v>
      </c>
    </row>
    <row r="609" spans="1:15" x14ac:dyDescent="0.25">
      <c r="A609" s="1">
        <v>583</v>
      </c>
      <c r="B609" s="1">
        <v>10</v>
      </c>
      <c r="C609" s="1">
        <v>1</v>
      </c>
      <c r="D609" s="87" t="s">
        <v>675</v>
      </c>
      <c r="E609" s="87">
        <v>25</v>
      </c>
      <c r="F609" s="1">
        <v>1</v>
      </c>
      <c r="G609" s="1">
        <v>1</v>
      </c>
      <c r="H609" s="1">
        <v>1</v>
      </c>
      <c r="I609" s="1">
        <v>35</v>
      </c>
      <c r="J609" s="1">
        <v>3</v>
      </c>
      <c r="K609" s="1">
        <v>1</v>
      </c>
      <c r="L609" s="1">
        <v>3</v>
      </c>
      <c r="M609" s="1">
        <v>50</v>
      </c>
      <c r="N609" s="1">
        <v>1</v>
      </c>
      <c r="O609" s="1">
        <f>O608+1</f>
        <v>50</v>
      </c>
    </row>
    <row r="610" spans="1:15" x14ac:dyDescent="0.25">
      <c r="A610" s="1">
        <v>585</v>
      </c>
      <c r="B610" s="1">
        <v>10</v>
      </c>
      <c r="C610" s="1">
        <v>1</v>
      </c>
      <c r="D610" s="87" t="s">
        <v>149</v>
      </c>
      <c r="E610" s="87">
        <v>27</v>
      </c>
      <c r="F610" s="1">
        <v>1</v>
      </c>
      <c r="G610" s="1">
        <v>1</v>
      </c>
      <c r="H610" s="1">
        <v>1</v>
      </c>
      <c r="I610" s="1">
        <v>22</v>
      </c>
      <c r="J610" s="1">
        <v>5</v>
      </c>
      <c r="K610" s="1">
        <v>7</v>
      </c>
      <c r="L610" s="1">
        <v>9</v>
      </c>
      <c r="M610" s="1">
        <v>50</v>
      </c>
      <c r="N610" s="1">
        <v>1</v>
      </c>
      <c r="O610" s="1">
        <f>O609+1</f>
        <v>51</v>
      </c>
    </row>
    <row r="611" spans="1:15" x14ac:dyDescent="0.25">
      <c r="A611" s="1">
        <v>587</v>
      </c>
      <c r="B611" s="1">
        <v>10</v>
      </c>
      <c r="C611" s="1">
        <v>2</v>
      </c>
      <c r="D611" s="87" t="s">
        <v>685</v>
      </c>
      <c r="E611" s="87">
        <v>29</v>
      </c>
      <c r="F611" s="1">
        <v>1</v>
      </c>
      <c r="G611" s="1">
        <v>1</v>
      </c>
      <c r="H611" s="1">
        <v>1</v>
      </c>
      <c r="I611" s="1">
        <v>22</v>
      </c>
      <c r="J611" s="1">
        <v>5</v>
      </c>
      <c r="K611" s="1">
        <v>7</v>
      </c>
      <c r="L611" s="1">
        <v>2</v>
      </c>
      <c r="M611" s="1">
        <v>50</v>
      </c>
      <c r="N611" s="1">
        <v>1</v>
      </c>
      <c r="O611" s="1">
        <f>O610+1</f>
        <v>52</v>
      </c>
    </row>
    <row r="612" spans="1:15" x14ac:dyDescent="0.25">
      <c r="A612" s="1">
        <v>595</v>
      </c>
      <c r="B612" s="1">
        <v>10</v>
      </c>
      <c r="C612" s="1">
        <v>1</v>
      </c>
      <c r="D612" s="87" t="s">
        <v>104</v>
      </c>
      <c r="E612" s="87">
        <v>37</v>
      </c>
      <c r="F612" s="1">
        <v>1</v>
      </c>
      <c r="G612" s="1">
        <v>1</v>
      </c>
      <c r="H612" s="1">
        <v>2</v>
      </c>
      <c r="I612" s="1">
        <v>60</v>
      </c>
      <c r="J612" s="1">
        <v>3</v>
      </c>
      <c r="K612" s="1">
        <v>6</v>
      </c>
      <c r="L612" s="1">
        <v>2</v>
      </c>
      <c r="M612" s="1">
        <v>50</v>
      </c>
      <c r="N612" s="1">
        <v>9</v>
      </c>
      <c r="O612" s="1">
        <f>O611+1</f>
        <v>53</v>
      </c>
    </row>
    <row r="613" spans="1:15" x14ac:dyDescent="0.25">
      <c r="A613" s="1">
        <v>560</v>
      </c>
      <c r="B613" s="1">
        <v>10</v>
      </c>
      <c r="C613" s="1">
        <v>1</v>
      </c>
      <c r="D613" s="87" t="s">
        <v>109</v>
      </c>
      <c r="E613" s="87">
        <v>2</v>
      </c>
      <c r="F613" s="1">
        <v>1</v>
      </c>
      <c r="G613" s="1">
        <v>1</v>
      </c>
      <c r="H613" s="1">
        <v>1</v>
      </c>
      <c r="I613" s="1">
        <v>21</v>
      </c>
      <c r="J613" s="1">
        <v>5</v>
      </c>
      <c r="K613" s="1">
        <v>7</v>
      </c>
      <c r="L613" s="1">
        <v>9</v>
      </c>
      <c r="M613" s="1">
        <v>60</v>
      </c>
      <c r="N613" s="1">
        <v>3</v>
      </c>
      <c r="O613" s="1">
        <f>O612+1</f>
        <v>54</v>
      </c>
    </row>
    <row r="614" spans="1:15" x14ac:dyDescent="0.25">
      <c r="A614" s="1">
        <v>615</v>
      </c>
      <c r="B614" s="1">
        <v>10</v>
      </c>
      <c r="C614" s="1">
        <v>3</v>
      </c>
      <c r="D614" s="87" t="s">
        <v>738</v>
      </c>
      <c r="E614" s="87">
        <v>57</v>
      </c>
      <c r="F614" s="1">
        <v>1</v>
      </c>
      <c r="G614" s="1">
        <v>1</v>
      </c>
      <c r="H614" s="1">
        <v>2</v>
      </c>
      <c r="I614" s="1">
        <v>58</v>
      </c>
      <c r="J614" s="1">
        <v>3</v>
      </c>
      <c r="K614" s="1">
        <v>6</v>
      </c>
      <c r="L614" s="1">
        <v>1</v>
      </c>
      <c r="M614" s="1">
        <v>60</v>
      </c>
      <c r="N614" s="1">
        <v>1</v>
      </c>
      <c r="O614" s="1">
        <f>O613+1</f>
        <v>55</v>
      </c>
    </row>
    <row r="615" spans="1:15" x14ac:dyDescent="0.25">
      <c r="A615" s="1">
        <v>624</v>
      </c>
      <c r="B615" s="1">
        <v>10</v>
      </c>
      <c r="C615" s="1">
        <v>3</v>
      </c>
      <c r="D615" s="87" t="s">
        <v>111</v>
      </c>
      <c r="E615" s="87">
        <v>66</v>
      </c>
      <c r="F615" s="1">
        <v>1</v>
      </c>
      <c r="G615" s="1">
        <v>1</v>
      </c>
      <c r="H615" s="1">
        <v>1</v>
      </c>
      <c r="I615" s="1">
        <v>22</v>
      </c>
      <c r="J615" s="1">
        <v>4</v>
      </c>
      <c r="K615" s="1">
        <v>2</v>
      </c>
      <c r="L615" s="1">
        <v>9</v>
      </c>
      <c r="M615" s="1">
        <v>60</v>
      </c>
      <c r="N615" s="1">
        <v>1</v>
      </c>
      <c r="O615" s="1">
        <f>O614+1</f>
        <v>56</v>
      </c>
    </row>
    <row r="616" spans="1:15" x14ac:dyDescent="0.25">
      <c r="A616" s="1">
        <v>559</v>
      </c>
      <c r="B616" s="1">
        <v>10</v>
      </c>
      <c r="C616" s="1">
        <v>1</v>
      </c>
      <c r="D616" s="87" t="s">
        <v>731</v>
      </c>
      <c r="E616" s="87">
        <v>1</v>
      </c>
      <c r="F616" s="1">
        <v>1</v>
      </c>
      <c r="G616" s="1">
        <v>1</v>
      </c>
      <c r="H616" s="1">
        <v>1</v>
      </c>
      <c r="I616" s="1">
        <v>23</v>
      </c>
      <c r="J616" s="1">
        <v>5</v>
      </c>
      <c r="K616" s="1">
        <v>7</v>
      </c>
      <c r="L616" s="1">
        <v>1</v>
      </c>
      <c r="M616" s="1">
        <v>70</v>
      </c>
      <c r="N616" s="1">
        <v>1</v>
      </c>
      <c r="O616" s="1">
        <f>O615+1</f>
        <v>57</v>
      </c>
    </row>
    <row r="617" spans="1:15" x14ac:dyDescent="0.25">
      <c r="A617" s="1">
        <v>570</v>
      </c>
      <c r="B617" s="1">
        <v>10</v>
      </c>
      <c r="C617" s="1">
        <v>4</v>
      </c>
      <c r="D617" s="87" t="s">
        <v>687</v>
      </c>
      <c r="E617" s="87">
        <v>12</v>
      </c>
      <c r="F617" s="1">
        <v>1</v>
      </c>
      <c r="G617" s="1">
        <v>1</v>
      </c>
      <c r="H617" s="1">
        <v>1</v>
      </c>
      <c r="I617" s="1">
        <v>23</v>
      </c>
      <c r="J617" s="1">
        <v>5</v>
      </c>
      <c r="K617" s="1">
        <v>3</v>
      </c>
      <c r="L617" s="1">
        <v>9</v>
      </c>
      <c r="M617" s="1">
        <v>99</v>
      </c>
      <c r="N617" s="1">
        <v>9</v>
      </c>
      <c r="O617" s="1">
        <f>O616+1</f>
        <v>58</v>
      </c>
    </row>
    <row r="618" spans="1:15" x14ac:dyDescent="0.25">
      <c r="A618" s="1">
        <v>577</v>
      </c>
      <c r="B618" s="1">
        <v>10</v>
      </c>
      <c r="C618" s="1">
        <v>1</v>
      </c>
      <c r="D618" s="87" t="s">
        <v>676</v>
      </c>
      <c r="E618" s="87">
        <v>19</v>
      </c>
      <c r="F618" s="1">
        <v>1</v>
      </c>
      <c r="G618" s="1">
        <v>1</v>
      </c>
      <c r="H618" s="1">
        <v>2</v>
      </c>
      <c r="I618" s="1">
        <v>65</v>
      </c>
      <c r="J618" s="1">
        <v>2</v>
      </c>
      <c r="K618" s="1">
        <v>6</v>
      </c>
      <c r="L618" s="1">
        <v>2</v>
      </c>
      <c r="M618" s="1">
        <v>99</v>
      </c>
      <c r="N618" s="1">
        <v>9</v>
      </c>
      <c r="O618" s="1">
        <f>O617+1</f>
        <v>59</v>
      </c>
    </row>
    <row r="619" spans="1:15" x14ac:dyDescent="0.25">
      <c r="A619" s="1">
        <v>582</v>
      </c>
      <c r="B619" s="1">
        <v>10</v>
      </c>
      <c r="C619" s="1">
        <v>1</v>
      </c>
      <c r="D619" s="87" t="s">
        <v>733</v>
      </c>
      <c r="E619" s="87">
        <v>24</v>
      </c>
      <c r="F619" s="1">
        <v>1</v>
      </c>
      <c r="G619" s="1">
        <v>1</v>
      </c>
      <c r="H619" s="1">
        <v>1</v>
      </c>
      <c r="I619" s="1">
        <v>50</v>
      </c>
      <c r="J619" s="1">
        <v>2</v>
      </c>
      <c r="K619" s="1">
        <v>2</v>
      </c>
      <c r="L619" s="1">
        <v>9</v>
      </c>
      <c r="M619" s="1">
        <v>99</v>
      </c>
      <c r="N619" s="1">
        <v>9</v>
      </c>
      <c r="O619" s="1">
        <f>O618+1</f>
        <v>60</v>
      </c>
    </row>
    <row r="620" spans="1:15" x14ac:dyDescent="0.25">
      <c r="A620" s="1">
        <v>597</v>
      </c>
      <c r="B620" s="1">
        <v>10</v>
      </c>
      <c r="C620" s="1">
        <v>2</v>
      </c>
      <c r="D620" s="87" t="s">
        <v>735</v>
      </c>
      <c r="E620" s="87">
        <v>39</v>
      </c>
      <c r="F620" s="1">
        <v>1</v>
      </c>
      <c r="G620" s="1">
        <v>1</v>
      </c>
      <c r="H620" s="1">
        <v>2</v>
      </c>
      <c r="I620" s="1">
        <v>55</v>
      </c>
      <c r="J620" s="1">
        <v>3</v>
      </c>
      <c r="K620" s="1">
        <v>6</v>
      </c>
      <c r="L620" s="1">
        <v>9</v>
      </c>
      <c r="M620" s="1">
        <v>2</v>
      </c>
      <c r="N620" s="1">
        <v>3</v>
      </c>
      <c r="O620" s="1">
        <f>O619+1</f>
        <v>61</v>
      </c>
    </row>
    <row r="621" spans="1:15" x14ac:dyDescent="0.25">
      <c r="A621" s="1">
        <v>604</v>
      </c>
      <c r="B621" s="1">
        <v>10</v>
      </c>
      <c r="C621" s="1">
        <v>1</v>
      </c>
      <c r="D621" s="87" t="s">
        <v>122</v>
      </c>
      <c r="E621" s="87">
        <v>46</v>
      </c>
      <c r="F621" s="1">
        <v>1</v>
      </c>
      <c r="G621" s="1">
        <v>1</v>
      </c>
      <c r="H621" s="1">
        <v>2</v>
      </c>
      <c r="I621" s="1">
        <v>26</v>
      </c>
      <c r="J621" s="1">
        <v>3</v>
      </c>
      <c r="K621" s="1">
        <v>2</v>
      </c>
      <c r="L621" s="1">
        <v>2</v>
      </c>
      <c r="M621" s="1">
        <v>2</v>
      </c>
      <c r="N621" s="1">
        <v>9</v>
      </c>
      <c r="O621" s="1">
        <f>O620+1</f>
        <v>62</v>
      </c>
    </row>
    <row r="622" spans="1:15" x14ac:dyDescent="0.25">
      <c r="A622" s="1">
        <v>605</v>
      </c>
      <c r="B622" s="1">
        <v>10</v>
      </c>
      <c r="C622" s="1">
        <v>1</v>
      </c>
      <c r="D622" s="87" t="s">
        <v>139</v>
      </c>
      <c r="E622" s="87">
        <v>47</v>
      </c>
      <c r="F622" s="1">
        <v>1</v>
      </c>
      <c r="G622" s="1">
        <v>1</v>
      </c>
      <c r="H622" s="1">
        <v>1</v>
      </c>
      <c r="I622" s="1">
        <v>18</v>
      </c>
      <c r="J622" s="1">
        <v>3</v>
      </c>
      <c r="K622" s="1">
        <v>2</v>
      </c>
      <c r="L622" s="1">
        <v>1</v>
      </c>
      <c r="M622" s="1">
        <v>2</v>
      </c>
      <c r="N622" s="1">
        <v>9</v>
      </c>
      <c r="O622" s="1">
        <f>O621+1</f>
        <v>63</v>
      </c>
    </row>
    <row r="623" spans="1:15" x14ac:dyDescent="0.25">
      <c r="A623" s="1">
        <v>607</v>
      </c>
      <c r="B623" s="1">
        <v>10</v>
      </c>
      <c r="C623" s="1">
        <v>3</v>
      </c>
      <c r="D623" s="87" t="s">
        <v>139</v>
      </c>
      <c r="E623" s="87">
        <v>49</v>
      </c>
      <c r="F623" s="1">
        <v>1</v>
      </c>
      <c r="G623" s="1">
        <v>1</v>
      </c>
      <c r="H623" s="1">
        <v>2</v>
      </c>
      <c r="I623" s="1">
        <v>36</v>
      </c>
      <c r="J623" s="1">
        <v>3</v>
      </c>
      <c r="K623" s="1">
        <v>6</v>
      </c>
      <c r="L623" s="1">
        <v>3</v>
      </c>
      <c r="M623" s="1">
        <v>6</v>
      </c>
      <c r="N623" s="1">
        <v>3</v>
      </c>
      <c r="O623" s="1">
        <f>O622+1</f>
        <v>64</v>
      </c>
    </row>
    <row r="624" spans="1:15" x14ac:dyDescent="0.25">
      <c r="A624" s="1">
        <v>610</v>
      </c>
      <c r="B624" s="1">
        <v>10</v>
      </c>
      <c r="C624" s="1">
        <v>1</v>
      </c>
      <c r="D624" s="87" t="s">
        <v>736</v>
      </c>
      <c r="E624" s="87">
        <v>52</v>
      </c>
      <c r="F624" s="1">
        <v>1</v>
      </c>
      <c r="G624" s="1">
        <v>1</v>
      </c>
      <c r="H624" s="1">
        <v>2</v>
      </c>
      <c r="I624" s="1">
        <v>65</v>
      </c>
      <c r="J624" s="1">
        <v>1</v>
      </c>
      <c r="K624" s="1">
        <v>6</v>
      </c>
      <c r="L624" s="1">
        <v>9</v>
      </c>
      <c r="M624" s="1">
        <v>8</v>
      </c>
      <c r="N624" s="1">
        <v>4</v>
      </c>
      <c r="O624" s="1">
        <f>O623+1</f>
        <v>65</v>
      </c>
    </row>
    <row r="625" spans="1:15" x14ac:dyDescent="0.25">
      <c r="A625" s="1">
        <v>613</v>
      </c>
      <c r="B625" s="1">
        <v>10</v>
      </c>
      <c r="C625" s="1">
        <v>1</v>
      </c>
      <c r="D625" s="87" t="s">
        <v>738</v>
      </c>
      <c r="E625" s="87">
        <v>55</v>
      </c>
      <c r="F625" s="1">
        <v>1</v>
      </c>
      <c r="G625" s="1">
        <v>1</v>
      </c>
      <c r="H625" s="1">
        <v>1</v>
      </c>
      <c r="I625" s="1">
        <v>25</v>
      </c>
      <c r="J625" s="1">
        <v>3</v>
      </c>
      <c r="K625" s="1">
        <v>3</v>
      </c>
      <c r="L625" s="1">
        <v>2</v>
      </c>
      <c r="M625" s="1">
        <v>8</v>
      </c>
      <c r="N625" s="1">
        <v>3</v>
      </c>
      <c r="O625" s="1">
        <f>O624+1</f>
        <v>66</v>
      </c>
    </row>
    <row r="626" spans="1:15" x14ac:dyDescent="0.25">
      <c r="A626" s="1">
        <v>614</v>
      </c>
      <c r="B626" s="1">
        <v>10</v>
      </c>
      <c r="C626" s="1">
        <v>2</v>
      </c>
      <c r="D626" s="87" t="s">
        <v>738</v>
      </c>
      <c r="E626" s="87">
        <v>56</v>
      </c>
      <c r="F626" s="1">
        <v>1</v>
      </c>
      <c r="G626" s="1">
        <v>1</v>
      </c>
      <c r="H626" s="1">
        <v>2</v>
      </c>
      <c r="I626" s="1">
        <v>68</v>
      </c>
      <c r="J626" s="1">
        <v>2</v>
      </c>
      <c r="K626" s="1">
        <v>6</v>
      </c>
      <c r="L626" s="1">
        <v>2</v>
      </c>
      <c r="M626" s="1">
        <v>9</v>
      </c>
      <c r="N626" s="1">
        <v>9</v>
      </c>
      <c r="O626" s="1">
        <f>O625+1</f>
        <v>67</v>
      </c>
    </row>
    <row r="627" spans="1:15" x14ac:dyDescent="0.25">
      <c r="F627" s="24">
        <f>COUNTIF(F2:F626,"=1")</f>
        <v>625</v>
      </c>
      <c r="G627" s="23"/>
      <c r="H627" s="23">
        <f>COUNTIF(H2:H626,"=1")</f>
        <v>266</v>
      </c>
      <c r="I627" s="23"/>
      <c r="J627" s="23">
        <f>COUNTIF(J2:J626,"=1")</f>
        <v>23</v>
      </c>
      <c r="K627" s="23">
        <f>COUNTIF(K2:K626,"=1")</f>
        <v>48</v>
      </c>
      <c r="L627" s="23">
        <f>COUNTIF(L2:L626,"=1")</f>
        <v>136</v>
      </c>
      <c r="M627" s="23">
        <f>COUNTIF(M2:M626,"=20")</f>
        <v>6</v>
      </c>
      <c r="N627" s="23">
        <f>COUNTIF(N2:N626,"=1")</f>
        <v>293</v>
      </c>
    </row>
    <row r="628" spans="1:15" x14ac:dyDescent="0.25">
      <c r="F628" s="23"/>
      <c r="G628" s="23"/>
      <c r="H628" s="23">
        <f>COUNTIF(H2:H626,"=2")</f>
        <v>359</v>
      </c>
      <c r="I628" s="23"/>
      <c r="J628" s="23">
        <f>COUNTIF(J2:J626,"=2")</f>
        <v>133</v>
      </c>
      <c r="K628" s="23">
        <f>COUNTIF(K2:K626,"=2")</f>
        <v>116</v>
      </c>
      <c r="L628" s="23">
        <f>COUNTIF(L2:L626,"=2")</f>
        <v>214</v>
      </c>
      <c r="M628" s="23">
        <f>COUNTIF(M2:M626,"=30")</f>
        <v>22</v>
      </c>
      <c r="N628" s="23">
        <f>COUNTIF(N2:N626,"=2")</f>
        <v>116</v>
      </c>
    </row>
    <row r="629" spans="1:15" x14ac:dyDescent="0.25">
      <c r="F629" s="23"/>
      <c r="G629" s="23"/>
      <c r="H629" s="23"/>
      <c r="I629" s="23"/>
      <c r="J629" s="23">
        <f>COUNTIF(J1:J624,"=5")</f>
        <v>219</v>
      </c>
      <c r="K629" s="23">
        <f>COUNTIF(K1:K624,"=5")</f>
        <v>19</v>
      </c>
      <c r="L629" s="24">
        <f>SUM(L625:L628)</f>
        <v>354</v>
      </c>
      <c r="M629" s="23">
        <f>COUNTIF(M1:M624,"=1")</f>
        <v>43</v>
      </c>
      <c r="N629" s="23">
        <f>COUNTIF(N1:N624,"=9")</f>
        <v>79</v>
      </c>
    </row>
    <row r="630" spans="1:15" x14ac:dyDescent="0.25">
      <c r="F630" s="23"/>
      <c r="G630" s="23"/>
      <c r="H630" s="23"/>
      <c r="I630" s="23"/>
      <c r="J630" s="23">
        <f>COUNTIF(J2:J626,"=4")</f>
        <v>152</v>
      </c>
      <c r="K630" s="23">
        <f>COUNTIF(K2:K626,"=4")</f>
        <v>12</v>
      </c>
      <c r="L630" s="23">
        <f>COUNTIF(L2:L626,"=9")</f>
        <v>220</v>
      </c>
      <c r="M630" s="23">
        <f>COUNTIF(M2:M626,"=2")</f>
        <v>36</v>
      </c>
      <c r="N630" s="23">
        <f>COUNTIF(N2:N626,"=4")</f>
        <v>37</v>
      </c>
    </row>
    <row r="631" spans="1:15" x14ac:dyDescent="0.25">
      <c r="F631" s="23"/>
      <c r="G631" s="23"/>
      <c r="H631" s="24">
        <f>SUM(H629:H630)</f>
        <v>0</v>
      </c>
      <c r="I631" s="23"/>
      <c r="J631" s="23">
        <f>COUNTIF(J4:J628,"=3")</f>
        <v>96</v>
      </c>
      <c r="K631" s="23">
        <f>COUNTIF(K4:K628,"=3")</f>
        <v>28</v>
      </c>
      <c r="L631" s="23">
        <f>COUNTIF(L4:L628,"=3")</f>
        <v>55</v>
      </c>
      <c r="M631" s="23">
        <f>COUNTIF(M4:M628,"=3")</f>
        <v>19</v>
      </c>
      <c r="N631" s="23">
        <f>COUNTIF(N4:N628,"=3")</f>
        <v>98</v>
      </c>
    </row>
    <row r="632" spans="1:15" x14ac:dyDescent="0.25">
      <c r="F632" s="23"/>
      <c r="G632" s="23"/>
      <c r="H632" s="23"/>
      <c r="I632" s="23"/>
      <c r="J632" s="23">
        <f>COUNTIF(J2:J626,"=9")</f>
        <v>2</v>
      </c>
      <c r="K632" s="23">
        <f>COUNTIF(K2:K626,"=6")</f>
        <v>188</v>
      </c>
      <c r="L632" s="23"/>
      <c r="M632" s="23">
        <f>COUNTIF(M2:M626,"=40")</f>
        <v>44</v>
      </c>
      <c r="N632" s="2">
        <f>SUM(N627:N631)</f>
        <v>623</v>
      </c>
    </row>
    <row r="633" spans="1:15" x14ac:dyDescent="0.25">
      <c r="F633" s="23"/>
      <c r="G633" s="23"/>
      <c r="H633" s="25"/>
      <c r="I633" s="23"/>
      <c r="J633" s="24">
        <f>SUM(J627:J632)</f>
        <v>625</v>
      </c>
      <c r="K633" s="23">
        <f>COUNTIF(K2:K626,"=7")</f>
        <v>119</v>
      </c>
      <c r="L633" s="23"/>
      <c r="M633" s="23">
        <f>COUNTIF(M2:M626,"=50")</f>
        <v>58</v>
      </c>
    </row>
    <row r="634" spans="1:15" x14ac:dyDescent="0.25">
      <c r="F634" s="23"/>
      <c r="G634" s="23"/>
      <c r="H634" s="23"/>
      <c r="I634" s="23"/>
      <c r="J634" s="25"/>
      <c r="K634" s="23">
        <f>COUNTIF(K2:K626,"=8")</f>
        <v>16</v>
      </c>
      <c r="L634" s="23"/>
      <c r="M634" s="23">
        <f>COUNTIF(M2:M626,"=4")</f>
        <v>96</v>
      </c>
    </row>
    <row r="635" spans="1:15" x14ac:dyDescent="0.25">
      <c r="F635" s="23"/>
      <c r="G635" s="23"/>
      <c r="H635" s="23"/>
      <c r="I635" s="23"/>
      <c r="J635" s="25"/>
      <c r="K635" s="23">
        <f>COUNTIF(K2:K626,"=9")</f>
        <v>13</v>
      </c>
      <c r="L635" s="23"/>
      <c r="M635" s="23">
        <f>COUNTIF(M2:M626,"=5")</f>
        <v>4</v>
      </c>
    </row>
    <row r="636" spans="1:15" x14ac:dyDescent="0.25">
      <c r="F636" s="23"/>
      <c r="G636" s="23"/>
      <c r="H636" s="23"/>
      <c r="I636" s="23"/>
      <c r="J636" s="25"/>
      <c r="K636" s="23">
        <f>COUNTIF(K2:K626,"=10")</f>
        <v>22</v>
      </c>
      <c r="L636" s="23"/>
      <c r="M636" s="23">
        <f>COUNTIF(M2:M626,"=6")</f>
        <v>7</v>
      </c>
    </row>
    <row r="637" spans="1:15" x14ac:dyDescent="0.25">
      <c r="F637" s="23"/>
      <c r="G637" s="23"/>
      <c r="H637" s="23"/>
      <c r="I637" s="23"/>
      <c r="J637" s="25"/>
      <c r="K637" s="23">
        <f>COUNTIF(K2:K626,"=98")</f>
        <v>37</v>
      </c>
      <c r="L637" s="23"/>
      <c r="M637" s="23">
        <f>COUNTIF(M2:M626,"=60")</f>
        <v>32</v>
      </c>
    </row>
    <row r="638" spans="1:15" x14ac:dyDescent="0.25">
      <c r="F638" s="23"/>
      <c r="G638" s="23"/>
      <c r="H638" s="23"/>
      <c r="I638" s="23"/>
      <c r="J638" s="25"/>
      <c r="K638" s="23">
        <f>COUNTIF(K2:K626,"=99")</f>
        <v>6</v>
      </c>
      <c r="L638" s="23"/>
      <c r="M638" s="23">
        <f>COUNTIF(M2:M626,"=70")</f>
        <v>24</v>
      </c>
    </row>
    <row r="639" spans="1:15" x14ac:dyDescent="0.25">
      <c r="F639" s="23"/>
      <c r="G639" s="23"/>
      <c r="H639" s="23"/>
      <c r="I639" s="23"/>
      <c r="J639" s="25"/>
      <c r="K639" s="24">
        <f>SUM(K627:K638)</f>
        <v>624</v>
      </c>
      <c r="L639" s="23"/>
      <c r="M639" s="23">
        <f>COUNTIF(M2:M626,"=7")</f>
        <v>125</v>
      </c>
    </row>
    <row r="640" spans="1:15" x14ac:dyDescent="0.25">
      <c r="F640" s="23"/>
      <c r="G640" s="23"/>
      <c r="H640" s="23"/>
      <c r="I640" s="23"/>
      <c r="J640" s="23"/>
      <c r="K640" s="23"/>
      <c r="L640" s="23"/>
      <c r="M640" s="23">
        <f>COUNTIF(M2:M626,"=8")</f>
        <v>9</v>
      </c>
    </row>
    <row r="641" spans="6:13" x14ac:dyDescent="0.25">
      <c r="F641" s="23"/>
      <c r="G641" s="23"/>
      <c r="H641" s="23"/>
      <c r="I641" s="23"/>
      <c r="J641" s="23"/>
      <c r="K641" s="23"/>
      <c r="L641" s="23"/>
      <c r="M641" s="23">
        <f>COUNTIF(M2:M626,"=9")</f>
        <v>4</v>
      </c>
    </row>
    <row r="642" spans="6:13" x14ac:dyDescent="0.25">
      <c r="F642" s="23"/>
      <c r="G642" s="23"/>
      <c r="H642" s="23"/>
      <c r="I642" s="23"/>
      <c r="J642" s="23"/>
      <c r="K642" s="23"/>
      <c r="L642" s="23"/>
      <c r="M642" s="23">
        <f>COUNTIF(M2:M626,"=11")</f>
        <v>43</v>
      </c>
    </row>
    <row r="643" spans="6:13" x14ac:dyDescent="0.25">
      <c r="F643" s="23"/>
      <c r="G643" s="23"/>
      <c r="H643" s="23"/>
      <c r="I643" s="23"/>
      <c r="J643" s="23"/>
      <c r="K643" s="23"/>
      <c r="L643" s="23"/>
      <c r="M643" s="1">
        <f>COUNTIF(M2:M626,"=99")</f>
        <v>53</v>
      </c>
    </row>
    <row r="644" spans="6:13" x14ac:dyDescent="0.25">
      <c r="F644" s="23"/>
      <c r="G644" s="23"/>
      <c r="H644" s="23"/>
      <c r="I644" s="23"/>
      <c r="J644" s="23"/>
      <c r="K644" s="23"/>
      <c r="L644" s="23"/>
      <c r="M644" s="24">
        <f>SUM(M627:M643)</f>
        <v>625</v>
      </c>
    </row>
    <row r="645" spans="6:13" x14ac:dyDescent="0.25">
      <c r="F645" s="23"/>
      <c r="G645" s="23"/>
      <c r="H645" s="23"/>
      <c r="I645" s="23"/>
      <c r="J645" s="23"/>
      <c r="K645" s="23"/>
      <c r="L645" s="23"/>
    </row>
    <row r="646" spans="6:13" x14ac:dyDescent="0.25">
      <c r="F646" s="23"/>
      <c r="G646" s="23"/>
      <c r="H646" s="23"/>
      <c r="I646" s="23"/>
      <c r="J646" s="23"/>
      <c r="K646" s="23"/>
    </row>
  </sheetData>
  <sortState ref="A2:O626">
    <sortCondition ref="B2:B626"/>
    <sortCondition ref="M2:M626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>
    <pageSetUpPr fitToPage="1"/>
  </sheetPr>
  <dimension ref="A1:CC65"/>
  <sheetViews>
    <sheetView topLeftCell="Y1" zoomScaleNormal="100" workbookViewId="0">
      <selection activeCell="AA8" sqref="AA8"/>
    </sheetView>
  </sheetViews>
  <sheetFormatPr baseColWidth="10" defaultRowHeight="16.5" x14ac:dyDescent="0.3"/>
  <cols>
    <col min="1" max="1" width="4" style="8" bestFit="1" customWidth="1"/>
    <col min="2" max="2" width="23.5703125" style="6" bestFit="1" customWidth="1"/>
    <col min="3" max="3" width="8" style="6" bestFit="1" customWidth="1"/>
    <col min="4" max="4" width="4" style="6" bestFit="1" customWidth="1"/>
    <col min="5" max="5" width="4" style="8" customWidth="1"/>
    <col min="6" max="6" width="15.28515625" style="6" bestFit="1" customWidth="1"/>
    <col min="7" max="7" width="8" style="6" bestFit="1" customWidth="1"/>
    <col min="8" max="8" width="4" style="6" bestFit="1" customWidth="1"/>
    <col min="9" max="9" width="6.42578125" style="8" customWidth="1"/>
    <col min="10" max="10" width="3" style="30" bestFit="1" customWidth="1"/>
    <col min="11" max="11" width="21.5703125" style="6" bestFit="1" customWidth="1"/>
    <col min="12" max="12" width="8" style="6" bestFit="1" customWidth="1"/>
    <col min="13" max="14" width="4" style="6" bestFit="1" customWidth="1"/>
    <col min="15" max="15" width="14.5703125" style="6" bestFit="1" customWidth="1"/>
    <col min="16" max="16" width="7" style="6" bestFit="1" customWidth="1"/>
    <col min="17" max="17" width="21.28515625" style="6" bestFit="1" customWidth="1"/>
    <col min="18" max="18" width="7" style="6" bestFit="1" customWidth="1"/>
    <col min="19" max="19" width="7.140625" style="6" bestFit="1" customWidth="1"/>
    <col min="20" max="20" width="7" style="6" bestFit="1" customWidth="1"/>
    <col min="21" max="21" width="5.85546875" style="6" bestFit="1" customWidth="1"/>
    <col min="22" max="22" width="6" style="6" bestFit="1" customWidth="1"/>
    <col min="23" max="23" width="4.42578125" style="6" bestFit="1" customWidth="1"/>
    <col min="24" max="24" width="6" style="6" bestFit="1" customWidth="1"/>
    <col min="25" max="25" width="7" style="6" bestFit="1" customWidth="1"/>
    <col min="26" max="26" width="4.42578125" style="6" customWidth="1"/>
    <col min="27" max="27" width="30.140625" style="6" bestFit="1" customWidth="1"/>
    <col min="28" max="28" width="5" style="6" customWidth="1"/>
    <col min="29" max="32" width="6.28515625" style="6" customWidth="1"/>
    <col min="33" max="33" width="8.7109375" style="6" customWidth="1"/>
    <col min="34" max="34" width="7.28515625" style="6" customWidth="1"/>
    <col min="35" max="35" width="6.28515625" style="6" customWidth="1"/>
    <col min="36" max="36" width="8.5703125" style="6" customWidth="1"/>
    <col min="37" max="37" width="6.28515625" style="6" customWidth="1"/>
    <col min="38" max="38" width="7.42578125" style="6" customWidth="1"/>
    <col min="39" max="39" width="7.5703125" style="6" customWidth="1"/>
    <col min="40" max="40" width="7" style="6" customWidth="1"/>
    <col min="41" max="41" width="7.28515625" style="6" customWidth="1"/>
    <col min="42" max="42" width="7.140625" style="6" customWidth="1"/>
    <col min="43" max="43" width="6.85546875" style="6" customWidth="1"/>
    <col min="44" max="44" width="6.7109375" style="6" customWidth="1"/>
    <col min="45" max="45" width="7.28515625" style="6" customWidth="1"/>
    <col min="46" max="46" width="7" style="6" customWidth="1"/>
    <col min="47" max="50" width="6.28515625" style="6" customWidth="1"/>
    <col min="51" max="52" width="7.85546875" style="6" customWidth="1"/>
    <col min="53" max="53" width="6" style="6" bestFit="1" customWidth="1"/>
    <col min="54" max="54" width="8.5703125" style="6" customWidth="1"/>
    <col min="55" max="55" width="6" style="6" bestFit="1" customWidth="1"/>
    <col min="56" max="56" width="6" style="6" customWidth="1"/>
    <col min="57" max="57" width="7" style="6" bestFit="1" customWidth="1"/>
    <col min="58" max="58" width="7" style="6" customWidth="1"/>
    <col min="59" max="59" width="6" style="6" bestFit="1" customWidth="1"/>
    <col min="60" max="60" width="6" style="6" customWidth="1"/>
    <col min="61" max="61" width="6" style="6" bestFit="1" customWidth="1"/>
    <col min="62" max="62" width="6" style="6" customWidth="1"/>
    <col min="63" max="63" width="9" style="6" customWidth="1"/>
    <col min="64" max="66" width="7.7109375" style="6" customWidth="1"/>
    <col min="67" max="68" width="8" style="6" customWidth="1"/>
    <col min="69" max="69" width="8.42578125" style="6" bestFit="1" customWidth="1"/>
    <col min="70" max="70" width="8.42578125" style="6" customWidth="1"/>
    <col min="71" max="71" width="9.28515625" style="6" bestFit="1" customWidth="1"/>
    <col min="72" max="72" width="8" style="10" bestFit="1" customWidth="1"/>
    <col min="73" max="73" width="9.7109375" style="6" bestFit="1" customWidth="1"/>
    <col min="74" max="74" width="11.42578125" style="8"/>
    <col min="75" max="75" width="10.7109375" style="10" bestFit="1" customWidth="1"/>
    <col min="76" max="76" width="8" style="10" bestFit="1" customWidth="1"/>
    <col min="77" max="77" width="10.140625" style="6" bestFit="1" customWidth="1"/>
    <col min="78" max="78" width="4.140625" style="8" customWidth="1"/>
    <col min="79" max="79" width="28.28515625" style="8" bestFit="1" customWidth="1"/>
    <col min="80" max="80" width="8" style="8" bestFit="1" customWidth="1"/>
    <col min="81" max="81" width="11.5703125" style="6" bestFit="1" customWidth="1"/>
    <col min="82" max="16384" width="11.42578125" style="6"/>
  </cols>
  <sheetData>
    <row r="1" spans="1:81" s="5" customFormat="1" ht="17.25" thickBot="1" x14ac:dyDescent="0.35">
      <c r="A1" s="4">
        <v>625</v>
      </c>
      <c r="B1" s="4"/>
      <c r="C1" s="4"/>
      <c r="D1" s="4"/>
      <c r="E1" s="4"/>
      <c r="I1" s="4"/>
      <c r="J1" s="29"/>
      <c r="K1" s="34">
        <v>8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47"/>
      <c r="BQ1" s="45"/>
      <c r="BR1" s="48"/>
      <c r="BW1" s="7"/>
      <c r="BX1" s="7"/>
      <c r="BY1" s="4" t="s">
        <v>0</v>
      </c>
      <c r="BZ1" s="4"/>
      <c r="CA1" s="4"/>
      <c r="CB1" s="4"/>
      <c r="CC1" s="4" t="s">
        <v>1</v>
      </c>
    </row>
    <row r="2" spans="1:81" x14ac:dyDescent="0.3">
      <c r="B2" s="26" t="s">
        <v>19</v>
      </c>
      <c r="C2" s="26"/>
      <c r="D2" s="9"/>
      <c r="F2" s="27">
        <v>5</v>
      </c>
      <c r="G2" s="27"/>
      <c r="H2" s="27"/>
      <c r="J2" s="30">
        <v>20</v>
      </c>
      <c r="K2" s="14" t="s">
        <v>203</v>
      </c>
      <c r="L2" s="14">
        <f>M2/A1</f>
        <v>9.5999999999999992E-3</v>
      </c>
      <c r="M2" s="30">
        <f>BD!M627</f>
        <v>6</v>
      </c>
      <c r="N2" s="30"/>
      <c r="O2" s="14" t="str">
        <f>K2</f>
        <v>Perla Woolrich</v>
      </c>
      <c r="P2" s="14">
        <f>L2</f>
        <v>9.5999999999999992E-3</v>
      </c>
      <c r="Q2" s="14" t="str">
        <f>K3</f>
        <v xml:space="preserve">Héctor Pablo Ramírez </v>
      </c>
      <c r="R2" s="14">
        <f>L3</f>
        <v>3.5200000000000002E-2</v>
      </c>
      <c r="S2" s="14" t="s">
        <v>4</v>
      </c>
      <c r="T2" s="14">
        <f>L4</f>
        <v>6.88E-2</v>
      </c>
      <c r="U2" s="14" t="s">
        <v>5</v>
      </c>
      <c r="V2" s="14">
        <f>L5</f>
        <v>5.7599999999999998E-2</v>
      </c>
      <c r="W2" s="14" t="s">
        <v>8</v>
      </c>
      <c r="X2" s="14">
        <f>L6</f>
        <v>3.04E-2</v>
      </c>
      <c r="Y2" s="14">
        <f>P2+R2+T2+V2+X2</f>
        <v>0.20160000000000003</v>
      </c>
      <c r="Z2" s="14"/>
      <c r="AA2" s="124" t="s">
        <v>220</v>
      </c>
      <c r="AB2" s="56"/>
      <c r="AC2" s="121" t="s">
        <v>203</v>
      </c>
      <c r="AD2" s="121"/>
      <c r="AE2" s="121" t="s">
        <v>204</v>
      </c>
      <c r="AF2" s="121"/>
      <c r="AG2" s="122" t="s">
        <v>4</v>
      </c>
      <c r="AH2" s="122"/>
      <c r="AI2" s="122" t="s">
        <v>5</v>
      </c>
      <c r="AJ2" s="122"/>
      <c r="AK2" s="122" t="s">
        <v>8</v>
      </c>
      <c r="AL2" s="122"/>
      <c r="AM2" s="121" t="s">
        <v>209</v>
      </c>
      <c r="AN2" s="121"/>
      <c r="AO2" s="121" t="s">
        <v>205</v>
      </c>
      <c r="AP2" s="121"/>
      <c r="AQ2" s="121" t="s">
        <v>192</v>
      </c>
      <c r="AR2" s="121"/>
      <c r="AS2" s="118" t="s">
        <v>11</v>
      </c>
      <c r="AT2" s="118"/>
      <c r="AU2" s="118" t="s">
        <v>12</v>
      </c>
      <c r="AV2" s="118"/>
      <c r="AW2" s="118" t="s">
        <v>13</v>
      </c>
      <c r="AX2" s="118"/>
      <c r="AY2" s="123" t="s">
        <v>210</v>
      </c>
      <c r="AZ2" s="123"/>
      <c r="BA2" s="123" t="s">
        <v>191</v>
      </c>
      <c r="BB2" s="123"/>
      <c r="BC2" s="123" t="s">
        <v>193</v>
      </c>
      <c r="BD2" s="123"/>
      <c r="BE2" s="118" t="s">
        <v>20</v>
      </c>
      <c r="BF2" s="118"/>
      <c r="BG2" s="119" t="s">
        <v>18</v>
      </c>
      <c r="BH2" s="119"/>
      <c r="BI2" s="120" t="s">
        <v>14</v>
      </c>
      <c r="BJ2" s="120"/>
      <c r="BK2" s="128" t="s">
        <v>211</v>
      </c>
      <c r="BL2" s="128"/>
      <c r="BM2" s="57" t="s">
        <v>15</v>
      </c>
      <c r="BN2" s="65" t="s">
        <v>26</v>
      </c>
      <c r="BO2" s="56"/>
      <c r="BP2" s="56"/>
      <c r="BQ2" s="126" t="s">
        <v>197</v>
      </c>
      <c r="BR2" s="69"/>
      <c r="BU2" s="11" t="s">
        <v>2</v>
      </c>
      <c r="BV2" s="20"/>
      <c r="BW2" s="12"/>
      <c r="BX2" s="12"/>
      <c r="BY2" s="13" t="s">
        <v>6</v>
      </c>
      <c r="BZ2" s="13"/>
      <c r="CA2" s="13"/>
      <c r="CB2" s="13"/>
      <c r="CC2" s="13" t="s">
        <v>7</v>
      </c>
    </row>
    <row r="3" spans="1:81" x14ac:dyDescent="0.3">
      <c r="A3" s="8">
        <f>A2+1</f>
        <v>1</v>
      </c>
      <c r="B3" s="6" t="s">
        <v>47</v>
      </c>
      <c r="C3" s="14">
        <f>D3/A1</f>
        <v>0.21759999999999999</v>
      </c>
      <c r="D3" s="6">
        <f>BD!L627</f>
        <v>136</v>
      </c>
      <c r="F3" s="8" t="s">
        <v>21</v>
      </c>
      <c r="G3" s="14">
        <f>H3/A1</f>
        <v>0.46879999999999999</v>
      </c>
      <c r="H3" s="8">
        <f>BD!N627</f>
        <v>293</v>
      </c>
      <c r="J3" s="30">
        <v>30</v>
      </c>
      <c r="K3" s="14" t="s">
        <v>204</v>
      </c>
      <c r="L3" s="14">
        <f>M3/A1</f>
        <v>3.5200000000000002E-2</v>
      </c>
      <c r="M3" s="30">
        <f>BD!M628</f>
        <v>22</v>
      </c>
      <c r="N3" s="30"/>
      <c r="O3" s="14" t="str">
        <f>K7</f>
        <v>Sofía Castro Ríos</v>
      </c>
      <c r="P3" s="14">
        <f>L7</f>
        <v>7.0400000000000004E-2</v>
      </c>
      <c r="Q3" s="14" t="str">
        <f>K8</f>
        <v>Raúl Bolaños Cacho Cué</v>
      </c>
      <c r="R3" s="14">
        <f>L8</f>
        <v>9.2799999999999994E-2</v>
      </c>
      <c r="S3" s="14" t="s">
        <v>11</v>
      </c>
      <c r="T3" s="14">
        <f>L9</f>
        <v>0.15359999999999999</v>
      </c>
      <c r="U3" s="14" t="s">
        <v>12</v>
      </c>
      <c r="V3" s="14">
        <f>L10</f>
        <v>6.4000000000000003E-3</v>
      </c>
      <c r="W3" s="14" t="s">
        <v>13</v>
      </c>
      <c r="X3" s="14">
        <f>L11</f>
        <v>1.12E-2</v>
      </c>
      <c r="Y3" s="14">
        <f>P3+R3+T3+V3+X3</f>
        <v>0.33439999999999998</v>
      </c>
      <c r="Z3" s="14"/>
      <c r="AA3" s="125"/>
      <c r="AB3" s="51"/>
      <c r="AC3" s="50" t="s">
        <v>207</v>
      </c>
      <c r="AD3" s="50" t="s">
        <v>208</v>
      </c>
      <c r="AE3" s="50" t="s">
        <v>207</v>
      </c>
      <c r="AF3" s="50" t="s">
        <v>208</v>
      </c>
      <c r="AG3" s="50" t="s">
        <v>207</v>
      </c>
      <c r="AH3" s="50" t="s">
        <v>208</v>
      </c>
      <c r="AI3" s="50" t="s">
        <v>207</v>
      </c>
      <c r="AJ3" s="50" t="s">
        <v>208</v>
      </c>
      <c r="AK3" s="50" t="s">
        <v>207</v>
      </c>
      <c r="AL3" s="50" t="s">
        <v>208</v>
      </c>
      <c r="AM3" s="50" t="s">
        <v>207</v>
      </c>
      <c r="AN3" s="50" t="s">
        <v>208</v>
      </c>
      <c r="AO3" s="50" t="s">
        <v>207</v>
      </c>
      <c r="AP3" s="50" t="s">
        <v>208</v>
      </c>
      <c r="AQ3" s="50" t="s">
        <v>207</v>
      </c>
      <c r="AR3" s="50" t="s">
        <v>208</v>
      </c>
      <c r="AS3" s="50" t="s">
        <v>207</v>
      </c>
      <c r="AT3" s="50" t="s">
        <v>208</v>
      </c>
      <c r="AU3" s="50" t="s">
        <v>207</v>
      </c>
      <c r="AV3" s="50" t="s">
        <v>208</v>
      </c>
      <c r="AW3" s="50" t="s">
        <v>207</v>
      </c>
      <c r="AX3" s="50" t="s">
        <v>208</v>
      </c>
      <c r="AY3" s="50" t="s">
        <v>207</v>
      </c>
      <c r="AZ3" s="50" t="s">
        <v>208</v>
      </c>
      <c r="BA3" s="50" t="s">
        <v>207</v>
      </c>
      <c r="BB3" s="50" t="s">
        <v>208</v>
      </c>
      <c r="BC3" s="50" t="s">
        <v>207</v>
      </c>
      <c r="BD3" s="50" t="s">
        <v>208</v>
      </c>
      <c r="BE3" s="50" t="s">
        <v>207</v>
      </c>
      <c r="BF3" s="50" t="s">
        <v>208</v>
      </c>
      <c r="BG3" s="50" t="s">
        <v>207</v>
      </c>
      <c r="BH3" s="50" t="s">
        <v>208</v>
      </c>
      <c r="BI3" s="50" t="s">
        <v>207</v>
      </c>
      <c r="BJ3" s="50" t="s">
        <v>208</v>
      </c>
      <c r="BK3" s="50" t="s">
        <v>207</v>
      </c>
      <c r="BL3" s="50" t="s">
        <v>208</v>
      </c>
      <c r="BM3" s="50" t="s">
        <v>207</v>
      </c>
      <c r="BN3" s="50" t="s">
        <v>207</v>
      </c>
      <c r="BO3" s="49"/>
      <c r="BP3" s="49"/>
      <c r="BQ3" s="127"/>
      <c r="BR3" s="69"/>
      <c r="BS3" s="6" t="s">
        <v>27</v>
      </c>
      <c r="BT3" s="15">
        <f>BU3/A1</f>
        <v>0.42559999999999998</v>
      </c>
      <c r="BU3" s="6">
        <f>BD!H627</f>
        <v>266</v>
      </c>
      <c r="BW3" s="10" t="s">
        <v>29</v>
      </c>
      <c r="BX3" s="18">
        <f>BY3/A1</f>
        <v>3.6799999999999999E-2</v>
      </c>
      <c r="BY3" s="6">
        <f>BD!J627</f>
        <v>23</v>
      </c>
      <c r="CA3" s="6" t="s">
        <v>34</v>
      </c>
      <c r="CB3" s="18">
        <f>CC3/A1</f>
        <v>7.6799999999999993E-2</v>
      </c>
      <c r="CC3" s="6">
        <f>BD!K627</f>
        <v>48</v>
      </c>
    </row>
    <row r="4" spans="1:81" x14ac:dyDescent="0.3">
      <c r="A4" s="8">
        <f t="shared" ref="A4:A12" si="0">A3+1</f>
        <v>2</v>
      </c>
      <c r="B4" s="6" t="s">
        <v>48</v>
      </c>
      <c r="C4" s="14">
        <f>D4/A1</f>
        <v>0.34239999999999998</v>
      </c>
      <c r="D4" s="6">
        <f>BD!L628</f>
        <v>214</v>
      </c>
      <c r="F4" s="6" t="s">
        <v>22</v>
      </c>
      <c r="G4" s="14">
        <f>H4/A1</f>
        <v>0.18559999999999999</v>
      </c>
      <c r="H4" s="8">
        <f>BD!N628</f>
        <v>116</v>
      </c>
      <c r="J4" s="30">
        <v>1</v>
      </c>
      <c r="K4" s="14" t="s">
        <v>4</v>
      </c>
      <c r="L4" s="14">
        <f>M4/A1</f>
        <v>6.88E-2</v>
      </c>
      <c r="M4" s="30">
        <f>BD!M629</f>
        <v>43</v>
      </c>
      <c r="N4" s="30"/>
      <c r="O4" s="14" t="str">
        <f>K12</f>
        <v>Susana Harp</v>
      </c>
      <c r="P4" s="14">
        <f>L12</f>
        <v>5.1200000000000002E-2</v>
      </c>
      <c r="Q4" s="14" t="str">
        <f>K13</f>
        <v>Salomón Jara</v>
      </c>
      <c r="R4" s="14">
        <f>L13</f>
        <v>3.8399999999999997E-2</v>
      </c>
      <c r="S4" s="14" t="s">
        <v>20</v>
      </c>
      <c r="T4" s="14">
        <f>L14</f>
        <v>0.2</v>
      </c>
      <c r="U4" s="14" t="s">
        <v>18</v>
      </c>
      <c r="V4" s="14">
        <f>L15</f>
        <v>1.44E-2</v>
      </c>
      <c r="W4" s="14" t="s">
        <v>14</v>
      </c>
      <c r="X4" s="14">
        <f>L16</f>
        <v>6.4000000000000003E-3</v>
      </c>
      <c r="Y4" s="14">
        <f>P4+R4+T4+V4+X4</f>
        <v>0.31040000000000006</v>
      </c>
      <c r="Z4" s="14"/>
      <c r="AA4" s="58" t="s">
        <v>212</v>
      </c>
      <c r="AB4" s="53">
        <v>59</v>
      </c>
      <c r="AC4" s="54">
        <f>AC19/AB4</f>
        <v>0</v>
      </c>
      <c r="AD4" s="54">
        <f>AC19/AX20</f>
        <v>0</v>
      </c>
      <c r="AE4" s="54">
        <f>AD19/AB4</f>
        <v>1.6949152542372881E-2</v>
      </c>
      <c r="AF4" s="54">
        <f>AD19/AX20</f>
        <v>2.0833333333333332E-2</v>
      </c>
      <c r="AG4" s="54">
        <f>AE19/AB4</f>
        <v>3.3898305084745763E-2</v>
      </c>
      <c r="AH4" s="54">
        <f>AE19/AX20</f>
        <v>4.1666666666666664E-2</v>
      </c>
      <c r="AI4" s="54">
        <f>AF19/AB4</f>
        <v>5.0847457627118647E-2</v>
      </c>
      <c r="AJ4" s="54">
        <f>AF19/AX20</f>
        <v>6.25E-2</v>
      </c>
      <c r="AK4" s="54">
        <f>AG19/AB4</f>
        <v>1.6949152542372881E-2</v>
      </c>
      <c r="AL4" s="54">
        <f>AG19/AX20</f>
        <v>2.0833333333333332E-2</v>
      </c>
      <c r="AM4" s="54">
        <f>AH19/AB4</f>
        <v>0.11864406779661017</v>
      </c>
      <c r="AN4" s="54">
        <f>AH19/AX20</f>
        <v>0.14583333333333334</v>
      </c>
      <c r="AO4" s="54">
        <f>AI19/AB4</f>
        <v>5.0847457627118647E-2</v>
      </c>
      <c r="AP4" s="54">
        <f>AI19/AX20</f>
        <v>6.25E-2</v>
      </c>
      <c r="AQ4" s="54">
        <f>AJ19/AB4</f>
        <v>8.4745762711864403E-2</v>
      </c>
      <c r="AR4" s="54">
        <f>AJ19/AX20</f>
        <v>0.10416666666666667</v>
      </c>
      <c r="AS4" s="54">
        <f>AK19/AB4</f>
        <v>0.16949152542372881</v>
      </c>
      <c r="AT4" s="54">
        <f>AK19/AX20</f>
        <v>0.20833333333333334</v>
      </c>
      <c r="AU4" s="54">
        <f>AL19/AB4</f>
        <v>1.6949152542372881E-2</v>
      </c>
      <c r="AV4" s="54">
        <f>AL19/AX20</f>
        <v>2.0833333333333332E-2</v>
      </c>
      <c r="AW4" s="54">
        <f>AM19/AB4</f>
        <v>1.6949152542372881E-2</v>
      </c>
      <c r="AX4" s="54">
        <f>AM19/AX20</f>
        <v>2.0833333333333332E-2</v>
      </c>
      <c r="AY4" s="54">
        <f>AN19/AB4</f>
        <v>0.33898305084745761</v>
      </c>
      <c r="AZ4" s="54">
        <f>AN19/AX20</f>
        <v>0.41666666666666669</v>
      </c>
      <c r="BA4" s="54">
        <f>AO19/AB4</f>
        <v>6.7796610169491525E-2</v>
      </c>
      <c r="BB4" s="54">
        <f>AO19/AX20</f>
        <v>8.3333333333333329E-2</v>
      </c>
      <c r="BC4" s="54">
        <f>AP19/AB4</f>
        <v>6.7796610169491525E-2</v>
      </c>
      <c r="BD4" s="54">
        <f>AP19/AX20</f>
        <v>8.3333333333333329E-2</v>
      </c>
      <c r="BE4" s="54">
        <f>AQ19/AB4</f>
        <v>0.20338983050847459</v>
      </c>
      <c r="BF4" s="54">
        <f>AQ19/AX20</f>
        <v>0.25</v>
      </c>
      <c r="BG4" s="54">
        <f>AR19/AB4</f>
        <v>1.6949152542372881E-2</v>
      </c>
      <c r="BH4" s="54">
        <f>AR19/AX20</f>
        <v>2.0833333333333332E-2</v>
      </c>
      <c r="BI4" s="54">
        <f>AS19/AB4</f>
        <v>0</v>
      </c>
      <c r="BJ4" s="54">
        <f>AS19/AX20</f>
        <v>0</v>
      </c>
      <c r="BK4" s="54">
        <f>AT19/AB4</f>
        <v>0.3559322033898305</v>
      </c>
      <c r="BL4" s="54">
        <f>AT19/AX20</f>
        <v>0.4375</v>
      </c>
      <c r="BM4" s="50">
        <f>AU19/AB4</f>
        <v>6.7796610169491525E-2</v>
      </c>
      <c r="BN4" s="50">
        <f>AV19/AB4</f>
        <v>0.11864406779661017</v>
      </c>
      <c r="BO4" s="49"/>
      <c r="BP4" s="49"/>
      <c r="BQ4" s="66">
        <v>0.1275</v>
      </c>
      <c r="BR4" s="70"/>
      <c r="BS4" s="6" t="s">
        <v>28</v>
      </c>
      <c r="BT4" s="15">
        <f>BU4/A1</f>
        <v>0.57440000000000002</v>
      </c>
      <c r="BU4" s="6">
        <f>BD!H628</f>
        <v>359</v>
      </c>
      <c r="BW4" s="10" t="s">
        <v>30</v>
      </c>
      <c r="BX4" s="18">
        <f>BY4/A1</f>
        <v>0.21279999999999999</v>
      </c>
      <c r="BY4" s="6">
        <f>BD!J628</f>
        <v>133</v>
      </c>
      <c r="CA4" s="6" t="s">
        <v>42</v>
      </c>
      <c r="CB4" s="18">
        <f>CC4/A1</f>
        <v>0.18559999999999999</v>
      </c>
      <c r="CC4" s="6">
        <f>BD!K628</f>
        <v>116</v>
      </c>
    </row>
    <row r="5" spans="1:81" x14ac:dyDescent="0.3">
      <c r="A5" s="8">
        <f t="shared" si="0"/>
        <v>3</v>
      </c>
      <c r="B5" s="6" t="s">
        <v>9</v>
      </c>
      <c r="C5" s="14">
        <f>D5/A1</f>
        <v>0.56640000000000001</v>
      </c>
      <c r="D5" s="6">
        <f>BD!L629</f>
        <v>354</v>
      </c>
      <c r="F5" s="6" t="s">
        <v>25</v>
      </c>
      <c r="G5" s="14">
        <f>H5/A1</f>
        <v>0.12640000000000001</v>
      </c>
      <c r="H5" s="8">
        <f>BD!N629</f>
        <v>79</v>
      </c>
      <c r="J5" s="30">
        <v>2</v>
      </c>
      <c r="K5" s="14" t="s">
        <v>5</v>
      </c>
      <c r="L5" s="14">
        <f>M5/A1</f>
        <v>5.7599999999999998E-2</v>
      </c>
      <c r="M5" s="30">
        <f>BD!M630</f>
        <v>36</v>
      </c>
      <c r="N5" s="30"/>
      <c r="O5" s="17" t="s">
        <v>15</v>
      </c>
      <c r="P5" s="14">
        <f>L17</f>
        <v>6.88E-2</v>
      </c>
      <c r="Q5" s="14"/>
      <c r="R5" s="14"/>
      <c r="S5" s="14"/>
      <c r="T5" s="14"/>
      <c r="U5" s="14"/>
      <c r="V5" s="14"/>
      <c r="W5" s="14"/>
      <c r="X5" s="14"/>
      <c r="Y5" s="14"/>
      <c r="Z5" s="14"/>
      <c r="AA5" s="58" t="s">
        <v>213</v>
      </c>
      <c r="AB5" s="53">
        <v>59</v>
      </c>
      <c r="AC5" s="54">
        <f>AC20/AB5</f>
        <v>0</v>
      </c>
      <c r="AD5" s="54">
        <f>AC20/AX21</f>
        <v>0</v>
      </c>
      <c r="AE5" s="54">
        <f>AD20/AB5</f>
        <v>3.3898305084745763E-2</v>
      </c>
      <c r="AF5" s="54">
        <f>AD20/AX21</f>
        <v>4.2553191489361701E-2</v>
      </c>
      <c r="AG5" s="54">
        <f>AE20/AB5</f>
        <v>6.7796610169491525E-2</v>
      </c>
      <c r="AH5" s="54">
        <f>AE20/AX21</f>
        <v>8.5106382978723402E-2</v>
      </c>
      <c r="AI5" s="54">
        <f>AF20/AB5</f>
        <v>8.4745762711864403E-2</v>
      </c>
      <c r="AJ5" s="54">
        <f>AF20/AX21</f>
        <v>0.10638297872340426</v>
      </c>
      <c r="AK5" s="54">
        <f>AG20/AB5</f>
        <v>1.6949152542372881E-2</v>
      </c>
      <c r="AL5" s="54">
        <f>AG20/AX21</f>
        <v>2.1276595744680851E-2</v>
      </c>
      <c r="AM5" s="54">
        <f>AH20/AB5</f>
        <v>0.20338983050847459</v>
      </c>
      <c r="AN5" s="54">
        <f>AH20/AX21</f>
        <v>0.25531914893617019</v>
      </c>
      <c r="AO5" s="54">
        <f>AI20/AB5</f>
        <v>5.0847457627118647E-2</v>
      </c>
      <c r="AP5" s="54">
        <f>AI20/AX21</f>
        <v>6.3829787234042548E-2</v>
      </c>
      <c r="AQ5" s="54">
        <f>AJ20/AB5</f>
        <v>0.10169491525423729</v>
      </c>
      <c r="AR5" s="54">
        <f>AJ20/AX21</f>
        <v>0.1276595744680851</v>
      </c>
      <c r="AS5" s="54">
        <f>AK20/AB5</f>
        <v>0.1864406779661017</v>
      </c>
      <c r="AT5" s="54">
        <f>AK20/AX21</f>
        <v>0.23404255319148937</v>
      </c>
      <c r="AU5" s="54">
        <f>AL20/AB5</f>
        <v>0</v>
      </c>
      <c r="AV5" s="54">
        <f>AL20/AX21</f>
        <v>0</v>
      </c>
      <c r="AW5" s="54">
        <f>AM20/AB5</f>
        <v>3.3898305084745763E-2</v>
      </c>
      <c r="AX5" s="54">
        <f>AM20/AX21</f>
        <v>4.2553191489361701E-2</v>
      </c>
      <c r="AY5" s="54">
        <f>AN20/AB5</f>
        <v>0.3728813559322034</v>
      </c>
      <c r="AZ5" s="54">
        <f>AN20/AX21</f>
        <v>0.46808510638297873</v>
      </c>
      <c r="BA5" s="54">
        <f>AO20/AB5</f>
        <v>3.3898305084745763E-2</v>
      </c>
      <c r="BB5" s="54">
        <f>AO20/AX21</f>
        <v>4.2553191489361701E-2</v>
      </c>
      <c r="BC5" s="54">
        <f>AP20/AB5</f>
        <v>3.3898305084745763E-2</v>
      </c>
      <c r="BD5" s="54">
        <f>AP20/AX21</f>
        <v>4.2553191489361701E-2</v>
      </c>
      <c r="BE5" s="54">
        <f>AQ20/AB5</f>
        <v>0.15254237288135594</v>
      </c>
      <c r="BF5" s="54">
        <f>AQ20/AX21</f>
        <v>0.19148936170212766</v>
      </c>
      <c r="BG5" s="54">
        <f>AR20/AB5</f>
        <v>0</v>
      </c>
      <c r="BH5" s="54">
        <f>AR20/AX21</f>
        <v>0</v>
      </c>
      <c r="BI5" s="54">
        <f>AS20/AB5</f>
        <v>0</v>
      </c>
      <c r="BJ5" s="54">
        <f>AS20/AX21</f>
        <v>0</v>
      </c>
      <c r="BK5" s="54">
        <f>AT20/AB5</f>
        <v>0.22033898305084745</v>
      </c>
      <c r="BL5" s="54">
        <f>AT20/AX21</f>
        <v>0.27659574468085107</v>
      </c>
      <c r="BM5" s="50">
        <f>AU20/AB5</f>
        <v>0.10169491525423729</v>
      </c>
      <c r="BN5" s="50">
        <f>AV20/AB5</f>
        <v>0.10169491525423729</v>
      </c>
      <c r="BO5" s="52">
        <f t="shared" ref="BO5:BO14" si="1">AC4+AE4+AG4+AI4+AK4+AO4+AQ4+AS4+AU4+AW4+BA4+BC4+BE4+BG4+BI4+BM4+BN4</f>
        <v>1</v>
      </c>
      <c r="BP5" s="52">
        <f t="shared" ref="BP5:BP14" si="2">AD4+AF4+AH4+AJ4+AL4+AP4+AR4+AT4+AV4+AX4+BB4+BD4+BF4+BH4+BJ4</f>
        <v>1.0000000000000002</v>
      </c>
      <c r="BQ5" s="66">
        <v>0.1275</v>
      </c>
      <c r="BR5" s="70"/>
      <c r="BT5" s="18">
        <f>SUM(BT3:BT4)</f>
        <v>1</v>
      </c>
      <c r="BU5" s="9">
        <f>SUM(BU3:BU4)</f>
        <v>625</v>
      </c>
      <c r="BW5" s="10" t="s">
        <v>31</v>
      </c>
      <c r="BX5" s="18">
        <f>BY5/A1</f>
        <v>0.35039999999999999</v>
      </c>
      <c r="BY5" s="6">
        <f>BD!J629</f>
        <v>219</v>
      </c>
      <c r="CA5" s="6" t="s">
        <v>41</v>
      </c>
      <c r="CB5" s="18">
        <f>CC5/A1</f>
        <v>3.04E-2</v>
      </c>
      <c r="CC5" s="6">
        <f>BD!K629</f>
        <v>19</v>
      </c>
    </row>
    <row r="6" spans="1:81" x14ac:dyDescent="0.3">
      <c r="A6" s="8">
        <f t="shared" si="0"/>
        <v>4</v>
      </c>
      <c r="B6" s="6" t="s">
        <v>10</v>
      </c>
      <c r="C6" s="14">
        <f>D6/A1</f>
        <v>0.35199999999999998</v>
      </c>
      <c r="D6" s="6">
        <f>BD!L630</f>
        <v>220</v>
      </c>
      <c r="F6" s="8" t="s">
        <v>24</v>
      </c>
      <c r="G6" s="14">
        <f>H6/A1</f>
        <v>5.9200000000000003E-2</v>
      </c>
      <c r="H6" s="8">
        <f>BD!N630</f>
        <v>37</v>
      </c>
      <c r="J6" s="30">
        <v>3</v>
      </c>
      <c r="K6" s="14" t="s">
        <v>8</v>
      </c>
      <c r="L6" s="14">
        <f>M6/A1</f>
        <v>3.04E-2</v>
      </c>
      <c r="M6" s="30">
        <f>BD!M631</f>
        <v>19</v>
      </c>
      <c r="N6" s="30"/>
      <c r="O6" s="16" t="s">
        <v>26</v>
      </c>
      <c r="P6" s="14">
        <f>L18</f>
        <v>8.48E-2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58" t="s">
        <v>214</v>
      </c>
      <c r="AB6" s="53">
        <v>63</v>
      </c>
      <c r="AC6" s="54">
        <f>AC21/AB6</f>
        <v>3.1746031746031744E-2</v>
      </c>
      <c r="AD6" s="54">
        <f>AC21/AX22</f>
        <v>3.7037037037037035E-2</v>
      </c>
      <c r="AE6" s="54">
        <f>AD21/AB6</f>
        <v>3.1746031746031744E-2</v>
      </c>
      <c r="AF6" s="54">
        <f>AD21/AX22</f>
        <v>3.7037037037037035E-2</v>
      </c>
      <c r="AG6" s="54">
        <f>AE21/AB6</f>
        <v>4.7619047619047616E-2</v>
      </c>
      <c r="AH6" s="54">
        <f>AE21/AX22</f>
        <v>5.5555555555555552E-2</v>
      </c>
      <c r="AI6" s="54">
        <f>AF21/AB6</f>
        <v>4.7619047619047616E-2</v>
      </c>
      <c r="AJ6" s="54">
        <f>AF21/AX22</f>
        <v>5.5555555555555552E-2</v>
      </c>
      <c r="AK6" s="54">
        <f>AG21/AB6</f>
        <v>3.1746031746031744E-2</v>
      </c>
      <c r="AL6" s="54">
        <f>AG21/AX22</f>
        <v>3.7037037037037035E-2</v>
      </c>
      <c r="AM6" s="54">
        <f>AH21/AB6</f>
        <v>0.19047619047619047</v>
      </c>
      <c r="AN6" s="54">
        <f>AH21/AX22</f>
        <v>0.22222222222222221</v>
      </c>
      <c r="AO6" s="54">
        <f>AI21/AB6</f>
        <v>6.3492063492063489E-2</v>
      </c>
      <c r="AP6" s="54">
        <f>AI21/AX22</f>
        <v>7.407407407407407E-2</v>
      </c>
      <c r="AQ6" s="54">
        <f>AJ21/AB6</f>
        <v>7.9365079365079361E-2</v>
      </c>
      <c r="AR6" s="54">
        <f>AJ21/AX22</f>
        <v>9.2592592592592587E-2</v>
      </c>
      <c r="AS6" s="54">
        <f>AK21/AB6</f>
        <v>0.1111111111111111</v>
      </c>
      <c r="AT6" s="54">
        <f>AK21/AX22</f>
        <v>0.12962962962962962</v>
      </c>
      <c r="AU6" s="54">
        <f>AL21/AB6</f>
        <v>1.5873015873015872E-2</v>
      </c>
      <c r="AV6" s="54">
        <f>AL21/AX22</f>
        <v>1.8518518518518517E-2</v>
      </c>
      <c r="AW6" s="54">
        <f>AM21/AB6</f>
        <v>1.5873015873015872E-2</v>
      </c>
      <c r="AX6" s="54">
        <f>AM21/AX22</f>
        <v>1.8518518518518517E-2</v>
      </c>
      <c r="AY6" s="54">
        <f>AN21/AB6</f>
        <v>0.2857142857142857</v>
      </c>
      <c r="AZ6" s="54">
        <f>AN21/AX22</f>
        <v>0.33333333333333331</v>
      </c>
      <c r="BA6" s="54">
        <f>AO21/AB6</f>
        <v>6.3492063492063489E-2</v>
      </c>
      <c r="BB6" s="54">
        <f>AO21/AX22</f>
        <v>7.407407407407407E-2</v>
      </c>
      <c r="BC6" s="54">
        <f>AP21/AB6</f>
        <v>4.7619047619047616E-2</v>
      </c>
      <c r="BD6" s="54">
        <f>AP21/AX22</f>
        <v>5.5555555555555552E-2</v>
      </c>
      <c r="BE6" s="54">
        <f>AQ21/AB6</f>
        <v>0.25396825396825395</v>
      </c>
      <c r="BF6" s="54">
        <f>AQ21/AX22</f>
        <v>0.29629629629629628</v>
      </c>
      <c r="BG6" s="54">
        <f>AR21/AB6</f>
        <v>1.5873015873015872E-2</v>
      </c>
      <c r="BH6" s="54">
        <f>AR21/AX22</f>
        <v>1.8518518518518517E-2</v>
      </c>
      <c r="BI6" s="54">
        <f>AS21/AB6</f>
        <v>0</v>
      </c>
      <c r="BJ6" s="54">
        <f>AS21/AX22</f>
        <v>0</v>
      </c>
      <c r="BK6" s="54">
        <f>AT21/AB6</f>
        <v>0.38095238095238093</v>
      </c>
      <c r="BL6" s="54">
        <f>AT21/AX22</f>
        <v>0.44444444444444442</v>
      </c>
      <c r="BM6" s="50">
        <f>AU21/AB6</f>
        <v>7.9365079365079361E-2</v>
      </c>
      <c r="BN6" s="50">
        <f>AV21/AB6</f>
        <v>6.3492063492063489E-2</v>
      </c>
      <c r="BO6" s="52">
        <f t="shared" si="1"/>
        <v>1</v>
      </c>
      <c r="BP6" s="52">
        <f t="shared" si="2"/>
        <v>0.99999999999999978</v>
      </c>
      <c r="BQ6" s="66">
        <v>0.1234</v>
      </c>
      <c r="BR6" s="70"/>
      <c r="BT6" s="18"/>
      <c r="BW6" s="10" t="s">
        <v>32</v>
      </c>
      <c r="BX6" s="18">
        <f>BY6/A1</f>
        <v>0.2432</v>
      </c>
      <c r="BY6" s="6">
        <f>BD!J630</f>
        <v>152</v>
      </c>
      <c r="CA6" s="6" t="s">
        <v>35</v>
      </c>
      <c r="CB6" s="18">
        <f>CC6/A1</f>
        <v>1.9199999999999998E-2</v>
      </c>
      <c r="CC6" s="6">
        <f>BD!K630</f>
        <v>12</v>
      </c>
    </row>
    <row r="7" spans="1:81" x14ac:dyDescent="0.3">
      <c r="A7" s="8">
        <f t="shared" si="0"/>
        <v>5</v>
      </c>
      <c r="C7" s="14">
        <f>SUM(C3:C6)</f>
        <v>1.4783999999999997</v>
      </c>
      <c r="D7" s="9">
        <f>SUM(D3:D6)</f>
        <v>924</v>
      </c>
      <c r="F7" s="8" t="s">
        <v>23</v>
      </c>
      <c r="G7" s="14">
        <f>H7/A1</f>
        <v>0.15679999999999999</v>
      </c>
      <c r="H7" s="8">
        <f>BD!N631</f>
        <v>98</v>
      </c>
      <c r="J7" s="30">
        <v>40</v>
      </c>
      <c r="K7" s="14" t="s">
        <v>205</v>
      </c>
      <c r="L7" s="14">
        <f>M7/A1</f>
        <v>7.0400000000000004E-2</v>
      </c>
      <c r="M7" s="30">
        <f>BD!M632</f>
        <v>44</v>
      </c>
      <c r="N7" s="30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58" t="s">
        <v>215</v>
      </c>
      <c r="AB7" s="53">
        <v>68</v>
      </c>
      <c r="AC7" s="54">
        <f>AC22/AB7</f>
        <v>1.4705882352941176E-2</v>
      </c>
      <c r="AD7" s="54">
        <f>AC22/AX23</f>
        <v>1.7241379310344827E-2</v>
      </c>
      <c r="AE7" s="54">
        <f>AD22/AB7</f>
        <v>2.9411764705882353E-2</v>
      </c>
      <c r="AF7" s="54">
        <f>AD22/AX23</f>
        <v>3.4482758620689655E-2</v>
      </c>
      <c r="AG7" s="54">
        <f>AE22/AB7</f>
        <v>4.4117647058823532E-2</v>
      </c>
      <c r="AH7" s="54">
        <f>AE22/AX23</f>
        <v>5.1724137931034482E-2</v>
      </c>
      <c r="AI7" s="54">
        <f>AF22/AB7</f>
        <v>4.4117647058823532E-2</v>
      </c>
      <c r="AJ7" s="54">
        <f>AF22/AX23</f>
        <v>5.1724137931034482E-2</v>
      </c>
      <c r="AK7" s="54">
        <f>AG22/AB7</f>
        <v>2.9411764705882353E-2</v>
      </c>
      <c r="AL7" s="54">
        <f>AG22/AX23</f>
        <v>3.4482758620689655E-2</v>
      </c>
      <c r="AM7" s="54">
        <f>AH22/AB7</f>
        <v>0.16176470588235295</v>
      </c>
      <c r="AN7" s="54">
        <f>AH22/AX23</f>
        <v>0.18965517241379309</v>
      </c>
      <c r="AO7" s="54">
        <f>AI22/AB7</f>
        <v>0.11764705882352941</v>
      </c>
      <c r="AP7" s="54">
        <f>AI22/AX23</f>
        <v>0.13793103448275862</v>
      </c>
      <c r="AQ7" s="54">
        <f>AJ22/AB7</f>
        <v>8.8235294117647065E-2</v>
      </c>
      <c r="AR7" s="54">
        <f>AJ22/AX23</f>
        <v>0.10344827586206896</v>
      </c>
      <c r="AS7" s="54">
        <f>AK22/AB7</f>
        <v>0.11764705882352941</v>
      </c>
      <c r="AT7" s="54">
        <f>AK22/AX23</f>
        <v>0.13793103448275862</v>
      </c>
      <c r="AU7" s="54">
        <f>AL22/AB7</f>
        <v>0</v>
      </c>
      <c r="AV7" s="54">
        <f>AL22/AX23</f>
        <v>0</v>
      </c>
      <c r="AW7" s="54">
        <f>AM22/AB7</f>
        <v>0</v>
      </c>
      <c r="AX7" s="54">
        <f>AM22/AX23</f>
        <v>0</v>
      </c>
      <c r="AY7" s="54">
        <f>AN22/AB7</f>
        <v>0.3235294117647059</v>
      </c>
      <c r="AZ7" s="54">
        <f>AN22/AX23</f>
        <v>0.37931034482758619</v>
      </c>
      <c r="BA7" s="54">
        <f>AO22/AB7</f>
        <v>5.8823529411764705E-2</v>
      </c>
      <c r="BB7" s="54">
        <f>AO22/AX23</f>
        <v>6.8965517241379309E-2</v>
      </c>
      <c r="BC7" s="54">
        <f>AP22/AB7</f>
        <v>4.4117647058823532E-2</v>
      </c>
      <c r="BD7" s="54">
        <f>AP22/AX23</f>
        <v>5.1724137931034482E-2</v>
      </c>
      <c r="BE7" s="54">
        <f>AQ22/AB7</f>
        <v>0.23529411764705882</v>
      </c>
      <c r="BF7" s="54">
        <f>AQ22/AX23</f>
        <v>0.27586206896551724</v>
      </c>
      <c r="BG7" s="54">
        <f>AR22/AB7</f>
        <v>1.4705882352941176E-2</v>
      </c>
      <c r="BH7" s="54">
        <f>AR22/AX23</f>
        <v>1.7241379310344827E-2</v>
      </c>
      <c r="BI7" s="54">
        <f>AS22/AB7</f>
        <v>1.4705882352941176E-2</v>
      </c>
      <c r="BJ7" s="54">
        <f>AS22/AX23</f>
        <v>1.7241379310344827E-2</v>
      </c>
      <c r="BK7" s="54">
        <f>AT22/AB7</f>
        <v>0.36764705882352944</v>
      </c>
      <c r="BL7" s="54">
        <f>AT22/AX23</f>
        <v>0.43103448275862066</v>
      </c>
      <c r="BM7" s="50">
        <f>AU22/AB7</f>
        <v>5.8823529411764705E-2</v>
      </c>
      <c r="BN7" s="50">
        <f>AV22/AB7</f>
        <v>8.8235294117647065E-2</v>
      </c>
      <c r="BO7" s="52">
        <f t="shared" si="1"/>
        <v>0.99999999999999978</v>
      </c>
      <c r="BP7" s="52">
        <f t="shared" si="2"/>
        <v>0.99999999999999989</v>
      </c>
      <c r="BQ7" s="66">
        <v>0.1188</v>
      </c>
      <c r="BR7" s="70"/>
      <c r="BT7" s="18"/>
      <c r="BW7" s="10" t="s">
        <v>33</v>
      </c>
      <c r="BX7" s="18">
        <f>BY7/A1</f>
        <v>0.15359999999999999</v>
      </c>
      <c r="BY7" s="6">
        <f>BD!J631</f>
        <v>96</v>
      </c>
      <c r="CA7" s="6" t="s">
        <v>36</v>
      </c>
      <c r="CB7" s="18">
        <f>CC7/A1</f>
        <v>4.48E-2</v>
      </c>
      <c r="CC7" s="6">
        <f>BD!K631</f>
        <v>28</v>
      </c>
    </row>
    <row r="8" spans="1:81" x14ac:dyDescent="0.3">
      <c r="A8" s="8">
        <f t="shared" si="0"/>
        <v>6</v>
      </c>
      <c r="F8" s="8"/>
      <c r="G8" s="15">
        <f>SUM(G3:G7)</f>
        <v>0.99679999999999991</v>
      </c>
      <c r="H8" s="9">
        <f>SUM(H3:H7)</f>
        <v>623</v>
      </c>
      <c r="J8" s="30">
        <v>50</v>
      </c>
      <c r="K8" s="14" t="s">
        <v>192</v>
      </c>
      <c r="L8" s="14">
        <f>M8/A1</f>
        <v>9.2799999999999994E-2</v>
      </c>
      <c r="M8" s="30">
        <f>BD!M633</f>
        <v>58</v>
      </c>
      <c r="N8" s="30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59" t="s">
        <v>743</v>
      </c>
      <c r="AB8" s="53">
        <v>59</v>
      </c>
      <c r="AC8" s="54">
        <f>AC23/AB8</f>
        <v>0</v>
      </c>
      <c r="AD8" s="54">
        <f>AC23/AX24</f>
        <v>0</v>
      </c>
      <c r="AE8" s="54">
        <f>AD23/AB8</f>
        <v>3.3898305084745763E-2</v>
      </c>
      <c r="AF8" s="54">
        <f>AD23/AX24</f>
        <v>3.9215686274509803E-2</v>
      </c>
      <c r="AG8" s="54">
        <f>AE23/AB8</f>
        <v>6.7796610169491525E-2</v>
      </c>
      <c r="AH8" s="54">
        <f>AE23/AX24</f>
        <v>7.8431372549019607E-2</v>
      </c>
      <c r="AI8" s="54">
        <f>AF23/AB8</f>
        <v>6.7796610169491525E-2</v>
      </c>
      <c r="AJ8" s="54">
        <f>AF23/AX24</f>
        <v>7.8431372549019607E-2</v>
      </c>
      <c r="AK8" s="54">
        <f>AG23/AB8</f>
        <v>5.0847457627118647E-2</v>
      </c>
      <c r="AL8" s="54">
        <f>AG23/AX24</f>
        <v>5.8823529411764705E-2</v>
      </c>
      <c r="AM8" s="54">
        <f>AH23/AB8</f>
        <v>0.22033898305084745</v>
      </c>
      <c r="AN8" s="54">
        <f>AH23/AX24</f>
        <v>0.25490196078431371</v>
      </c>
      <c r="AO8" s="54">
        <f>AI23/AB8</f>
        <v>0.11864406779661017</v>
      </c>
      <c r="AP8" s="54">
        <f>AI23/AX24</f>
        <v>0.13725490196078433</v>
      </c>
      <c r="AQ8" s="54">
        <f>AJ23/AB8</f>
        <v>0.10169491525423729</v>
      </c>
      <c r="AR8" s="54">
        <f>AJ23/AX24</f>
        <v>0.11764705882352941</v>
      </c>
      <c r="AS8" s="54">
        <f>AK23/AB8</f>
        <v>0.10169491525423729</v>
      </c>
      <c r="AT8" s="54">
        <f>AK23/AX24</f>
        <v>0.11764705882352941</v>
      </c>
      <c r="AU8" s="54">
        <f>AL23/AB8</f>
        <v>0</v>
      </c>
      <c r="AV8" s="54">
        <f>AL23/AX24</f>
        <v>0</v>
      </c>
      <c r="AW8" s="54">
        <f>AM23/AB8</f>
        <v>0</v>
      </c>
      <c r="AX8" s="54">
        <f>AM23/AX24</f>
        <v>0</v>
      </c>
      <c r="AY8" s="54">
        <f>AN23/AB8</f>
        <v>0.32203389830508472</v>
      </c>
      <c r="AZ8" s="54">
        <f>AN23/AX24</f>
        <v>0.37254901960784315</v>
      </c>
      <c r="BA8" s="54">
        <f>AO23/AB8</f>
        <v>5.0847457627118647E-2</v>
      </c>
      <c r="BB8" s="54">
        <f>AO23/AX24</f>
        <v>5.8823529411764705E-2</v>
      </c>
      <c r="BC8" s="54">
        <f>AP23/AB8</f>
        <v>5.0847457627118647E-2</v>
      </c>
      <c r="BD8" s="54">
        <f>AP23/AX24</f>
        <v>5.8823529411764705E-2</v>
      </c>
      <c r="BE8" s="54">
        <f>AQ23/AB8</f>
        <v>0.20338983050847459</v>
      </c>
      <c r="BF8" s="54">
        <f>AQ23/AX24</f>
        <v>0.23529411764705882</v>
      </c>
      <c r="BG8" s="54">
        <f>AR23/AB8</f>
        <v>1.6949152542372881E-2</v>
      </c>
      <c r="BH8" s="54">
        <f>AR23/AX24</f>
        <v>1.9607843137254902E-2</v>
      </c>
      <c r="BI8" s="54">
        <f>AS23/AB8</f>
        <v>0</v>
      </c>
      <c r="BJ8" s="54">
        <f>AS23/AX24</f>
        <v>0</v>
      </c>
      <c r="BK8" s="54">
        <f>AT23/AB8</f>
        <v>0.32203389830508472</v>
      </c>
      <c r="BL8" s="54">
        <f>AT23/AX24</f>
        <v>0.37254901960784315</v>
      </c>
      <c r="BM8" s="50">
        <f>AU23/AB8</f>
        <v>6.7796610169491525E-2</v>
      </c>
      <c r="BN8" s="50">
        <f>AV23/AB8</f>
        <v>6.7796610169491525E-2</v>
      </c>
      <c r="BO8" s="52">
        <f t="shared" si="1"/>
        <v>0.99999999999999989</v>
      </c>
      <c r="BP8" s="52">
        <f t="shared" si="2"/>
        <v>1</v>
      </c>
      <c r="BQ8" s="66">
        <v>0.1275</v>
      </c>
      <c r="BR8" s="70"/>
      <c r="BT8" s="18"/>
      <c r="BW8" s="10" t="s">
        <v>26</v>
      </c>
      <c r="BX8" s="18">
        <f>BY8/A1</f>
        <v>3.2000000000000002E-3</v>
      </c>
      <c r="BY8" s="6">
        <f>BD!J632</f>
        <v>2</v>
      </c>
      <c r="CA8" s="6" t="s">
        <v>43</v>
      </c>
      <c r="CB8" s="18">
        <f>CC8/A1</f>
        <v>0.30080000000000001</v>
      </c>
      <c r="CC8" s="6">
        <f>BD!K632</f>
        <v>188</v>
      </c>
    </row>
    <row r="9" spans="1:81" x14ac:dyDescent="0.3">
      <c r="A9" s="8">
        <f t="shared" si="0"/>
        <v>7</v>
      </c>
      <c r="F9" s="19"/>
      <c r="G9" s="8"/>
      <c r="H9" s="8"/>
      <c r="J9" s="31">
        <v>4</v>
      </c>
      <c r="K9" s="8" t="s">
        <v>11</v>
      </c>
      <c r="L9" s="14">
        <f>M9/A1</f>
        <v>0.15359999999999999</v>
      </c>
      <c r="M9" s="30">
        <f>BD!M634</f>
        <v>96</v>
      </c>
      <c r="N9" s="30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59" t="s">
        <v>219</v>
      </c>
      <c r="AB9" s="55">
        <v>60</v>
      </c>
      <c r="AC9" s="54">
        <f>AC24/AB9</f>
        <v>0</v>
      </c>
      <c r="AD9" s="54">
        <f>AC24/AX25</f>
        <v>0</v>
      </c>
      <c r="AE9" s="54">
        <f>AD24/AB9</f>
        <v>1.6666666666666666E-2</v>
      </c>
      <c r="AF9" s="54">
        <f>AD24/AX25</f>
        <v>2.1739130434782608E-2</v>
      </c>
      <c r="AG9" s="54">
        <f>AE24/AB9</f>
        <v>3.3333333333333333E-2</v>
      </c>
      <c r="AH9" s="54">
        <f>AE24/AX25</f>
        <v>4.3478260869565216E-2</v>
      </c>
      <c r="AI9" s="54">
        <f>AF24/AB9</f>
        <v>6.6666666666666666E-2</v>
      </c>
      <c r="AJ9" s="54">
        <f>AF24/AX25</f>
        <v>8.6956521739130432E-2</v>
      </c>
      <c r="AK9" s="54">
        <f>AG24/AB9</f>
        <v>1.6666666666666666E-2</v>
      </c>
      <c r="AL9" s="54">
        <f>AG24/AX25</f>
        <v>2.1739130434782608E-2</v>
      </c>
      <c r="AM9" s="54">
        <f>AH24/AB9</f>
        <v>0.13333333333333333</v>
      </c>
      <c r="AN9" s="54">
        <f>AH24/AX25</f>
        <v>0.17391304347826086</v>
      </c>
      <c r="AO9" s="54">
        <f>AI24/AB9</f>
        <v>0.05</v>
      </c>
      <c r="AP9" s="54">
        <f>AI24/AX25</f>
        <v>6.5217391304347824E-2</v>
      </c>
      <c r="AQ9" s="54">
        <f>AJ24/AB9</f>
        <v>0.1</v>
      </c>
      <c r="AR9" s="54">
        <f>AJ24/AX25</f>
        <v>0.13043478260869565</v>
      </c>
      <c r="AS9" s="54">
        <f>AK24/AB9</f>
        <v>0.13333333333333333</v>
      </c>
      <c r="AT9" s="54">
        <f>AK24/AX25</f>
        <v>0.17391304347826086</v>
      </c>
      <c r="AU9" s="54">
        <f>AL24/AB9</f>
        <v>1.6666666666666666E-2</v>
      </c>
      <c r="AV9" s="54">
        <f>AL24/AX25</f>
        <v>2.1739130434782608E-2</v>
      </c>
      <c r="AW9" s="54">
        <f>AM24/AB9</f>
        <v>1.6666666666666666E-2</v>
      </c>
      <c r="AX9" s="54">
        <f>AM24/AX25</f>
        <v>2.1739130434782608E-2</v>
      </c>
      <c r="AY9" s="54">
        <f>AN24/AB9</f>
        <v>0.31666666666666665</v>
      </c>
      <c r="AZ9" s="54">
        <f>AN24/AX25</f>
        <v>0.41304347826086957</v>
      </c>
      <c r="BA9" s="54">
        <f>AO24/AB9</f>
        <v>3.3333333333333333E-2</v>
      </c>
      <c r="BB9" s="54">
        <f>AO24/AX25</f>
        <v>4.3478260869565216E-2</v>
      </c>
      <c r="BC9" s="54">
        <f>AP24/AB9</f>
        <v>3.3333333333333333E-2</v>
      </c>
      <c r="BD9" s="54">
        <f>AP24/AX25</f>
        <v>4.3478260869565216E-2</v>
      </c>
      <c r="BE9" s="54">
        <f>AQ24/AB9</f>
        <v>0.25</v>
      </c>
      <c r="BF9" s="54">
        <f>AQ24/AX25</f>
        <v>0.32608695652173914</v>
      </c>
      <c r="BG9" s="54">
        <f>AR24/AB9</f>
        <v>0</v>
      </c>
      <c r="BH9" s="54">
        <f>AR24/AX25</f>
        <v>0</v>
      </c>
      <c r="BI9" s="54">
        <f>AS24/AB9</f>
        <v>0</v>
      </c>
      <c r="BJ9" s="54">
        <f>AS24/AX25</f>
        <v>0</v>
      </c>
      <c r="BK9" s="54">
        <f>AT24/AB9</f>
        <v>0.31666666666666665</v>
      </c>
      <c r="BL9" s="54">
        <f>AT24/AX25</f>
        <v>0.41304347826086957</v>
      </c>
      <c r="BM9" s="50">
        <f>AU24/AB9</f>
        <v>8.3333333333333329E-2</v>
      </c>
      <c r="BN9" s="50">
        <f>AV24/AB9</f>
        <v>0.15</v>
      </c>
      <c r="BO9" s="52">
        <f t="shared" si="1"/>
        <v>1</v>
      </c>
      <c r="BP9" s="52">
        <f t="shared" si="2"/>
        <v>1</v>
      </c>
      <c r="BQ9" s="66">
        <v>0.1265</v>
      </c>
      <c r="BR9" s="70"/>
      <c r="BX9" s="18">
        <f>SUM(BX3:BX8)</f>
        <v>0.99999999999999989</v>
      </c>
      <c r="BY9" s="9">
        <f>SUM(BY3:BY8)</f>
        <v>625</v>
      </c>
      <c r="CA9" s="6" t="s">
        <v>37</v>
      </c>
      <c r="CB9" s="18">
        <f>CC9/A1</f>
        <v>0.19040000000000001</v>
      </c>
      <c r="CC9" s="6">
        <f>BD!K633</f>
        <v>119</v>
      </c>
    </row>
    <row r="10" spans="1:81" x14ac:dyDescent="0.3">
      <c r="A10" s="8">
        <f t="shared" si="0"/>
        <v>8</v>
      </c>
      <c r="F10" s="8"/>
      <c r="G10" s="8"/>
      <c r="H10" s="8"/>
      <c r="J10" s="31">
        <v>5</v>
      </c>
      <c r="K10" s="8" t="s">
        <v>12</v>
      </c>
      <c r="L10" s="14">
        <f>M10/A1</f>
        <v>6.4000000000000003E-3</v>
      </c>
      <c r="M10" s="30">
        <f>BD!M635</f>
        <v>4</v>
      </c>
      <c r="N10" s="30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60" t="s">
        <v>744</v>
      </c>
      <c r="AB10" s="55">
        <v>63</v>
      </c>
      <c r="AC10" s="54">
        <f>AC25/AB10</f>
        <v>0</v>
      </c>
      <c r="AD10" s="54">
        <f>AC25/AX26</f>
        <v>0</v>
      </c>
      <c r="AE10" s="54">
        <f>AD25/AB10</f>
        <v>6.3492063492063489E-2</v>
      </c>
      <c r="AF10" s="54">
        <f>AD25/AX26</f>
        <v>7.407407407407407E-2</v>
      </c>
      <c r="AG10" s="54">
        <f>AE25/AB10</f>
        <v>4.7619047619047616E-2</v>
      </c>
      <c r="AH10" s="54">
        <f>AE25/AX26</f>
        <v>5.5555555555555552E-2</v>
      </c>
      <c r="AI10" s="54">
        <f>AF25/AB10</f>
        <v>6.3492063492063489E-2</v>
      </c>
      <c r="AJ10" s="54">
        <f>AF25/AX26</f>
        <v>7.407407407407407E-2</v>
      </c>
      <c r="AK10" s="54">
        <f>AG25/AB10</f>
        <v>3.1746031746031744E-2</v>
      </c>
      <c r="AL10" s="54">
        <f>AG25/AX26</f>
        <v>3.7037037037037035E-2</v>
      </c>
      <c r="AM10" s="54">
        <f>AH25/AB10</f>
        <v>0.20634920634920634</v>
      </c>
      <c r="AN10" s="54">
        <f>AH25/AX26</f>
        <v>0.24074074074074073</v>
      </c>
      <c r="AO10" s="54">
        <f>AI25/AB10</f>
        <v>6.3492063492063489E-2</v>
      </c>
      <c r="AP10" s="54">
        <f>AI25/AX26</f>
        <v>7.407407407407407E-2</v>
      </c>
      <c r="AQ10" s="54">
        <f>AJ25/AB10</f>
        <v>7.9365079365079361E-2</v>
      </c>
      <c r="AR10" s="54">
        <f>AJ25/AX26</f>
        <v>9.2592592592592587E-2</v>
      </c>
      <c r="AS10" s="54">
        <f>AK25/AB10</f>
        <v>0.19047619047619047</v>
      </c>
      <c r="AT10" s="54">
        <f>AK25/AX26</f>
        <v>0.22222222222222221</v>
      </c>
      <c r="AU10" s="54">
        <f>AL25/AB10</f>
        <v>0</v>
      </c>
      <c r="AV10" s="54">
        <f>AL25/AX26</f>
        <v>0</v>
      </c>
      <c r="AW10" s="54">
        <f>AM25/AB10</f>
        <v>0</v>
      </c>
      <c r="AX10" s="54">
        <f>AM25/AX26</f>
        <v>0</v>
      </c>
      <c r="AY10" s="54">
        <f>AN25/AB10</f>
        <v>0.33333333333333331</v>
      </c>
      <c r="AZ10" s="54">
        <f>AN25/AX26</f>
        <v>0.3888888888888889</v>
      </c>
      <c r="BA10" s="54">
        <f>AO25/AB10</f>
        <v>4.7619047619047616E-2</v>
      </c>
      <c r="BB10" s="54">
        <f>AO25/AX26</f>
        <v>5.5555555555555552E-2</v>
      </c>
      <c r="BC10" s="54">
        <f>AP25/AB10</f>
        <v>4.7619047619047616E-2</v>
      </c>
      <c r="BD10" s="54">
        <f>AP25/AX26</f>
        <v>5.5555555555555552E-2</v>
      </c>
      <c r="BE10" s="54">
        <f>AQ25/AB10</f>
        <v>0.19047619047619047</v>
      </c>
      <c r="BF10" s="54">
        <f>AQ25/AX26</f>
        <v>0.22222222222222221</v>
      </c>
      <c r="BG10" s="54">
        <f>AR25/AB10</f>
        <v>1.5873015873015872E-2</v>
      </c>
      <c r="BH10" s="54">
        <f>AR25/AX26</f>
        <v>1.8518518518518517E-2</v>
      </c>
      <c r="BI10" s="54">
        <f>AS25/AB10</f>
        <v>1.5873015873015872E-2</v>
      </c>
      <c r="BJ10" s="54">
        <f>AS25/AX26</f>
        <v>1.8518518518518517E-2</v>
      </c>
      <c r="BK10" s="54">
        <f>AT25/AB10</f>
        <v>0.31746031746031744</v>
      </c>
      <c r="BL10" s="54">
        <f>AT25/AX26</f>
        <v>0.37037037037037035</v>
      </c>
      <c r="BM10" s="50">
        <f>AU25/AB10</f>
        <v>6.3492063492063489E-2</v>
      </c>
      <c r="BN10" s="50">
        <f>AV25/AB10</f>
        <v>7.9365079365079361E-2</v>
      </c>
      <c r="BO10" s="52">
        <f t="shared" si="1"/>
        <v>1</v>
      </c>
      <c r="BP10" s="52">
        <f t="shared" si="2"/>
        <v>0.99999999999999989</v>
      </c>
      <c r="BQ10" s="66">
        <v>0.1234</v>
      </c>
      <c r="BR10" s="70"/>
      <c r="CA10" s="6" t="s">
        <v>38</v>
      </c>
      <c r="CB10" s="18">
        <f>CC10/A1</f>
        <v>2.5600000000000001E-2</v>
      </c>
      <c r="CC10" s="6">
        <f>BD!K634</f>
        <v>16</v>
      </c>
    </row>
    <row r="11" spans="1:81" x14ac:dyDescent="0.3">
      <c r="A11" s="8">
        <f t="shared" si="0"/>
        <v>9</v>
      </c>
      <c r="F11" s="8"/>
      <c r="G11" s="8"/>
      <c r="H11" s="8"/>
      <c r="J11" s="31">
        <v>6</v>
      </c>
      <c r="K11" s="8" t="s">
        <v>13</v>
      </c>
      <c r="L11" s="14">
        <f>M11/A1</f>
        <v>1.12E-2</v>
      </c>
      <c r="M11" s="30">
        <f>BD!M636</f>
        <v>7</v>
      </c>
      <c r="N11" s="30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59" t="s">
        <v>216</v>
      </c>
      <c r="AB11" s="55">
        <v>68</v>
      </c>
      <c r="AC11" s="54">
        <f>AC26/AB11</f>
        <v>4.4117647058823532E-2</v>
      </c>
      <c r="AD11" s="54">
        <f>AC26/AX27</f>
        <v>4.8387096774193547E-2</v>
      </c>
      <c r="AE11" s="54">
        <f>AD26/AB11</f>
        <v>5.8823529411764705E-2</v>
      </c>
      <c r="AF11" s="54">
        <f>AD26/AX27</f>
        <v>6.4516129032258063E-2</v>
      </c>
      <c r="AG11" s="54">
        <f>AE26/AB11</f>
        <v>0.13235294117647059</v>
      </c>
      <c r="AH11" s="54">
        <f>AE26/AX27</f>
        <v>0.14516129032258066</v>
      </c>
      <c r="AI11" s="54">
        <f>AF26/AB11</f>
        <v>4.4117647058823532E-2</v>
      </c>
      <c r="AJ11" s="54">
        <f>AF26/AX27</f>
        <v>4.8387096774193547E-2</v>
      </c>
      <c r="AK11" s="54">
        <f>AG26/AB11</f>
        <v>2.9411764705882353E-2</v>
      </c>
      <c r="AL11" s="54">
        <f>AG26/AX27</f>
        <v>3.2258064516129031E-2</v>
      </c>
      <c r="AM11" s="54">
        <f>AH26/AB11</f>
        <v>0.30882352941176472</v>
      </c>
      <c r="AN11" s="54">
        <f>AH26/AX27</f>
        <v>0.33870967741935482</v>
      </c>
      <c r="AO11" s="54">
        <f>AI26/AB11</f>
        <v>5.8823529411764705E-2</v>
      </c>
      <c r="AP11" s="54">
        <f>AI26/AX27</f>
        <v>6.4516129032258063E-2</v>
      </c>
      <c r="AQ11" s="54">
        <f>AJ26/AB11</f>
        <v>0.10294117647058823</v>
      </c>
      <c r="AR11" s="54">
        <f>AJ26/AX27</f>
        <v>0.11290322580645161</v>
      </c>
      <c r="AS11" s="54">
        <f>AK26/AB11</f>
        <v>0.13235294117647059</v>
      </c>
      <c r="AT11" s="54">
        <f>AK26/AX27</f>
        <v>0.14516129032258066</v>
      </c>
      <c r="AU11" s="54">
        <f>AL26/AB11</f>
        <v>1.4705882352941176E-2</v>
      </c>
      <c r="AV11" s="54">
        <f>AL26/AX27</f>
        <v>1.6129032258064516E-2</v>
      </c>
      <c r="AW11" s="54">
        <f>AM26/AB11</f>
        <v>0</v>
      </c>
      <c r="AX11" s="54">
        <f>AM26/AX27</f>
        <v>0</v>
      </c>
      <c r="AY11" s="54">
        <f>AN26/AB11</f>
        <v>0.30882352941176472</v>
      </c>
      <c r="AZ11" s="54">
        <f>AN26/AX27</f>
        <v>0.33870967741935482</v>
      </c>
      <c r="BA11" s="54">
        <f>AO26/AB11</f>
        <v>4.4117647058823532E-2</v>
      </c>
      <c r="BB11" s="54">
        <f>AO26/AX27</f>
        <v>4.8387096774193547E-2</v>
      </c>
      <c r="BC11" s="54">
        <f>AP26/AB11</f>
        <v>2.9411764705882353E-2</v>
      </c>
      <c r="BD11" s="54">
        <f>AP26/AX27</f>
        <v>3.2258064516129031E-2</v>
      </c>
      <c r="BE11" s="54">
        <f>AQ26/AB11</f>
        <v>0.19117647058823528</v>
      </c>
      <c r="BF11" s="54">
        <f>AQ26/AX27</f>
        <v>0.20967741935483872</v>
      </c>
      <c r="BG11" s="54">
        <f>AR26/AB11</f>
        <v>1.4705882352941176E-2</v>
      </c>
      <c r="BH11" s="54">
        <f>AR26/AX27</f>
        <v>1.6129032258064516E-2</v>
      </c>
      <c r="BI11" s="54">
        <f>AS26/AB11</f>
        <v>1.4705882352941176E-2</v>
      </c>
      <c r="BJ11" s="54">
        <f>AS26/AX27</f>
        <v>1.6129032258064516E-2</v>
      </c>
      <c r="BK11" s="54">
        <f>AT26/AB11</f>
        <v>0.29411764705882354</v>
      </c>
      <c r="BL11" s="54">
        <f>AT26/AX27</f>
        <v>0.32258064516129031</v>
      </c>
      <c r="BM11" s="50">
        <f>AU26/AB11</f>
        <v>2.9411764705882353E-2</v>
      </c>
      <c r="BN11" s="50">
        <f>AV26/AB11</f>
        <v>5.8823529411764705E-2</v>
      </c>
      <c r="BO11" s="52">
        <f t="shared" si="1"/>
        <v>0.99999999999999978</v>
      </c>
      <c r="BP11" s="52">
        <f t="shared" si="2"/>
        <v>0.99999999999999989</v>
      </c>
      <c r="BQ11" s="66">
        <v>0.1188</v>
      </c>
      <c r="BR11" s="70"/>
      <c r="CA11" s="6" t="s">
        <v>44</v>
      </c>
      <c r="CB11" s="18">
        <f>CC11/A1</f>
        <v>2.0799999999999999E-2</v>
      </c>
      <c r="CC11" s="6">
        <f>BD!K635</f>
        <v>13</v>
      </c>
    </row>
    <row r="12" spans="1:81" x14ac:dyDescent="0.3">
      <c r="A12" s="8">
        <f t="shared" si="0"/>
        <v>10</v>
      </c>
      <c r="F12" s="8"/>
      <c r="G12" s="8"/>
      <c r="H12" s="8"/>
      <c r="J12" s="31">
        <v>60</v>
      </c>
      <c r="K12" s="8" t="s">
        <v>191</v>
      </c>
      <c r="L12" s="14">
        <f>M12/A1</f>
        <v>5.1200000000000002E-2</v>
      </c>
      <c r="M12" s="30">
        <f>BD!M637</f>
        <v>32</v>
      </c>
      <c r="N12" s="30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59" t="s">
        <v>217</v>
      </c>
      <c r="AB12" s="55">
        <v>59</v>
      </c>
      <c r="AC12" s="54">
        <f>AC27/AB12</f>
        <v>0</v>
      </c>
      <c r="AD12" s="54">
        <f>AC27/AX28</f>
        <v>0</v>
      </c>
      <c r="AE12" s="54">
        <f>AD27/AB12</f>
        <v>1.6949152542372881E-2</v>
      </c>
      <c r="AF12" s="54">
        <f>AD27/AX28</f>
        <v>2.0408163265306121E-2</v>
      </c>
      <c r="AG12" s="54">
        <f>AE27/AB12</f>
        <v>8.4745762711864403E-2</v>
      </c>
      <c r="AH12" s="54">
        <f>AE27/AX28</f>
        <v>0.10204081632653061</v>
      </c>
      <c r="AI12" s="54">
        <f>AF27/AB12</f>
        <v>6.7796610169491525E-2</v>
      </c>
      <c r="AJ12" s="54">
        <f>AF27/AX28</f>
        <v>8.1632653061224483E-2</v>
      </c>
      <c r="AK12" s="54">
        <f>AG27/AB12</f>
        <v>3.3898305084745763E-2</v>
      </c>
      <c r="AL12" s="54">
        <f>AG27/AX28</f>
        <v>4.0816326530612242E-2</v>
      </c>
      <c r="AM12" s="54">
        <f>AH27/AB12</f>
        <v>0.20338983050847459</v>
      </c>
      <c r="AN12" s="54">
        <f>AH27/AX28</f>
        <v>0.24489795918367346</v>
      </c>
      <c r="AO12" s="54">
        <f>AI27/AB12</f>
        <v>5.0847457627118647E-2</v>
      </c>
      <c r="AP12" s="54">
        <f>AI27/AX28</f>
        <v>6.1224489795918366E-2</v>
      </c>
      <c r="AQ12" s="54">
        <f>AJ27/AB12</f>
        <v>0.10169491525423729</v>
      </c>
      <c r="AR12" s="54">
        <f>AJ27/AX28</f>
        <v>0.12244897959183673</v>
      </c>
      <c r="AS12" s="54">
        <f>AK27/AB12</f>
        <v>0.15254237288135594</v>
      </c>
      <c r="AT12" s="54">
        <f>AK27/AX28</f>
        <v>0.18367346938775511</v>
      </c>
      <c r="AU12" s="54">
        <f>AL27/AB12</f>
        <v>0</v>
      </c>
      <c r="AV12" s="54">
        <f>AL27/AX28</f>
        <v>0</v>
      </c>
      <c r="AW12" s="54">
        <f>AM27/AB12</f>
        <v>1.6949152542372881E-2</v>
      </c>
      <c r="AX12" s="54">
        <f>AM27/AX28</f>
        <v>2.0408163265306121E-2</v>
      </c>
      <c r="AY12" s="54">
        <f>AN27/AB12</f>
        <v>0.32203389830508472</v>
      </c>
      <c r="AZ12" s="54">
        <f>AN27/AX28</f>
        <v>0.38775510204081631</v>
      </c>
      <c r="BA12" s="54">
        <f>AO27/AB12</f>
        <v>6.7796610169491525E-2</v>
      </c>
      <c r="BB12" s="54">
        <f>AO27/AX28</f>
        <v>8.1632653061224483E-2</v>
      </c>
      <c r="BC12" s="54">
        <f>AP27/AB12</f>
        <v>1.6949152542372881E-2</v>
      </c>
      <c r="BD12" s="54">
        <f>AP27/AX28</f>
        <v>2.0408163265306121E-2</v>
      </c>
      <c r="BE12" s="54">
        <f>AQ27/AB12</f>
        <v>0.20338983050847459</v>
      </c>
      <c r="BF12" s="54">
        <f>AQ27/AX28</f>
        <v>0.24489795918367346</v>
      </c>
      <c r="BG12" s="54">
        <f>AR27/AB12</f>
        <v>1.6949152542372881E-2</v>
      </c>
      <c r="BH12" s="54">
        <f>AR27/AX28</f>
        <v>2.0408163265306121E-2</v>
      </c>
      <c r="BI12" s="54">
        <f>AS27/AB12</f>
        <v>0</v>
      </c>
      <c r="BJ12" s="54">
        <f>AS27/AX28</f>
        <v>0</v>
      </c>
      <c r="BK12" s="54">
        <f>AT27/AB12</f>
        <v>0.30508474576271188</v>
      </c>
      <c r="BL12" s="54">
        <f>AT27/AX28</f>
        <v>0.36734693877551022</v>
      </c>
      <c r="BM12" s="50">
        <f>AU27/AB12</f>
        <v>8.4745762711864403E-2</v>
      </c>
      <c r="BN12" s="50">
        <f>AV27/AB12</f>
        <v>8.4745762711864403E-2</v>
      </c>
      <c r="BO12" s="52">
        <f t="shared" si="1"/>
        <v>0.99999999999999978</v>
      </c>
      <c r="BP12" s="52">
        <f t="shared" si="2"/>
        <v>0.99999999999999989</v>
      </c>
      <c r="BQ12" s="66">
        <v>0.1275</v>
      </c>
      <c r="BR12" s="70"/>
      <c r="CA12" s="6" t="s">
        <v>39</v>
      </c>
      <c r="CB12" s="18">
        <f>CC12/A1</f>
        <v>3.5200000000000002E-2</v>
      </c>
      <c r="CC12" s="6">
        <f>BD!K636</f>
        <v>22</v>
      </c>
    </row>
    <row r="13" spans="1:81" ht="17.25" thickBot="1" x14ac:dyDescent="0.35">
      <c r="A13" s="8">
        <v>11</v>
      </c>
      <c r="F13" s="8"/>
      <c r="G13" s="8"/>
      <c r="H13" s="8"/>
      <c r="J13" s="31">
        <v>70</v>
      </c>
      <c r="K13" s="8" t="s">
        <v>193</v>
      </c>
      <c r="L13" s="14">
        <f>M13/A1</f>
        <v>3.8399999999999997E-2</v>
      </c>
      <c r="M13" s="30">
        <f>BD!M638</f>
        <v>24</v>
      </c>
      <c r="N13" s="30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AA13" s="61" t="s">
        <v>218</v>
      </c>
      <c r="AB13" s="62">
        <v>67</v>
      </c>
      <c r="AC13" s="63">
        <f>AC28/AB13</f>
        <v>0</v>
      </c>
      <c r="AD13" s="63">
        <f>AC28/AX29</f>
        <v>0</v>
      </c>
      <c r="AE13" s="63">
        <f>AD28/AB13</f>
        <v>4.4776119402985072E-2</v>
      </c>
      <c r="AF13" s="63">
        <f>AD28/AX29</f>
        <v>0.05</v>
      </c>
      <c r="AG13" s="63">
        <f>AE28/AB13</f>
        <v>0.11940298507462686</v>
      </c>
      <c r="AH13" s="63">
        <f>AE28/AX29</f>
        <v>0.13333333333333333</v>
      </c>
      <c r="AI13" s="63">
        <f>AF28/AB13</f>
        <v>4.4776119402985072E-2</v>
      </c>
      <c r="AJ13" s="63">
        <f>AF28/AX29</f>
        <v>0.05</v>
      </c>
      <c r="AK13" s="63">
        <f>AG28/AB13</f>
        <v>4.4776119402985072E-2</v>
      </c>
      <c r="AL13" s="63">
        <f>AG28/AX29</f>
        <v>0.05</v>
      </c>
      <c r="AM13" s="63">
        <f>AH28/AB13</f>
        <v>0.2537313432835821</v>
      </c>
      <c r="AN13" s="63">
        <f>AH28/AX29</f>
        <v>0.28333333333333333</v>
      </c>
      <c r="AO13" s="63">
        <f>AI28/AB13</f>
        <v>7.4626865671641784E-2</v>
      </c>
      <c r="AP13" s="63">
        <f>AI28/AX29</f>
        <v>8.3333333333333329E-2</v>
      </c>
      <c r="AQ13" s="63">
        <f>AJ28/AB13</f>
        <v>8.9552238805970144E-2</v>
      </c>
      <c r="AR13" s="63">
        <f>AJ28/AX29</f>
        <v>0.1</v>
      </c>
      <c r="AS13" s="63">
        <f>AK28/AB13</f>
        <v>0.23880597014925373</v>
      </c>
      <c r="AT13" s="63">
        <f>AK28/AX29</f>
        <v>0.26666666666666666</v>
      </c>
      <c r="AU13" s="63">
        <f>AL28/AB13</f>
        <v>0</v>
      </c>
      <c r="AV13" s="63">
        <f>AL28/AX29</f>
        <v>0</v>
      </c>
      <c r="AW13" s="63">
        <f>AM28/AB13</f>
        <v>1.4925373134328358E-2</v>
      </c>
      <c r="AX13" s="63">
        <f>AM28/AX29</f>
        <v>1.6666666666666666E-2</v>
      </c>
      <c r="AY13" s="63">
        <f>AN28/AB13</f>
        <v>0.41791044776119401</v>
      </c>
      <c r="AZ13" s="63">
        <f>AN28/AX29</f>
        <v>0.46666666666666667</v>
      </c>
      <c r="BA13" s="63">
        <f>AO28/AB13</f>
        <v>4.4776119402985072E-2</v>
      </c>
      <c r="BB13" s="63">
        <f>AO28/AX29</f>
        <v>0.05</v>
      </c>
      <c r="BC13" s="63">
        <f>AP28/AB13</f>
        <v>1.4925373134328358E-2</v>
      </c>
      <c r="BD13" s="63">
        <f>AP28/AX29</f>
        <v>1.6666666666666666E-2</v>
      </c>
      <c r="BE13" s="63">
        <f>AQ28/AB13</f>
        <v>0.11940298507462686</v>
      </c>
      <c r="BF13" s="63">
        <f>AQ28/AX29</f>
        <v>0.13333333333333333</v>
      </c>
      <c r="BG13" s="63">
        <f>AR28/AB13</f>
        <v>2.9850746268656716E-2</v>
      </c>
      <c r="BH13" s="63">
        <f>AR28/AX29</f>
        <v>3.3333333333333333E-2</v>
      </c>
      <c r="BI13" s="63">
        <f>AS28/AB13</f>
        <v>1.4925373134328358E-2</v>
      </c>
      <c r="BJ13" s="63">
        <f>AS28/AX29</f>
        <v>1.6666666666666666E-2</v>
      </c>
      <c r="BK13" s="63">
        <f>AT28/AB13</f>
        <v>0.22388059701492538</v>
      </c>
      <c r="BL13" s="63">
        <f>AT28/AX29</f>
        <v>0.25</v>
      </c>
      <c r="BM13" s="64">
        <f>AU28/AB13</f>
        <v>5.9701492537313432E-2</v>
      </c>
      <c r="BN13" s="64">
        <f>AV28/AB13</f>
        <v>4.4776119402985072E-2</v>
      </c>
      <c r="BO13" s="67">
        <f t="shared" si="1"/>
        <v>0.99999999999999989</v>
      </c>
      <c r="BP13" s="67">
        <f t="shared" si="2"/>
        <v>1</v>
      </c>
      <c r="BQ13" s="68">
        <v>0.1197</v>
      </c>
      <c r="BR13" s="70"/>
      <c r="CA13" s="6" t="s">
        <v>40</v>
      </c>
      <c r="CB13" s="18">
        <f>CC13/A1</f>
        <v>5.9200000000000003E-2</v>
      </c>
      <c r="CC13" s="6">
        <f>BD!K637</f>
        <v>37</v>
      </c>
    </row>
    <row r="14" spans="1:81" x14ac:dyDescent="0.3">
      <c r="A14" s="8">
        <v>12</v>
      </c>
      <c r="F14" s="8"/>
      <c r="G14" s="8"/>
      <c r="H14" s="8"/>
      <c r="J14" s="31">
        <v>7</v>
      </c>
      <c r="K14" s="8" t="s">
        <v>20</v>
      </c>
      <c r="L14" s="14">
        <f>M14/A1</f>
        <v>0.2</v>
      </c>
      <c r="M14" s="30">
        <f>BD!M639</f>
        <v>125</v>
      </c>
      <c r="N14" s="30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7"/>
      <c r="BN14" s="7"/>
      <c r="BO14" s="15">
        <f t="shared" si="1"/>
        <v>1</v>
      </c>
      <c r="BP14" s="15">
        <f t="shared" si="2"/>
        <v>1.0000000000000002</v>
      </c>
      <c r="BQ14" s="8"/>
      <c r="BR14" s="8"/>
      <c r="CA14" s="6" t="s">
        <v>45</v>
      </c>
      <c r="CB14" s="18">
        <f>CC14/A1</f>
        <v>9.5999999999999992E-3</v>
      </c>
      <c r="CC14" s="6">
        <f>BD!K638</f>
        <v>6</v>
      </c>
    </row>
    <row r="15" spans="1:81" ht="17.25" customHeight="1" x14ac:dyDescent="0.3">
      <c r="A15" s="8">
        <v>99</v>
      </c>
      <c r="F15" s="8"/>
      <c r="G15" s="8"/>
      <c r="H15" s="8"/>
      <c r="J15" s="32">
        <v>8</v>
      </c>
      <c r="K15" s="28" t="s">
        <v>18</v>
      </c>
      <c r="L15" s="14">
        <f>M15/A1</f>
        <v>1.44E-2</v>
      </c>
      <c r="M15" s="30">
        <f>BD!M640</f>
        <v>9</v>
      </c>
      <c r="N15" s="3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O15" s="7"/>
      <c r="BP15" s="47"/>
      <c r="BQ15" s="45"/>
      <c r="BR15" s="48"/>
      <c r="CB15" s="15">
        <f>SUM(CB3:CB14)</f>
        <v>0.99840000000000007</v>
      </c>
      <c r="CC15" s="9">
        <f>SUM(CC3:CC14)</f>
        <v>624</v>
      </c>
    </row>
    <row r="16" spans="1:81" x14ac:dyDescent="0.3">
      <c r="F16" s="8"/>
      <c r="G16" s="8"/>
      <c r="H16" s="8"/>
      <c r="J16" s="30">
        <v>9</v>
      </c>
      <c r="K16" s="6" t="s">
        <v>14</v>
      </c>
      <c r="L16" s="14">
        <f>M16/A1</f>
        <v>6.4000000000000003E-3</v>
      </c>
      <c r="M16" s="30">
        <f>BD!M641</f>
        <v>4</v>
      </c>
      <c r="N16" s="30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</row>
    <row r="17" spans="1:80" x14ac:dyDescent="0.3">
      <c r="F17" s="8"/>
      <c r="G17" s="8"/>
      <c r="H17" s="8"/>
      <c r="J17" s="31">
        <v>11</v>
      </c>
      <c r="K17" s="17" t="s">
        <v>15</v>
      </c>
      <c r="L17" s="14">
        <f>M17/A1</f>
        <v>6.88E-2</v>
      </c>
      <c r="M17" s="30">
        <f>BD!M642</f>
        <v>43</v>
      </c>
      <c r="N17" s="30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49"/>
      <c r="AB17" s="49"/>
      <c r="AC17" s="130" t="s">
        <v>203</v>
      </c>
      <c r="AD17" s="129" t="s">
        <v>204</v>
      </c>
      <c r="AE17" s="131" t="s">
        <v>4</v>
      </c>
      <c r="AF17" s="131" t="s">
        <v>5</v>
      </c>
      <c r="AG17" s="131" t="s">
        <v>8</v>
      </c>
      <c r="AH17" s="129" t="s">
        <v>209</v>
      </c>
      <c r="AI17" s="131" t="s">
        <v>205</v>
      </c>
      <c r="AJ17" s="131" t="s">
        <v>192</v>
      </c>
      <c r="AK17" s="132" t="s">
        <v>11</v>
      </c>
      <c r="AL17" s="132" t="s">
        <v>12</v>
      </c>
      <c r="AM17" s="132" t="s">
        <v>13</v>
      </c>
      <c r="AN17" s="132" t="s">
        <v>210</v>
      </c>
      <c r="AO17" s="132" t="s">
        <v>191</v>
      </c>
      <c r="AP17" s="132" t="s">
        <v>193</v>
      </c>
      <c r="AQ17" s="132" t="s">
        <v>20</v>
      </c>
      <c r="AR17" s="133" t="s">
        <v>18</v>
      </c>
      <c r="AS17" s="134" t="s">
        <v>14</v>
      </c>
      <c r="AT17" s="135" t="s">
        <v>211</v>
      </c>
      <c r="AU17" s="53" t="s">
        <v>15</v>
      </c>
      <c r="AV17" s="49" t="s">
        <v>26</v>
      </c>
      <c r="AW17" s="17"/>
      <c r="AX17" s="17"/>
      <c r="AY17" s="17"/>
      <c r="AZ17" s="17"/>
      <c r="BB17" s="10"/>
      <c r="BD17" s="8"/>
      <c r="BE17" s="10"/>
      <c r="BF17" s="10"/>
      <c r="BH17" s="8"/>
      <c r="BI17" s="8"/>
      <c r="BJ17" s="8"/>
      <c r="BT17" s="6"/>
      <c r="BV17" s="6"/>
      <c r="BW17" s="6"/>
      <c r="BX17" s="6"/>
      <c r="BZ17" s="6"/>
      <c r="CA17" s="6"/>
      <c r="CB17" s="6"/>
    </row>
    <row r="18" spans="1:80" x14ac:dyDescent="0.3">
      <c r="F18" s="8"/>
      <c r="G18" s="8"/>
      <c r="H18" s="8"/>
      <c r="J18" s="30">
        <v>99</v>
      </c>
      <c r="K18" s="16" t="s">
        <v>26</v>
      </c>
      <c r="L18" s="14">
        <f>M18/A1</f>
        <v>8.48E-2</v>
      </c>
      <c r="M18" s="30">
        <f>BD!M643</f>
        <v>53</v>
      </c>
      <c r="N18" s="30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14" t="s">
        <v>206</v>
      </c>
      <c r="AB18" s="114">
        <v>625</v>
      </c>
      <c r="AC18" s="114">
        <v>6</v>
      </c>
      <c r="AD18" s="114">
        <v>22</v>
      </c>
      <c r="AE18" s="114">
        <v>43</v>
      </c>
      <c r="AF18" s="114">
        <v>36</v>
      </c>
      <c r="AG18" s="114">
        <v>19</v>
      </c>
      <c r="AH18" s="114">
        <f>AC18+AD18+AE18+AF18+AG18</f>
        <v>126</v>
      </c>
      <c r="AI18" s="114">
        <v>44</v>
      </c>
      <c r="AJ18" s="114">
        <v>58</v>
      </c>
      <c r="AK18" s="114">
        <v>96</v>
      </c>
      <c r="AL18" s="114">
        <v>4</v>
      </c>
      <c r="AM18" s="114">
        <v>7</v>
      </c>
      <c r="AN18" s="114">
        <f>AI18+AJ18+AK18+AL18+AM18</f>
        <v>209</v>
      </c>
      <c r="AO18" s="114">
        <v>32</v>
      </c>
      <c r="AP18" s="114">
        <v>24</v>
      </c>
      <c r="AQ18" s="114">
        <v>125</v>
      </c>
      <c r="AR18" s="114">
        <v>9</v>
      </c>
      <c r="AS18" s="114">
        <v>4</v>
      </c>
      <c r="AT18" s="114">
        <f>AO18+AP18+AQ18+AR18++AS18</f>
        <v>194</v>
      </c>
      <c r="AU18" s="114">
        <v>43</v>
      </c>
      <c r="AV18" s="114">
        <v>53</v>
      </c>
      <c r="AW18" s="16"/>
      <c r="AX18" s="16"/>
      <c r="AY18" s="16"/>
      <c r="AZ18" s="16"/>
      <c r="BB18" s="10"/>
      <c r="BD18" s="8"/>
      <c r="BE18" s="10"/>
      <c r="BF18" s="10"/>
      <c r="BH18" s="8"/>
      <c r="BI18" s="8"/>
      <c r="BJ18" s="8"/>
      <c r="BT18" s="6"/>
      <c r="BV18" s="6"/>
      <c r="BW18" s="6"/>
      <c r="BX18" s="6"/>
      <c r="BZ18" s="6"/>
      <c r="CA18" s="6"/>
      <c r="CB18" s="6"/>
    </row>
    <row r="19" spans="1:80" x14ac:dyDescent="0.3">
      <c r="K19" s="16"/>
      <c r="L19" s="14">
        <f>SUM(L2:L18)</f>
        <v>0.99999999999999978</v>
      </c>
      <c r="M19" s="33">
        <f>SUM(M2:M18)</f>
        <v>625</v>
      </c>
      <c r="N19" s="30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14" t="s">
        <v>212</v>
      </c>
      <c r="AB19" s="114">
        <v>59</v>
      </c>
      <c r="AC19" s="115">
        <f>(COUNTIFS(BD!$B$2:$B$626,"1",BD!$M$2:$M$626,"20"))</f>
        <v>0</v>
      </c>
      <c r="AD19" s="114">
        <f>(COUNTIFS(BD!$B$2:$B$626,"1",BD!$M$2:$M$626,"30"))</f>
        <v>1</v>
      </c>
      <c r="AE19" s="114">
        <f>(COUNTIFS(BD!$B$2:$B$626,"1",BD!$M$2:$M$626,"1"))</f>
        <v>2</v>
      </c>
      <c r="AF19" s="114">
        <f>(COUNTIFS(BD!$B$2:$B$626,"1",BD!$M$2:$M$626,"2"))</f>
        <v>3</v>
      </c>
      <c r="AG19" s="114">
        <f>(COUNTIFS(BD!$B$2:$B$626,"1",BD!$M$2:$M$626,"3"))</f>
        <v>1</v>
      </c>
      <c r="AH19" s="114">
        <f>AC19+AD19+AE19+AF19+AG19</f>
        <v>7</v>
      </c>
      <c r="AI19" s="114">
        <f>(COUNTIFS(BD!$B$2:$B$626,"1",BD!$M$2:$M$626,"40"))</f>
        <v>3</v>
      </c>
      <c r="AJ19" s="114">
        <f>(COUNTIFS(BD!$B$2:$B$626,"1",BD!$M$2:$M$626,"50"))</f>
        <v>5</v>
      </c>
      <c r="AK19" s="114">
        <f>(COUNTIFS(BD!$B$2:$B$626,"1",BD!$M$2:$M$626,"4"))</f>
        <v>10</v>
      </c>
      <c r="AL19" s="114">
        <f>(COUNTIFS(BD!$B$2:$B$626,"1",BD!$M$2:$M$626,"5"))</f>
        <v>1</v>
      </c>
      <c r="AM19" s="114">
        <f>(COUNTIFS(BD!$B$2:$B$626,"1",BD!$M$2:$M$626,"6"))</f>
        <v>1</v>
      </c>
      <c r="AN19" s="114">
        <f>AI19+AJ19+AK19+AL19+AM19</f>
        <v>20</v>
      </c>
      <c r="AO19" s="114">
        <f>(COUNTIFS(BD!$B$2:$B$626,"1",BD!$M$2:$M$626,"60"))</f>
        <v>4</v>
      </c>
      <c r="AP19" s="114">
        <f>(COUNTIFS(BD!$B$2:$B$626,"1",BD!$M$2:$M$626,"70"))</f>
        <v>4</v>
      </c>
      <c r="AQ19" s="114">
        <f>(COUNTIFS(BD!$B$2:$B$626,"1",BD!$M$2:$M$626,"7"))</f>
        <v>12</v>
      </c>
      <c r="AR19" s="114">
        <f>(COUNTIFS(BD!$B$2:$B$626,"1",BD!$M$2:$M$626,"8"))</f>
        <v>1</v>
      </c>
      <c r="AS19" s="114">
        <f>(COUNTIFS(BD!$B$2:$B$626,"1",BD!$M$2:$M$626,"9"))</f>
        <v>0</v>
      </c>
      <c r="AT19" s="114">
        <f>AO19+AP19+AQ19+AR19++AS19</f>
        <v>21</v>
      </c>
      <c r="AU19" s="114">
        <f>(COUNTIFS(BD!$B$2:$B$626,"1",BD!$M$2:$M$626,"11"))</f>
        <v>4</v>
      </c>
      <c r="AV19" s="114">
        <f>(COUNTIFS(BD!$B$2:$B$626,"1",BD!$M$2:$M$626,"99"))</f>
        <v>7</v>
      </c>
      <c r="AW19" s="31">
        <f>AH18+AN18+AT18+AU18+AV18</f>
        <v>625</v>
      </c>
      <c r="AX19" s="31">
        <f>AH18+AN18+AT18</f>
        <v>529</v>
      </c>
      <c r="AY19" s="31"/>
      <c r="AZ19" s="16"/>
      <c r="BB19" s="10"/>
      <c r="BD19" s="8"/>
      <c r="BE19" s="10"/>
      <c r="BF19" s="10"/>
      <c r="BH19" s="8"/>
      <c r="BI19" s="8"/>
      <c r="BJ19" s="8"/>
      <c r="BT19" s="6"/>
      <c r="BV19" s="6"/>
      <c r="BW19" s="6"/>
      <c r="BX19" s="6"/>
      <c r="BZ19" s="6"/>
      <c r="CA19" s="6"/>
      <c r="CB19" s="6"/>
    </row>
    <row r="20" spans="1:80" s="30" customFormat="1" x14ac:dyDescent="0.3">
      <c r="A20" s="31"/>
      <c r="E20" s="31"/>
      <c r="I20" s="31"/>
      <c r="J20" s="31"/>
      <c r="K20" s="31"/>
      <c r="L20" s="31"/>
      <c r="M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114" t="s">
        <v>213</v>
      </c>
      <c r="AB20" s="114">
        <v>59</v>
      </c>
      <c r="AC20" s="115">
        <f>(COUNTIFS(BD!$B$2:$B$626,"2",BD!$M$2:$M$626,"20"))</f>
        <v>0</v>
      </c>
      <c r="AD20" s="114">
        <f>(COUNTIFS(BD!$B$2:$B$626,"2",BD!$M$2:$M$626,"30"))</f>
        <v>2</v>
      </c>
      <c r="AE20" s="114">
        <f>(COUNTIFS(BD!$B$2:$B$626,"2",BD!$M$2:$M$626,"1"))</f>
        <v>4</v>
      </c>
      <c r="AF20" s="114">
        <f>(COUNTIFS(BD!$B$2:$B$626,"2",BD!$M$2:$M$626,"2"))</f>
        <v>5</v>
      </c>
      <c r="AG20" s="114">
        <f>(COUNTIFS(BD!$B$2:$B$626,"2",BD!$M$2:$M$626,"3"))</f>
        <v>1</v>
      </c>
      <c r="AH20" s="114">
        <f>AC20+AD20+AE20+AF20+AG20</f>
        <v>12</v>
      </c>
      <c r="AI20" s="114">
        <f>(COUNTIFS(BD!$B$2:$B$626,"2",BD!$M$2:$M$626,"40"))</f>
        <v>3</v>
      </c>
      <c r="AJ20" s="114">
        <f>(COUNTIFS(BD!$B$2:$B$626,"2",BD!$M$2:$M$626,"50"))</f>
        <v>6</v>
      </c>
      <c r="AK20" s="114">
        <f>(COUNTIFS(BD!$B$2:$B$626,"2",BD!$M$2:$M$626,"4"))</f>
        <v>11</v>
      </c>
      <c r="AL20" s="114">
        <f>(COUNTIFS(BD!$B$2:$B$626,"2",BD!$M$2:$M$626,"5"))</f>
        <v>0</v>
      </c>
      <c r="AM20" s="114">
        <f>(COUNTIFS(BD!$B$2:$B$626,"2",BD!$M$2:$M$626,"6"))</f>
        <v>2</v>
      </c>
      <c r="AN20" s="114">
        <f>AI20+AJ20+AK20+AL20+AM20</f>
        <v>22</v>
      </c>
      <c r="AO20" s="114">
        <f>(COUNTIFS(BD!$B$2:$B$626,"2",BD!$M$2:$M$626,"60"))</f>
        <v>2</v>
      </c>
      <c r="AP20" s="114">
        <f>(COUNTIFS(BD!$B$2:$B$626,"2",BD!$M$2:$M$626,"70"))</f>
        <v>2</v>
      </c>
      <c r="AQ20" s="114">
        <f>(COUNTIFS(BD!$B$2:$B$626,"2",BD!$M$2:$M$626,"7"))</f>
        <v>9</v>
      </c>
      <c r="AR20" s="114">
        <f>(COUNTIFS(BD!$B$2:$B$626,"2",BD!$M$2:$M$626,"8"))</f>
        <v>0</v>
      </c>
      <c r="AS20" s="114">
        <f>(COUNTIFS(BD!$B$2:$B$626,"2",BD!$M$2:$M$626,"9"))</f>
        <v>0</v>
      </c>
      <c r="AT20" s="114">
        <f>AO20+AP20+AQ20+AR20++AS20</f>
        <v>13</v>
      </c>
      <c r="AU20" s="114">
        <f>(COUNTIFS(BD!$B$2:$B$626,"2",BD!$M$2:$M$626,"11"))</f>
        <v>6</v>
      </c>
      <c r="AV20" s="114">
        <f>(COUNTIFS(BD!$B$2:$B$626,"2",BD!$M$2:$M$626,"99"))</f>
        <v>6</v>
      </c>
      <c r="AW20" s="31">
        <f>AH19+AN19+AT19+AU19+AV19</f>
        <v>59</v>
      </c>
      <c r="AX20" s="31">
        <f>AH19+AN19+AT19</f>
        <v>48</v>
      </c>
      <c r="AY20" s="31"/>
      <c r="AZ20" s="31"/>
      <c r="BB20" s="46"/>
      <c r="BD20" s="31"/>
      <c r="BE20" s="46"/>
      <c r="BF20" s="46"/>
      <c r="BH20" s="31"/>
      <c r="BI20" s="31"/>
      <c r="BJ20" s="31"/>
    </row>
    <row r="21" spans="1:80" s="30" customFormat="1" x14ac:dyDescent="0.3">
      <c r="A21" s="31"/>
      <c r="E21" s="31"/>
      <c r="I21" s="31"/>
      <c r="J21" s="31"/>
      <c r="K21" s="31"/>
      <c r="L21" s="31"/>
      <c r="M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114" t="s">
        <v>214</v>
      </c>
      <c r="AB21" s="115">
        <v>63</v>
      </c>
      <c r="AC21" s="115">
        <f>(COUNTIFS(BD!$B$2:$B$626,"3",BD!$M$2:$M$626,"20"))</f>
        <v>2</v>
      </c>
      <c r="AD21" s="114">
        <f>(COUNTIFS(BD!$B$2:$B$626,"3",BD!$M$2:$M$626,"30"))</f>
        <v>2</v>
      </c>
      <c r="AE21" s="114">
        <f>(COUNTIFS(BD!$B$2:$B$626,"3",BD!$M$2:$M$626,"1"))</f>
        <v>3</v>
      </c>
      <c r="AF21" s="114">
        <f>(COUNTIFS(BD!$B$2:$B$626,"3",BD!$M$2:$M$626,"2"))</f>
        <v>3</v>
      </c>
      <c r="AG21" s="114">
        <f>(COUNTIFS(BD!$B$2:$B$626,"3",BD!$M$2:$M$626,"3"))</f>
        <v>2</v>
      </c>
      <c r="AH21" s="114">
        <f>AC21+AD21+AE21+AF21+AG21</f>
        <v>12</v>
      </c>
      <c r="AI21" s="114">
        <f>(COUNTIFS(BD!$B$2:$B$626,"3",BD!$M$2:$M$626,"40"))</f>
        <v>4</v>
      </c>
      <c r="AJ21" s="114">
        <f>(COUNTIFS(BD!$B$2:$B$626,"3",BD!$M$2:$M$626,"50"))</f>
        <v>5</v>
      </c>
      <c r="AK21" s="114">
        <f>(COUNTIFS(BD!$B$2:$B$626,"3",BD!$M$2:$M$626,"4"))</f>
        <v>7</v>
      </c>
      <c r="AL21" s="114">
        <f>(COUNTIFS(BD!$B$2:$B$626,"3",BD!$M$2:$M$626,"5"))</f>
        <v>1</v>
      </c>
      <c r="AM21" s="114">
        <f>(COUNTIFS(BD!$B$2:$B$626,"3",BD!$M$2:$M$626,"6"))</f>
        <v>1</v>
      </c>
      <c r="AN21" s="114">
        <f>AI21+AJ21+AK21+AL21+AM21</f>
        <v>18</v>
      </c>
      <c r="AO21" s="114">
        <f>(COUNTIFS(BD!$B$2:$B$626,"3",BD!$M$2:$M$626,"60"))</f>
        <v>4</v>
      </c>
      <c r="AP21" s="114">
        <f>(COUNTIFS(BD!$B$2:$B$626,"3",BD!$M$2:$M$626,"70"))</f>
        <v>3</v>
      </c>
      <c r="AQ21" s="114">
        <f>(COUNTIFS(BD!$B$2:$B$626,"3",BD!$M$2:$M$626,"7"))</f>
        <v>16</v>
      </c>
      <c r="AR21" s="114">
        <f>(COUNTIFS(BD!$B$2:$B$626,"3",BD!$M$2:$M$626,"8"))</f>
        <v>1</v>
      </c>
      <c r="AS21" s="114">
        <f>(COUNTIFS(BD!$B$2:$B$626,"3",BD!$M$2:$M$626,"9"))</f>
        <v>0</v>
      </c>
      <c r="AT21" s="114">
        <f>AO21+AP21+AQ21+AR21++AS21</f>
        <v>24</v>
      </c>
      <c r="AU21" s="114">
        <f>(COUNTIFS(BD!$B$2:$B$626,"3",BD!$M$2:$M$626,"11"))</f>
        <v>5</v>
      </c>
      <c r="AV21" s="114">
        <f>(COUNTIFS(BD!$B$2:$B$626,"3",BD!$M$2:$M$626,"99"))</f>
        <v>4</v>
      </c>
      <c r="AW21" s="31">
        <f>AH20+AN20+AT20+AU20+AV20</f>
        <v>59</v>
      </c>
      <c r="AX21" s="31">
        <f>AH20+AN20+AT20</f>
        <v>47</v>
      </c>
      <c r="AY21" s="31"/>
      <c r="AZ21" s="31"/>
      <c r="BB21" s="46"/>
      <c r="BD21" s="31"/>
      <c r="BE21" s="46"/>
      <c r="BF21" s="46"/>
      <c r="BH21" s="31"/>
      <c r="BI21" s="31"/>
      <c r="BJ21" s="31"/>
    </row>
    <row r="22" spans="1:80" s="30" customFormat="1" x14ac:dyDescent="0.3">
      <c r="A22" s="31"/>
      <c r="E22" s="31"/>
      <c r="I22" s="31"/>
      <c r="J22" s="31"/>
      <c r="K22" s="31"/>
      <c r="L22" s="31"/>
      <c r="M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114" t="s">
        <v>215</v>
      </c>
      <c r="AB22" s="115">
        <v>68</v>
      </c>
      <c r="AC22" s="114">
        <f>(COUNTIFS(BD!$B$2:$B$626,"4",BD!$M$2:$M$626,"20"))</f>
        <v>1</v>
      </c>
      <c r="AD22" s="114">
        <f>(COUNTIFS(BD!$B$2:$B$626,"4",BD!$M$2:$M$626,"30"))</f>
        <v>2</v>
      </c>
      <c r="AE22" s="114">
        <f>(COUNTIFS(BD!$B$2:$B$626,"4",BD!$M$2:$M$626,"1"))</f>
        <v>3</v>
      </c>
      <c r="AF22" s="114">
        <f>(COUNTIFS(BD!$B$2:$B$626,"4",BD!$M$2:$M$626,"2"))</f>
        <v>3</v>
      </c>
      <c r="AG22" s="114">
        <f>(COUNTIFS(BD!$B$2:$B$626,"4",BD!$M$2:$M$626,"3"))</f>
        <v>2</v>
      </c>
      <c r="AH22" s="114">
        <f>AC22+AD22+AE22+AF22+AG22</f>
        <v>11</v>
      </c>
      <c r="AI22" s="114">
        <f>(COUNTIFS(BD!$B$2:$B$626,"4",BD!$M$2:$M$626,"40"))</f>
        <v>8</v>
      </c>
      <c r="AJ22" s="114">
        <f>(COUNTIFS(BD!$B$2:$B$626,"4",BD!$M$2:$M$626,"50"))</f>
        <v>6</v>
      </c>
      <c r="AK22" s="114">
        <f>(COUNTIFS(BD!$B$2:$B$626,"4",BD!$M$2:$M$626,"4"))</f>
        <v>8</v>
      </c>
      <c r="AL22" s="114">
        <f>(COUNTIFS(BD!$B$2:$B$626,"4",BD!$M$2:$M$626,"5"))</f>
        <v>0</v>
      </c>
      <c r="AM22" s="114">
        <f>(COUNTIFS(BD!$B$2:$B$626,"4",BD!$M$2:$M$626,"6"))</f>
        <v>0</v>
      </c>
      <c r="AN22" s="114">
        <f>AI22+AJ22+AK22+AL22+AM22</f>
        <v>22</v>
      </c>
      <c r="AO22" s="114">
        <f>(COUNTIFS(BD!$B$2:$B$626,"4",BD!$M$2:$M$626,"60"))</f>
        <v>4</v>
      </c>
      <c r="AP22" s="114">
        <f>(COUNTIFS(BD!$B$2:$B$626,"4",BD!$M$2:$M$626,"70"))</f>
        <v>3</v>
      </c>
      <c r="AQ22" s="114">
        <f>(COUNTIFS(BD!$B$2:$B$626,"4",BD!$M$2:$M$626,"7"))</f>
        <v>16</v>
      </c>
      <c r="AR22" s="114">
        <f>(COUNTIFS(BD!$B$2:$B$626,"4",BD!$M$2:$M$626,"8"))</f>
        <v>1</v>
      </c>
      <c r="AS22" s="114">
        <f>(COUNTIFS(BD!$B$2:$B$626,"4",BD!$M$2:$M$626,"9"))</f>
        <v>1</v>
      </c>
      <c r="AT22" s="114">
        <f>AO22+AP22+AQ22+AR22++AS22</f>
        <v>25</v>
      </c>
      <c r="AU22" s="114">
        <f>(COUNTIFS(BD!$B$2:$B$626,"4",BD!$M$2:$M$626,"11"))</f>
        <v>4</v>
      </c>
      <c r="AV22" s="114">
        <f>(COUNTIFS(BD!$B$2:$B$626,"4",BD!$M$2:$M$626,"99"))</f>
        <v>6</v>
      </c>
      <c r="AW22" s="31">
        <f>AH21+AN21+AT21+AU21+AV21</f>
        <v>63</v>
      </c>
      <c r="AX22" s="31">
        <f>AH21+AN21+AT21</f>
        <v>54</v>
      </c>
      <c r="AY22" s="31"/>
      <c r="AZ22" s="31"/>
      <c r="BB22" s="46"/>
      <c r="BD22" s="31"/>
      <c r="BE22" s="46"/>
      <c r="BF22" s="46"/>
      <c r="BH22" s="31"/>
      <c r="BI22" s="31"/>
      <c r="BJ22" s="31"/>
    </row>
    <row r="23" spans="1:80" s="30" customFormat="1" x14ac:dyDescent="0.3">
      <c r="A23" s="31"/>
      <c r="E23" s="31"/>
      <c r="I23" s="31"/>
      <c r="J23" s="31"/>
      <c r="K23" s="31"/>
      <c r="L23" s="31"/>
      <c r="M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59" t="s">
        <v>743</v>
      </c>
      <c r="AB23" s="115">
        <v>59</v>
      </c>
      <c r="AC23" s="114">
        <f>(COUNTIFS(BD!$B$2:$B$626,"5",BD!$M$2:$M$626,"20"))</f>
        <v>0</v>
      </c>
      <c r="AD23" s="114">
        <f>(COUNTIFS(BD!$B$2:$B$626,"5",BD!$M$2:$M$626,"30"))</f>
        <v>2</v>
      </c>
      <c r="AE23" s="114">
        <f>(COUNTIFS(BD!$B$2:$B$626,"5",BD!$M$2:$M$626,"1"))</f>
        <v>4</v>
      </c>
      <c r="AF23" s="114">
        <f>(COUNTIFS(BD!$B$2:$B$626,"5",BD!$M$2:$M$626,"2"))</f>
        <v>4</v>
      </c>
      <c r="AG23" s="114">
        <f>(COUNTIFS(BD!$B$2:$B$626,"5",BD!$M$2:$M$626,"3"))</f>
        <v>3</v>
      </c>
      <c r="AH23" s="114">
        <f>AC23+AD23+AE23+AF23+AG23</f>
        <v>13</v>
      </c>
      <c r="AI23" s="114">
        <f>(COUNTIFS(BD!$B$2:$B$626,"5",BD!$M$2:$M$626,"40"))</f>
        <v>7</v>
      </c>
      <c r="AJ23" s="114">
        <f>(COUNTIFS(BD!$B$2:$B$626,"5",BD!$M$2:$M$626,"50"))</f>
        <v>6</v>
      </c>
      <c r="AK23" s="114">
        <f>(COUNTIFS(BD!$B$2:$B$626,"5",BD!$M$2:$M$626,"4"))</f>
        <v>6</v>
      </c>
      <c r="AL23" s="114">
        <f>(COUNTIFS(BD!$B$2:$B$626,"5",BD!$M$2:$M$626,"5"))</f>
        <v>0</v>
      </c>
      <c r="AM23" s="114">
        <f>(COUNTIFS(BD!$B$2:$B$626,"5",BD!$M$2:$M$626,"6"))</f>
        <v>0</v>
      </c>
      <c r="AN23" s="114">
        <f>AI23+AJ23+AK23+AL23+AM23</f>
        <v>19</v>
      </c>
      <c r="AO23" s="114">
        <f>(COUNTIFS(BD!$B$2:$B$626,"5",BD!$M$2:$M$626,"60"))</f>
        <v>3</v>
      </c>
      <c r="AP23" s="114">
        <f>(COUNTIFS(BD!$B$2:$B$626,"5",BD!$M$2:$M$626,"70"))</f>
        <v>3</v>
      </c>
      <c r="AQ23" s="114">
        <f>(COUNTIFS(BD!$B$2:$B$626,"5",BD!$M$2:$M$626,"7"))</f>
        <v>12</v>
      </c>
      <c r="AR23" s="114">
        <f>(COUNTIFS(BD!$B$2:$B$626,"5",BD!$M$2:$M$626,"8"))</f>
        <v>1</v>
      </c>
      <c r="AS23" s="114">
        <f>(COUNTIFS(BD!$B$2:$B$626,"5",BD!$M$2:$M$626,"9"))</f>
        <v>0</v>
      </c>
      <c r="AT23" s="114">
        <f>AO23+AP23+AQ23+AR23++AS23</f>
        <v>19</v>
      </c>
      <c r="AU23" s="114">
        <f>(COUNTIFS(BD!$B$2:$B$626,"5",BD!$M$2:$M$626,"11"))</f>
        <v>4</v>
      </c>
      <c r="AV23" s="114">
        <f>(COUNTIFS(BD!$B$2:$B$626,"5",BD!$M$2:$M$626,"99"))</f>
        <v>4</v>
      </c>
      <c r="AW23" s="31">
        <f>AH22+AN22+AT22+AU22+AV22</f>
        <v>68</v>
      </c>
      <c r="AX23" s="31">
        <f>AH22+AN22+AT22</f>
        <v>58</v>
      </c>
      <c r="AY23" s="31"/>
      <c r="AZ23" s="31"/>
      <c r="BB23" s="46"/>
      <c r="BD23" s="31"/>
      <c r="BE23" s="46"/>
      <c r="BF23" s="46"/>
      <c r="BH23" s="31"/>
      <c r="BI23" s="31"/>
      <c r="BJ23" s="31"/>
    </row>
    <row r="24" spans="1:80" s="30" customFormat="1" x14ac:dyDescent="0.3">
      <c r="A24" s="31"/>
      <c r="E24" s="31"/>
      <c r="I24" s="31"/>
      <c r="J24" s="31"/>
      <c r="K24" s="31"/>
      <c r="L24" s="31"/>
      <c r="M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115" t="s">
        <v>219</v>
      </c>
      <c r="AB24" s="115">
        <v>60</v>
      </c>
      <c r="AC24" s="114">
        <f>(COUNTIFS(BD!$B$2:$B$626,"6",BD!$M$2:$M$626,"20"))</f>
        <v>0</v>
      </c>
      <c r="AD24" s="114">
        <f>(COUNTIFS(BD!$B$2:$B$626,"6",BD!$M$2:$M$626,"30"))</f>
        <v>1</v>
      </c>
      <c r="AE24" s="114">
        <f>(COUNTIFS(BD!$B$2:$B$626,"6",BD!$M$2:$M$626,"1"))</f>
        <v>2</v>
      </c>
      <c r="AF24" s="114">
        <f>(COUNTIFS(BD!$B$2:$B$626,"6",BD!$M$2:$M$626,"2"))</f>
        <v>4</v>
      </c>
      <c r="AG24" s="114">
        <f>(COUNTIFS(BD!$B$2:$B$626,"6",BD!$M$2:$M$626,"3"))</f>
        <v>1</v>
      </c>
      <c r="AH24" s="114">
        <f>AC24+AD24+AE24+AF24+AG24</f>
        <v>8</v>
      </c>
      <c r="AI24" s="114">
        <f>(COUNTIFS(BD!$B$2:$B$626,"6",BD!$M$2:$M$626,"40"))</f>
        <v>3</v>
      </c>
      <c r="AJ24" s="114">
        <f>(COUNTIFS(BD!$B$2:$B$626,"6",BD!$M$2:$M$626,"50"))</f>
        <v>6</v>
      </c>
      <c r="AK24" s="114">
        <f>(COUNTIFS(BD!$B$2:$B$626,"6",BD!$M$2:$M$626,"4"))</f>
        <v>8</v>
      </c>
      <c r="AL24" s="114">
        <f>(COUNTIFS(BD!$B$2:$B$626,"6",BD!$M$2:$M$626,"5"))</f>
        <v>1</v>
      </c>
      <c r="AM24" s="114">
        <f>(COUNTIFS(BD!$B$2:$B$626,"6",BD!$M$2:$M$626,"6"))</f>
        <v>1</v>
      </c>
      <c r="AN24" s="114">
        <f>AI24+AJ24+AK24+AL24+AM24</f>
        <v>19</v>
      </c>
      <c r="AO24" s="114">
        <f>(COUNTIFS(BD!$B$2:$B$626,"6",BD!$M$2:$M$626,"60"))</f>
        <v>2</v>
      </c>
      <c r="AP24" s="114">
        <f>(COUNTIFS(BD!$B$2:$B$626,"6",BD!$M$2:$M$626,"70"))</f>
        <v>2</v>
      </c>
      <c r="AQ24" s="114">
        <f>(COUNTIFS(BD!$B$2:$B$626,"6",BD!$M$2:$M$626,"7"))</f>
        <v>15</v>
      </c>
      <c r="AR24" s="114">
        <f>(COUNTIFS(BD!$B$2:$B$626,"6",BD!$M$2:$M$626,"8"))</f>
        <v>0</v>
      </c>
      <c r="AS24" s="114">
        <f>(COUNTIFS(BD!$B$2:$B$626,"6",BD!$M$2:$M$626,"9"))</f>
        <v>0</v>
      </c>
      <c r="AT24" s="114">
        <f>AO24+AP24+AQ24+AR24++AS24</f>
        <v>19</v>
      </c>
      <c r="AU24" s="114">
        <f>(COUNTIFS(BD!$B$2:$B$626,"6",BD!$M$2:$M$626,"11"))</f>
        <v>5</v>
      </c>
      <c r="AV24" s="114">
        <f>(COUNTIFS(BD!$B$2:$B$626,"6",BD!$M$2:$M$626,"99"))</f>
        <v>9</v>
      </c>
      <c r="AW24" s="31">
        <f>AH23+AN23+AT23+AU23+AV23</f>
        <v>59</v>
      </c>
      <c r="AX24" s="31">
        <f>AH23+AN23+AT23</f>
        <v>51</v>
      </c>
      <c r="AY24" s="31"/>
      <c r="AZ24" s="31"/>
      <c r="BB24" s="46"/>
      <c r="BD24" s="31"/>
      <c r="BE24" s="46"/>
      <c r="BF24" s="46"/>
      <c r="BH24" s="31"/>
      <c r="BI24" s="31"/>
      <c r="BJ24" s="31"/>
    </row>
    <row r="25" spans="1:80" s="30" customFormat="1" x14ac:dyDescent="0.3">
      <c r="A25" s="31"/>
      <c r="E25" s="31"/>
      <c r="I25" s="31"/>
      <c r="J25" s="31"/>
      <c r="K25" s="31"/>
      <c r="L25" s="31"/>
      <c r="M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60" t="s">
        <v>744</v>
      </c>
      <c r="AB25" s="115">
        <v>63</v>
      </c>
      <c r="AC25" s="114">
        <f>(COUNTIFS(BD!$B$2:$B$626,"7",BD!$M$2:$M$626,"20"))</f>
        <v>0</v>
      </c>
      <c r="AD25" s="114">
        <f>(COUNTIFS(BD!$B$2:$B$626,"7",BD!$M$2:$M$626,"30"))</f>
        <v>4</v>
      </c>
      <c r="AE25" s="114">
        <f>(COUNTIFS(BD!$B$2:$B$626,"7",BD!$M$2:$M$626,"1"))</f>
        <v>3</v>
      </c>
      <c r="AF25" s="114">
        <f>(COUNTIFS(BD!$B$2:$B$626,"7",BD!$M$2:$M$626,"2"))</f>
        <v>4</v>
      </c>
      <c r="AG25" s="114">
        <f>(COUNTIFS(BD!$B$2:$B$626,"7",BD!$M$2:$M$626,"3"))</f>
        <v>2</v>
      </c>
      <c r="AH25" s="114">
        <f>AC25+AD25+AE25+AF25+AG25</f>
        <v>13</v>
      </c>
      <c r="AI25" s="114">
        <f>(COUNTIFS(BD!$B$2:$B$626,"7",BD!$M$2:$M$626,"40"))</f>
        <v>4</v>
      </c>
      <c r="AJ25" s="114">
        <f>(COUNTIFS(BD!$B$2:$B$626,"7",BD!$M$2:$M$626,"50"))</f>
        <v>5</v>
      </c>
      <c r="AK25" s="114">
        <f>(COUNTIFS(BD!$B$2:$B$626,"7",BD!$M$2:$M$626,"4"))</f>
        <v>12</v>
      </c>
      <c r="AL25" s="114">
        <f>(COUNTIFS(BD!$B$2:$B$626,"7",BD!$M$2:$M$626,"5"))</f>
        <v>0</v>
      </c>
      <c r="AM25" s="114">
        <f>(COUNTIFS(BD!$B$2:$B$626,"7",BD!$M$2:$M$626,"6"))</f>
        <v>0</v>
      </c>
      <c r="AN25" s="114">
        <f>AI25+AJ25+AK25+AL25+AM25</f>
        <v>21</v>
      </c>
      <c r="AO25" s="114">
        <f>(COUNTIFS(BD!$B$2:$B$626,"7",BD!$M$2:$M$626,"60"))</f>
        <v>3</v>
      </c>
      <c r="AP25" s="114">
        <f>(COUNTIFS(BD!$B$2:$B$626,"7",BD!$M$2:$M$626,"70"))</f>
        <v>3</v>
      </c>
      <c r="AQ25" s="114">
        <f>(COUNTIFS(BD!$B$2:$B$626,"7",BD!$M$2:$M$626,"7"))</f>
        <v>12</v>
      </c>
      <c r="AR25" s="114">
        <f>(COUNTIFS(BD!$B$2:$B$626,"7",BD!$M$2:$M$626,"8"))</f>
        <v>1</v>
      </c>
      <c r="AS25" s="114">
        <f>(COUNTIFS(BD!$B$2:$B$626,"7",BD!$M$2:$M$626,"9"))</f>
        <v>1</v>
      </c>
      <c r="AT25" s="114">
        <f>AO25+AP25+AQ25+AR25++AS25</f>
        <v>20</v>
      </c>
      <c r="AU25" s="114">
        <f>(COUNTIFS(BD!$B$2:$B$626,"7",BD!$M$2:$M$626,"11"))</f>
        <v>4</v>
      </c>
      <c r="AV25" s="114">
        <f>(COUNTIFS(BD!$B$2:$B$626,"7",BD!$M$2:$M$626,"99"))</f>
        <v>5</v>
      </c>
      <c r="AW25" s="31">
        <f>AH24+AN24+AT24+AU24+AV24</f>
        <v>60</v>
      </c>
      <c r="AX25" s="31">
        <f>AH24+AN24+AT24</f>
        <v>46</v>
      </c>
      <c r="AY25" s="31"/>
      <c r="AZ25" s="31"/>
      <c r="BB25" s="46"/>
      <c r="BD25" s="31"/>
      <c r="BE25" s="46"/>
      <c r="BF25" s="46"/>
      <c r="BH25" s="31"/>
      <c r="BI25" s="31"/>
      <c r="BJ25" s="31"/>
    </row>
    <row r="26" spans="1:80" s="30" customFormat="1" x14ac:dyDescent="0.3">
      <c r="A26" s="31"/>
      <c r="E26" s="31"/>
      <c r="I26" s="31"/>
      <c r="J26" s="31"/>
      <c r="K26" s="31"/>
      <c r="L26" s="31"/>
      <c r="M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115" t="s">
        <v>216</v>
      </c>
      <c r="AB26" s="115">
        <v>68</v>
      </c>
      <c r="AC26" s="114">
        <f>(COUNTIFS(BD!$B$2:$B$626,"8",BD!$M$2:$M$626,"20"))</f>
        <v>3</v>
      </c>
      <c r="AD26" s="114">
        <f>(COUNTIFS(BD!$B$2:$B$626,"8",BD!$M$2:$M$626,"30"))</f>
        <v>4</v>
      </c>
      <c r="AE26" s="114">
        <f>(COUNTIFS(BD!$B$2:$B$626,"8",BD!$M$2:$M$626,"1"))</f>
        <v>9</v>
      </c>
      <c r="AF26" s="114">
        <f>(COUNTIFS(BD!$B$2:$B$626,"8",BD!$M$2:$M$626,"2"))</f>
        <v>3</v>
      </c>
      <c r="AG26" s="114">
        <f>(COUNTIFS(BD!$B$2:$B$626,"8",BD!$M$2:$M$626,"3"))</f>
        <v>2</v>
      </c>
      <c r="AH26" s="114">
        <f>AC26+AD26+AE26+AF26+AG26</f>
        <v>21</v>
      </c>
      <c r="AI26" s="114">
        <f>(COUNTIFS(BD!$B$2:$B$626,"8",BD!$M$2:$M$626,"40"))</f>
        <v>4</v>
      </c>
      <c r="AJ26" s="114">
        <f>(COUNTIFS(BD!$B$2:$B$626,"8",BD!$M$2:$M$626,"50"))</f>
        <v>7</v>
      </c>
      <c r="AK26" s="114">
        <f>(COUNTIFS(BD!$B$2:$B$626,"8",BD!$M$2:$M$626,"4"))</f>
        <v>9</v>
      </c>
      <c r="AL26" s="114">
        <f>(COUNTIFS(BD!$B$2:$B$626,"8",BD!$M$2:$M$626,"5"))</f>
        <v>1</v>
      </c>
      <c r="AM26" s="114">
        <f>(COUNTIFS(BD!$B$2:$B$626,"8",BD!$M$2:$M$626,"6"))</f>
        <v>0</v>
      </c>
      <c r="AN26" s="114">
        <f>AI26+AJ26+AK26+AL26+AM26</f>
        <v>21</v>
      </c>
      <c r="AO26" s="114">
        <f>(COUNTIFS(BD!$B$2:$B$626,"8",BD!$M$2:$M$626,"60"))</f>
        <v>3</v>
      </c>
      <c r="AP26" s="114">
        <f>(COUNTIFS(BD!$B$2:$B$626,"8",BD!$M$2:$M$626,"70"))</f>
        <v>2</v>
      </c>
      <c r="AQ26" s="114">
        <f>(COUNTIFS(BD!$B$2:$B$626,"8",BD!$M$2:$M$626,"7"))</f>
        <v>13</v>
      </c>
      <c r="AR26" s="114">
        <f>(COUNTIFS(BD!$B$2:$B$626,"8",BD!$M$2:$M$626,"8"))</f>
        <v>1</v>
      </c>
      <c r="AS26" s="114">
        <f>(COUNTIFS(BD!$B$2:$B$626,"8",BD!$M$2:$M$626,"9"))</f>
        <v>1</v>
      </c>
      <c r="AT26" s="114">
        <f>AO26+AP26+AQ26+AR26++AS26</f>
        <v>20</v>
      </c>
      <c r="AU26" s="114">
        <f>(COUNTIFS(BD!$B$2:$B$626,"8",BD!$M$2:$M$626,"11"))</f>
        <v>2</v>
      </c>
      <c r="AV26" s="114">
        <f>(COUNTIFS(BD!$B$2:$B$626,"8",BD!$M$2:$M$626,"99"))</f>
        <v>4</v>
      </c>
      <c r="AW26" s="31">
        <f>AH25+AN25+AT25+AU25+AV25</f>
        <v>63</v>
      </c>
      <c r="AX26" s="31">
        <f>AH25+AN25+AT25</f>
        <v>54</v>
      </c>
      <c r="AY26" s="31"/>
      <c r="AZ26" s="31"/>
      <c r="BB26" s="46"/>
      <c r="BD26" s="31"/>
      <c r="BE26" s="46"/>
      <c r="BF26" s="46"/>
      <c r="BH26" s="31"/>
      <c r="BI26" s="31"/>
      <c r="BJ26" s="31"/>
    </row>
    <row r="27" spans="1:80" s="30" customFormat="1" x14ac:dyDescent="0.3">
      <c r="A27" s="31"/>
      <c r="E27" s="31"/>
      <c r="I27" s="31"/>
      <c r="J27" s="31"/>
      <c r="K27" s="31"/>
      <c r="L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114" t="s">
        <v>217</v>
      </c>
      <c r="AB27" s="115">
        <v>59</v>
      </c>
      <c r="AC27" s="114">
        <f>(COUNTIFS(BD!$B$2:$B$626,"9",BD!$M$2:$M$626,"20"))</f>
        <v>0</v>
      </c>
      <c r="AD27" s="114">
        <f>(COUNTIFS(BD!$B$2:$B$626,"9",BD!$M$2:$M$626,"30"))</f>
        <v>1</v>
      </c>
      <c r="AE27" s="114">
        <f>(COUNTIFS(BD!$B$2:$B$626,"9",BD!$M$2:$M$626,"1"))</f>
        <v>5</v>
      </c>
      <c r="AF27" s="114">
        <f>(COUNTIFS(BD!$B$2:$B$626,"9",BD!$M$2:$M$626,"2"))</f>
        <v>4</v>
      </c>
      <c r="AG27" s="114">
        <f>(COUNTIFS(BD!$B$2:$B$626,"9",BD!$M$2:$M$626,"3"))</f>
        <v>2</v>
      </c>
      <c r="AH27" s="114">
        <f>AC27+AD27+AE27+AF27+AG27</f>
        <v>12</v>
      </c>
      <c r="AI27" s="114">
        <f>(COUNTIFS(BD!$B$2:$B$626,"9",BD!$M$2:$M$626,"40"))</f>
        <v>3</v>
      </c>
      <c r="AJ27" s="114">
        <f>(COUNTIFS(BD!$B$2:$B$626,"9",BD!$M$2:$M$626,"50"))</f>
        <v>6</v>
      </c>
      <c r="AK27" s="114">
        <f>(COUNTIFS(BD!$B$2:$B$626,"9",BD!$M$2:$M$626,"4"))</f>
        <v>9</v>
      </c>
      <c r="AL27" s="114">
        <f>(COUNTIFS(BD!$B$2:$B$626,"9",BD!$M$2:$M$626,"5"))</f>
        <v>0</v>
      </c>
      <c r="AM27" s="114">
        <f>(COUNTIFS(BD!$B$2:$B$626,"9",BD!$M$2:$M$626,"6"))</f>
        <v>1</v>
      </c>
      <c r="AN27" s="114">
        <f>AI27+AJ27+AK27+AL27+AM27</f>
        <v>19</v>
      </c>
      <c r="AO27" s="114">
        <f>(COUNTIFS(BD!$B$2:$B$626,"9",BD!$M$2:$M$626,"60"))</f>
        <v>4</v>
      </c>
      <c r="AP27" s="114">
        <f>(COUNTIFS(BD!$B$2:$B$626,"9",BD!$M$2:$M$626,"70"))</f>
        <v>1</v>
      </c>
      <c r="AQ27" s="114">
        <f>(COUNTIFS(BD!$B$2:$B$626,"9",BD!$M$2:$M$626,"7"))</f>
        <v>12</v>
      </c>
      <c r="AR27" s="114">
        <f>(COUNTIFS(BD!$B$2:$B$626,"9",BD!$M$2:$M$626,"8"))</f>
        <v>1</v>
      </c>
      <c r="AS27" s="114">
        <f>(COUNTIFS(BD!$B$2:$B$626,"9",BD!$M$2:$M$626,"9"))</f>
        <v>0</v>
      </c>
      <c r="AT27" s="114">
        <f>AO27+AP27+AQ27+AR27++AS27</f>
        <v>18</v>
      </c>
      <c r="AU27" s="114">
        <f>(COUNTIFS(BD!$B$2:$B$626,"9",BD!$M$2:$M$626,"11"))</f>
        <v>5</v>
      </c>
      <c r="AV27" s="114">
        <f>(COUNTIFS(BD!$B$2:$B$626,"9",BD!$M$2:$M$626,"99"))</f>
        <v>5</v>
      </c>
      <c r="AW27" s="31">
        <f>AH26+AN26+AT26+AU26+AV26</f>
        <v>68</v>
      </c>
      <c r="AX27" s="31">
        <f>AH26+AN26+AT26</f>
        <v>62</v>
      </c>
      <c r="AZ27" s="31"/>
      <c r="BB27" s="46"/>
      <c r="BD27" s="31"/>
      <c r="BE27" s="46"/>
      <c r="BF27" s="46"/>
      <c r="BH27" s="31"/>
      <c r="BI27" s="31"/>
      <c r="BJ27" s="31"/>
    </row>
    <row r="28" spans="1:80" s="30" customFormat="1" x14ac:dyDescent="0.3">
      <c r="A28" s="31"/>
      <c r="E28" s="31"/>
      <c r="I28" s="31"/>
      <c r="AA28" s="115" t="s">
        <v>218</v>
      </c>
      <c r="AB28" s="115">
        <v>67</v>
      </c>
      <c r="AC28" s="114">
        <f>(COUNTIFS(BD!$B$2:$B$626,"10",BD!$M$2:$M$626,"20"))</f>
        <v>0</v>
      </c>
      <c r="AD28" s="114">
        <f>(COUNTIFS(BD!$B$2:$B$626,"10",BD!$M$2:$M$626,"30"))</f>
        <v>3</v>
      </c>
      <c r="AE28" s="114">
        <f>(COUNTIFS(BD!$B$2:$B$626,"10",BD!$M$2:$M$626,"1"))</f>
        <v>8</v>
      </c>
      <c r="AF28" s="114">
        <f>(COUNTIFS(BD!$B$2:$B$626,"10",BD!$M$2:$M$626,"2"))</f>
        <v>3</v>
      </c>
      <c r="AG28" s="114">
        <f>(COUNTIFS(BD!$B$2:$B$626,"10",BD!$M$2:$M$626,"3"))</f>
        <v>3</v>
      </c>
      <c r="AH28" s="114">
        <f>AC28+AD28+AE28+AF28+AG28</f>
        <v>17</v>
      </c>
      <c r="AI28" s="114">
        <f>(COUNTIFS(BD!$B$2:$B$626,"10",BD!$M$2:$M$626,"40"))</f>
        <v>5</v>
      </c>
      <c r="AJ28" s="114">
        <f>(COUNTIFS(BD!$B$2:$B$626,"10",BD!$M$2:$M$626,"50"))</f>
        <v>6</v>
      </c>
      <c r="AK28" s="114">
        <f>(COUNTIFS(BD!$B$2:$B$626,"10",BD!$M$2:$M$626,"4"))</f>
        <v>16</v>
      </c>
      <c r="AL28" s="114">
        <f>(COUNTIFS(BD!$B$2:$B$626,"10",BD!$M$2:$M$626,"5"))</f>
        <v>0</v>
      </c>
      <c r="AM28" s="114">
        <f>(COUNTIFS(BD!$B$2:$B$626,"10",BD!$M$2:$M$626,"6"))</f>
        <v>1</v>
      </c>
      <c r="AN28" s="114">
        <f>AI28+AJ28+AK28+AL28+AM28</f>
        <v>28</v>
      </c>
      <c r="AO28" s="114">
        <f>(COUNTIFS(BD!$B$2:$B$626,"10",BD!$M$2:$M$626,"60"))</f>
        <v>3</v>
      </c>
      <c r="AP28" s="114">
        <f>(COUNTIFS(BD!$B$2:$B$626,"10",BD!$M$2:$M$626,"70"))</f>
        <v>1</v>
      </c>
      <c r="AQ28" s="114">
        <f>(COUNTIFS(BD!$B$2:$B$626,"10",BD!$M$2:$M$626,"7"))</f>
        <v>8</v>
      </c>
      <c r="AR28" s="114">
        <f>(COUNTIFS(BD!$B$2:$B$626,"10",BD!$M$2:$M$626,"8"))</f>
        <v>2</v>
      </c>
      <c r="AS28" s="114">
        <f>(COUNTIFS(BD!$B$2:$B$626,"10",BD!$M$2:$M$626,"9"))</f>
        <v>1</v>
      </c>
      <c r="AT28" s="114">
        <f>AO28+AP28+AQ28+AR28++AS28</f>
        <v>15</v>
      </c>
      <c r="AU28" s="114">
        <f>(COUNTIFS(BD!$B$2:$B$626,"10",BD!$M$2:$M$626,"11"))</f>
        <v>4</v>
      </c>
      <c r="AV28" s="114">
        <f>(COUNTIFS(BD!$B$2:$B$626,"10",BD!$M$2:$M$626,"99"))</f>
        <v>3</v>
      </c>
      <c r="AW28" s="31">
        <f>AH27+AN27+AT27+AU27+AV27</f>
        <v>59</v>
      </c>
      <c r="AX28" s="31">
        <f>AH27+AN27+AT27</f>
        <v>49</v>
      </c>
      <c r="BB28" s="46"/>
      <c r="BD28" s="31"/>
      <c r="BE28" s="46"/>
      <c r="BF28" s="46"/>
      <c r="BH28" s="31"/>
      <c r="BI28" s="31"/>
      <c r="BJ28" s="31"/>
    </row>
    <row r="29" spans="1:80" s="30" customFormat="1" x14ac:dyDescent="0.3">
      <c r="A29" s="31"/>
      <c r="E29" s="31"/>
      <c r="I29" s="31"/>
      <c r="AA29" s="114"/>
      <c r="AB29" s="114"/>
      <c r="AC29" s="114">
        <f>SUM(AC19:AC28)</f>
        <v>6</v>
      </c>
      <c r="AD29" s="114">
        <f>SUM(AD19:AD28)</f>
        <v>22</v>
      </c>
      <c r="AE29" s="114">
        <f>SUM(AE19:AE28)</f>
        <v>43</v>
      </c>
      <c r="AF29" s="114">
        <f>SUM(AF19:AF28)</f>
        <v>36</v>
      </c>
      <c r="AG29" s="114">
        <f>SUM(AG19:AG28)</f>
        <v>19</v>
      </c>
      <c r="AH29" s="114">
        <f>SUM(AH19:AH28)</f>
        <v>126</v>
      </c>
      <c r="AI29" s="114">
        <f>SUM(AI19:AI28)</f>
        <v>44</v>
      </c>
      <c r="AJ29" s="114">
        <f>SUM(AJ19:AJ28)</f>
        <v>58</v>
      </c>
      <c r="AK29" s="114">
        <f>SUM(AK19:AK28)</f>
        <v>96</v>
      </c>
      <c r="AL29" s="114">
        <f>SUM(AL19:AL28)</f>
        <v>4</v>
      </c>
      <c r="AM29" s="114">
        <f>SUM(AM19:AM28)</f>
        <v>7</v>
      </c>
      <c r="AN29" s="114">
        <f>SUM(AN19:AN28)</f>
        <v>209</v>
      </c>
      <c r="AO29" s="114">
        <f>SUM(AO19:AO28)</f>
        <v>32</v>
      </c>
      <c r="AP29" s="114">
        <f>SUM(AP19:AP28)</f>
        <v>24</v>
      </c>
      <c r="AQ29" s="114">
        <f>SUM(AQ19:AQ28)</f>
        <v>125</v>
      </c>
      <c r="AR29" s="114">
        <f>SUM(AR19:AR28)</f>
        <v>9</v>
      </c>
      <c r="AS29" s="114">
        <f>SUM(AS19:AS28)</f>
        <v>4</v>
      </c>
      <c r="AT29" s="114">
        <f>SUM(AT19:AT28)</f>
        <v>194</v>
      </c>
      <c r="AU29" s="114">
        <f>SUM(AU19:AU28)</f>
        <v>43</v>
      </c>
      <c r="AV29" s="114">
        <f>SUM(AV19:AV28)</f>
        <v>53</v>
      </c>
      <c r="AW29" s="31">
        <f>AH28+AN28+AT28+AU28+AV28</f>
        <v>67</v>
      </c>
      <c r="AX29" s="31">
        <f>AH28+AN28+AT28</f>
        <v>60</v>
      </c>
      <c r="BB29" s="46"/>
      <c r="BD29" s="31"/>
      <c r="BE29" s="46"/>
      <c r="BF29" s="46"/>
      <c r="BH29" s="31"/>
      <c r="BI29" s="31"/>
      <c r="BJ29" s="31"/>
    </row>
    <row r="30" spans="1:80" s="30" customFormat="1" x14ac:dyDescent="0.3">
      <c r="A30" s="31"/>
      <c r="E30" s="31"/>
      <c r="I30" s="31"/>
      <c r="J30" s="30">
        <v>20</v>
      </c>
      <c r="K30" s="30" t="str">
        <f>K2</f>
        <v>Perla Woolrich</v>
      </c>
      <c r="L30" s="14">
        <f>M30/$M$45</f>
        <v>1.1342155009451797E-2</v>
      </c>
      <c r="M30" s="30">
        <f>M2</f>
        <v>6</v>
      </c>
      <c r="O30" s="14" t="str">
        <f>K30</f>
        <v>Perla Woolrich</v>
      </c>
      <c r="P30" s="14">
        <f>L30</f>
        <v>1.1342155009451797E-2</v>
      </c>
      <c r="Q30" s="14" t="str">
        <f>K31</f>
        <v xml:space="preserve">Héctor Pablo Ramírez </v>
      </c>
      <c r="R30" s="14">
        <f>L31</f>
        <v>4.1587901701323253E-2</v>
      </c>
      <c r="S30" s="14" t="s">
        <v>4</v>
      </c>
      <c r="T30" s="14">
        <f>L32</f>
        <v>8.1285444234404536E-2</v>
      </c>
      <c r="U30" s="14" t="s">
        <v>5</v>
      </c>
      <c r="V30" s="14">
        <f>L33</f>
        <v>6.8052930056710773E-2</v>
      </c>
      <c r="W30" s="14" t="s">
        <v>8</v>
      </c>
      <c r="X30" s="14">
        <f>L34</f>
        <v>3.5916824196597356E-2</v>
      </c>
      <c r="Y30" s="14">
        <f>P30+R30+T30+V30+X30</f>
        <v>0.23818525519848771</v>
      </c>
      <c r="BB30" s="46"/>
      <c r="BD30" s="31"/>
      <c r="BE30" s="46"/>
      <c r="BF30" s="46"/>
      <c r="BH30" s="31"/>
      <c r="BI30" s="31"/>
      <c r="BJ30" s="31"/>
    </row>
    <row r="31" spans="1:80" s="30" customFormat="1" x14ac:dyDescent="0.3">
      <c r="A31" s="31"/>
      <c r="E31" s="31"/>
      <c r="I31" s="31"/>
      <c r="J31" s="30">
        <v>30</v>
      </c>
      <c r="K31" s="30" t="str">
        <f t="shared" ref="K31:K44" si="3">K3</f>
        <v xml:space="preserve">Héctor Pablo Ramírez </v>
      </c>
      <c r="L31" s="14">
        <f t="shared" ref="L31:L44" si="4">M31/$M$45</f>
        <v>4.1587901701323253E-2</v>
      </c>
      <c r="M31" s="30">
        <f>M3</f>
        <v>22</v>
      </c>
      <c r="O31" s="14" t="str">
        <f>K35</f>
        <v>Sofía Castro Ríos</v>
      </c>
      <c r="P31" s="14">
        <f>L35</f>
        <v>8.3175803402646506E-2</v>
      </c>
      <c r="Q31" s="14" t="str">
        <f>K36</f>
        <v>Raúl Bolaños Cacho Cué</v>
      </c>
      <c r="R31" s="14">
        <f>L36</f>
        <v>0.10964083175803403</v>
      </c>
      <c r="S31" s="14" t="s">
        <v>11</v>
      </c>
      <c r="T31" s="14">
        <f>L37</f>
        <v>0.18147448015122875</v>
      </c>
      <c r="U31" s="14" t="s">
        <v>12</v>
      </c>
      <c r="V31" s="14">
        <f>L38</f>
        <v>7.5614366729678641E-3</v>
      </c>
      <c r="W31" s="14" t="s">
        <v>13</v>
      </c>
      <c r="X31" s="14">
        <f>L39</f>
        <v>1.3232514177693762E-2</v>
      </c>
      <c r="Y31" s="14">
        <f>P31+R31+T31+V31+X31</f>
        <v>0.39508506616257094</v>
      </c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8"/>
      <c r="BT31" s="46"/>
      <c r="BV31" s="31"/>
      <c r="BW31" s="46"/>
      <c r="BX31" s="46"/>
      <c r="BZ31" s="31"/>
      <c r="CA31" s="31"/>
      <c r="CB31" s="31"/>
    </row>
    <row r="32" spans="1:80" s="30" customFormat="1" x14ac:dyDescent="0.3">
      <c r="A32" s="31"/>
      <c r="E32" s="31"/>
      <c r="I32" s="31"/>
      <c r="J32" s="30">
        <v>1</v>
      </c>
      <c r="K32" s="30" t="str">
        <f t="shared" si="3"/>
        <v>PAN</v>
      </c>
      <c r="L32" s="14">
        <f t="shared" si="4"/>
        <v>8.1285444234404536E-2</v>
      </c>
      <c r="M32" s="30">
        <f>M4</f>
        <v>43</v>
      </c>
      <c r="O32" s="14" t="str">
        <f>K40</f>
        <v>Susana Harp</v>
      </c>
      <c r="P32" s="14">
        <f>L40</f>
        <v>6.0491493383742913E-2</v>
      </c>
      <c r="Q32" s="14" t="str">
        <f>K41</f>
        <v>Salomón Jara</v>
      </c>
      <c r="R32" s="14">
        <f>L41</f>
        <v>4.5368620037807186E-2</v>
      </c>
      <c r="S32" s="14" t="s">
        <v>20</v>
      </c>
      <c r="T32" s="14">
        <f>L42</f>
        <v>0.23629489603024575</v>
      </c>
      <c r="U32" s="14" t="s">
        <v>18</v>
      </c>
      <c r="V32" s="14">
        <f>L43</f>
        <v>1.7013232514177693E-2</v>
      </c>
      <c r="W32" s="14" t="s">
        <v>14</v>
      </c>
      <c r="X32" s="14">
        <f>L44</f>
        <v>7.5614366729678641E-3</v>
      </c>
      <c r="Y32" s="14">
        <f>P32+R32+T32+V32+X32</f>
        <v>0.36672967863894146</v>
      </c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8"/>
      <c r="BT32" s="46"/>
      <c r="BV32" s="31"/>
      <c r="BW32" s="46"/>
      <c r="BX32" s="46"/>
      <c r="BZ32" s="31"/>
      <c r="CA32" s="31"/>
      <c r="CB32" s="31"/>
    </row>
    <row r="33" spans="1:80" s="30" customFormat="1" x14ac:dyDescent="0.3">
      <c r="A33" s="31"/>
      <c r="E33" s="31"/>
      <c r="I33" s="31"/>
      <c r="J33" s="30">
        <v>2</v>
      </c>
      <c r="K33" s="30" t="str">
        <f t="shared" si="3"/>
        <v>PRD</v>
      </c>
      <c r="L33" s="14">
        <f t="shared" si="4"/>
        <v>6.8052930056710773E-2</v>
      </c>
      <c r="M33" s="30">
        <f>M5</f>
        <v>36</v>
      </c>
      <c r="O33" s="31"/>
      <c r="AA33" s="139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8"/>
      <c r="BB33" s="46"/>
      <c r="BD33" s="31"/>
      <c r="BE33" s="46"/>
      <c r="BF33" s="46"/>
      <c r="BH33" s="31"/>
      <c r="BI33" s="31"/>
      <c r="BJ33" s="31"/>
    </row>
    <row r="34" spans="1:80" s="30" customFormat="1" x14ac:dyDescent="0.3">
      <c r="A34" s="31"/>
      <c r="E34" s="31"/>
      <c r="I34" s="31"/>
      <c r="J34" s="30">
        <v>3</v>
      </c>
      <c r="K34" s="30" t="str">
        <f t="shared" si="3"/>
        <v>MC</v>
      </c>
      <c r="L34" s="14">
        <f t="shared" si="4"/>
        <v>3.5916824196597356E-2</v>
      </c>
      <c r="M34" s="30">
        <f>M6</f>
        <v>19</v>
      </c>
      <c r="AA34" s="139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8"/>
      <c r="BB34" s="46"/>
      <c r="BD34" s="31"/>
      <c r="BE34" s="46"/>
      <c r="BF34" s="46"/>
      <c r="BH34" s="31"/>
      <c r="BI34" s="31"/>
      <c r="BJ34" s="31"/>
    </row>
    <row r="35" spans="1:80" s="30" customFormat="1" ht="32.25" customHeight="1" x14ac:dyDescent="0.3">
      <c r="A35" s="31"/>
      <c r="E35" s="31"/>
      <c r="I35" s="31"/>
      <c r="J35" s="30">
        <v>40</v>
      </c>
      <c r="K35" s="30" t="str">
        <f t="shared" si="3"/>
        <v>Sofía Castro Ríos</v>
      </c>
      <c r="L35" s="14">
        <f t="shared" si="4"/>
        <v>8.3175803402646506E-2</v>
      </c>
      <c r="M35" s="30">
        <f>M7</f>
        <v>44</v>
      </c>
      <c r="AA35" s="139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8"/>
      <c r="BB35" s="46"/>
      <c r="BD35" s="31"/>
      <c r="BE35" s="46"/>
      <c r="BF35" s="46"/>
      <c r="BH35" s="31"/>
      <c r="BI35" s="31"/>
      <c r="BJ35" s="31"/>
    </row>
    <row r="36" spans="1:80" s="30" customFormat="1" ht="32.25" customHeight="1" x14ac:dyDescent="0.3">
      <c r="A36" s="31"/>
      <c r="E36" s="31"/>
      <c r="I36" s="31"/>
      <c r="J36" s="30">
        <v>50</v>
      </c>
      <c r="K36" s="30" t="str">
        <f t="shared" si="3"/>
        <v>Raúl Bolaños Cacho Cué</v>
      </c>
      <c r="L36" s="14">
        <f t="shared" si="4"/>
        <v>0.10964083175803403</v>
      </c>
      <c r="M36" s="30">
        <f>M8</f>
        <v>58</v>
      </c>
      <c r="AA36" s="139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8"/>
      <c r="BB36" s="46"/>
      <c r="BD36" s="31"/>
      <c r="BE36" s="46"/>
      <c r="BF36" s="46"/>
      <c r="BH36" s="31"/>
      <c r="BI36" s="31"/>
      <c r="BJ36" s="31"/>
    </row>
    <row r="37" spans="1:80" s="30" customFormat="1" ht="32.25" customHeight="1" x14ac:dyDescent="0.3">
      <c r="A37" s="31"/>
      <c r="E37" s="31"/>
      <c r="I37" s="31"/>
      <c r="J37" s="31">
        <v>4</v>
      </c>
      <c r="K37" s="30" t="str">
        <f t="shared" si="3"/>
        <v>PRI</v>
      </c>
      <c r="L37" s="14">
        <f t="shared" si="4"/>
        <v>0.18147448015122875</v>
      </c>
      <c r="M37" s="30">
        <f>M9</f>
        <v>96</v>
      </c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AA37" s="139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8"/>
      <c r="BB37" s="46"/>
      <c r="BD37" s="31"/>
      <c r="BE37" s="46"/>
      <c r="BF37" s="46"/>
      <c r="BH37" s="31"/>
      <c r="BI37" s="31"/>
      <c r="BJ37" s="31"/>
    </row>
    <row r="38" spans="1:80" s="30" customFormat="1" ht="32.25" customHeight="1" x14ac:dyDescent="0.3">
      <c r="A38" s="31"/>
      <c r="E38" s="31"/>
      <c r="I38" s="31"/>
      <c r="J38" s="31">
        <v>5</v>
      </c>
      <c r="K38" s="30" t="str">
        <f t="shared" si="3"/>
        <v>PVEM</v>
      </c>
      <c r="L38" s="14">
        <f t="shared" si="4"/>
        <v>7.5614366729678641E-3</v>
      </c>
      <c r="M38" s="30">
        <f>M10</f>
        <v>4</v>
      </c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AA38" s="139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8"/>
      <c r="BB38" s="46"/>
      <c r="BD38" s="31"/>
      <c r="BE38" s="46"/>
      <c r="BF38" s="46"/>
      <c r="BH38" s="31"/>
      <c r="BI38" s="31"/>
      <c r="BJ38" s="31"/>
    </row>
    <row r="39" spans="1:80" s="30" customFormat="1" ht="32.25" customHeight="1" x14ac:dyDescent="0.3">
      <c r="A39" s="31"/>
      <c r="E39" s="31"/>
      <c r="I39" s="31"/>
      <c r="J39" s="31">
        <v>6</v>
      </c>
      <c r="K39" s="30" t="str">
        <f t="shared" si="3"/>
        <v>PNA</v>
      </c>
      <c r="L39" s="14">
        <f t="shared" si="4"/>
        <v>1.3232514177693762E-2</v>
      </c>
      <c r="M39" s="30">
        <f>M11</f>
        <v>7</v>
      </c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AA39" s="139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8"/>
      <c r="BB39" s="46"/>
      <c r="BD39" s="31"/>
      <c r="BE39" s="46"/>
      <c r="BF39" s="46"/>
      <c r="BH39" s="31"/>
      <c r="BI39" s="31"/>
      <c r="BJ39" s="31"/>
    </row>
    <row r="40" spans="1:80" s="30" customFormat="1" ht="32.25" customHeight="1" x14ac:dyDescent="0.3">
      <c r="A40" s="31"/>
      <c r="E40" s="31"/>
      <c r="I40" s="31"/>
      <c r="J40" s="31">
        <v>60</v>
      </c>
      <c r="K40" s="30" t="str">
        <f t="shared" si="3"/>
        <v>Susana Harp</v>
      </c>
      <c r="L40" s="14">
        <f t="shared" si="4"/>
        <v>6.0491493383742913E-2</v>
      </c>
      <c r="M40" s="30">
        <f>M12</f>
        <v>32</v>
      </c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AA40" s="139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8"/>
      <c r="BB40" s="46"/>
      <c r="BD40" s="31"/>
      <c r="BE40" s="46"/>
      <c r="BF40" s="46"/>
      <c r="BH40" s="31"/>
      <c r="BI40" s="31"/>
      <c r="BJ40" s="31"/>
    </row>
    <row r="41" spans="1:80" s="30" customFormat="1" ht="32.25" customHeight="1" x14ac:dyDescent="0.3">
      <c r="A41" s="31"/>
      <c r="E41" s="31"/>
      <c r="I41" s="31"/>
      <c r="J41" s="31">
        <v>70</v>
      </c>
      <c r="K41" s="30" t="str">
        <f t="shared" si="3"/>
        <v>Salomón Jara</v>
      </c>
      <c r="L41" s="14">
        <f t="shared" si="4"/>
        <v>4.5368620037807186E-2</v>
      </c>
      <c r="M41" s="30">
        <f>M13</f>
        <v>24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AA41" s="139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8"/>
      <c r="BB41" s="46"/>
      <c r="BD41" s="31"/>
      <c r="BE41" s="46"/>
      <c r="BF41" s="46"/>
      <c r="BH41" s="31"/>
      <c r="BI41" s="31"/>
      <c r="BJ41" s="31"/>
    </row>
    <row r="42" spans="1:80" s="30" customFormat="1" ht="32.25" customHeight="1" x14ac:dyDescent="0.3">
      <c r="A42" s="31"/>
      <c r="E42" s="31"/>
      <c r="I42" s="31"/>
      <c r="J42" s="31">
        <v>7</v>
      </c>
      <c r="K42" s="30" t="str">
        <f t="shared" si="3"/>
        <v>Morena</v>
      </c>
      <c r="L42" s="14">
        <f t="shared" si="4"/>
        <v>0.23629489603024575</v>
      </c>
      <c r="M42" s="30">
        <f>M14</f>
        <v>125</v>
      </c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AA42" s="139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8"/>
      <c r="BB42" s="46"/>
      <c r="BD42" s="31"/>
      <c r="BE42" s="46"/>
      <c r="BF42" s="46"/>
      <c r="BH42" s="31"/>
      <c r="BI42" s="31"/>
      <c r="BJ42" s="31"/>
    </row>
    <row r="43" spans="1:80" s="30" customFormat="1" ht="32.25" customHeight="1" x14ac:dyDescent="0.3">
      <c r="A43" s="31"/>
      <c r="E43" s="31"/>
      <c r="I43" s="31"/>
      <c r="J43" s="32">
        <v>8</v>
      </c>
      <c r="K43" s="30" t="str">
        <f t="shared" si="3"/>
        <v>PT</v>
      </c>
      <c r="L43" s="14">
        <f t="shared" si="4"/>
        <v>1.7013232514177693E-2</v>
      </c>
      <c r="M43" s="30">
        <f>M15</f>
        <v>9</v>
      </c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AA43" s="139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8"/>
      <c r="BB43" s="46"/>
      <c r="BD43" s="31"/>
      <c r="BE43" s="46"/>
      <c r="BF43" s="46"/>
      <c r="BH43" s="31"/>
      <c r="BI43" s="31"/>
      <c r="BJ43" s="31"/>
    </row>
    <row r="44" spans="1:80" s="30" customFormat="1" ht="32.25" customHeight="1" x14ac:dyDescent="0.3">
      <c r="A44" s="31"/>
      <c r="E44" s="31"/>
      <c r="I44" s="31"/>
      <c r="J44" s="30">
        <v>9</v>
      </c>
      <c r="K44" s="30" t="str">
        <f t="shared" si="3"/>
        <v>PES</v>
      </c>
      <c r="L44" s="14">
        <f t="shared" si="4"/>
        <v>7.5614366729678641E-3</v>
      </c>
      <c r="M44" s="30">
        <f>M16</f>
        <v>4</v>
      </c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37"/>
      <c r="AX44" s="137"/>
      <c r="AY44" s="138"/>
      <c r="BB44" s="46"/>
      <c r="BD44" s="31"/>
      <c r="BE44" s="46"/>
      <c r="BF44" s="46"/>
      <c r="BH44" s="31"/>
      <c r="BI44" s="31"/>
      <c r="BJ44" s="31"/>
    </row>
    <row r="45" spans="1:80" s="30" customFormat="1" x14ac:dyDescent="0.3">
      <c r="A45" s="31"/>
      <c r="E45" s="31"/>
      <c r="I45" s="31"/>
      <c r="L45" s="30">
        <f>SUM(L30:L44)</f>
        <v>1.0000000000000002</v>
      </c>
      <c r="M45" s="33">
        <f>SUM(M30:M44)</f>
        <v>529</v>
      </c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38"/>
      <c r="BB45" s="46"/>
      <c r="BD45" s="31"/>
      <c r="BE45" s="46"/>
      <c r="BF45" s="46"/>
      <c r="BH45" s="31"/>
      <c r="BI45" s="31"/>
      <c r="BJ45" s="31"/>
    </row>
    <row r="46" spans="1:80" s="30" customFormat="1" x14ac:dyDescent="0.3">
      <c r="A46" s="31"/>
      <c r="E46" s="31"/>
      <c r="I46" s="3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BB46" s="46"/>
      <c r="BD46" s="31"/>
      <c r="BE46" s="46"/>
      <c r="BF46" s="46"/>
      <c r="BH46" s="31"/>
      <c r="BI46" s="31"/>
      <c r="BJ46" s="31"/>
    </row>
    <row r="47" spans="1:80" x14ac:dyDescent="0.3"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AA47" s="138"/>
      <c r="AB47" s="141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41"/>
      <c r="BH47" s="6">
        <v>625</v>
      </c>
      <c r="BI47" s="6">
        <v>529</v>
      </c>
      <c r="BM47" s="10"/>
      <c r="BO47" s="8"/>
      <c r="BP47" s="10"/>
      <c r="BQ47" s="10"/>
      <c r="BS47" s="8"/>
      <c r="BT47" s="8"/>
      <c r="BU47" s="8"/>
      <c r="BV47" s="6"/>
      <c r="BW47" s="6"/>
      <c r="BX47" s="6"/>
      <c r="BZ47" s="6"/>
      <c r="CA47" s="6"/>
      <c r="CB47" s="6"/>
    </row>
    <row r="48" spans="1:80" x14ac:dyDescent="0.3">
      <c r="AA48" s="138"/>
      <c r="AB48" s="141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41"/>
      <c r="BQ48" s="10"/>
      <c r="BS48" s="8"/>
      <c r="BU48" s="10"/>
      <c r="BV48" s="6"/>
      <c r="BW48" s="8"/>
      <c r="BX48" s="8"/>
      <c r="BY48" s="8"/>
      <c r="BZ48" s="6"/>
      <c r="CA48" s="6"/>
      <c r="CB48" s="6"/>
    </row>
    <row r="49" spans="27:51" x14ac:dyDescent="0.3">
      <c r="AA49" s="138"/>
      <c r="AB49" s="141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41"/>
    </row>
    <row r="50" spans="27:51" x14ac:dyDescent="0.3">
      <c r="AA50" s="138"/>
      <c r="AB50" s="141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41"/>
    </row>
    <row r="51" spans="27:51" x14ac:dyDescent="0.3">
      <c r="AA51" s="138"/>
      <c r="AB51" s="141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41"/>
    </row>
    <row r="52" spans="27:51" x14ac:dyDescent="0.3">
      <c r="AA52" s="138"/>
      <c r="AB52" s="141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41"/>
    </row>
    <row r="53" spans="27:51" x14ac:dyDescent="0.3">
      <c r="AA53" s="138"/>
      <c r="AB53" s="141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41"/>
    </row>
    <row r="54" spans="27:51" x14ac:dyDescent="0.3">
      <c r="AA54" s="138"/>
      <c r="AB54" s="141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41"/>
    </row>
    <row r="55" spans="27:51" x14ac:dyDescent="0.3">
      <c r="AA55" s="138"/>
      <c r="AB55" s="141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41"/>
    </row>
    <row r="56" spans="27:51" x14ac:dyDescent="0.3">
      <c r="AA56" s="138"/>
      <c r="AB56" s="141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41"/>
    </row>
    <row r="57" spans="27:51" x14ac:dyDescent="0.3">
      <c r="AA57" s="138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</row>
    <row r="58" spans="27:51" x14ac:dyDescent="0.3">
      <c r="AA58" s="138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</row>
    <row r="59" spans="27:51" x14ac:dyDescent="0.3">
      <c r="AA59" s="138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</row>
    <row r="60" spans="27:51" x14ac:dyDescent="0.3">
      <c r="AA60" s="138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</row>
    <row r="61" spans="27:51" x14ac:dyDescent="0.3">
      <c r="AA61" s="138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</row>
    <row r="62" spans="27:51" x14ac:dyDescent="0.3">
      <c r="AA62" s="138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</row>
    <row r="63" spans="27:51" x14ac:dyDescent="0.3">
      <c r="AA63" s="138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</row>
    <row r="64" spans="27:51" x14ac:dyDescent="0.3">
      <c r="AA64" s="138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</row>
    <row r="65" spans="27:51" x14ac:dyDescent="0.3"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</row>
  </sheetData>
  <mergeCells count="20">
    <mergeCell ref="AA2:AA3"/>
    <mergeCell ref="BQ2:BQ3"/>
    <mergeCell ref="BK2:BL2"/>
    <mergeCell ref="AQ2:AR2"/>
    <mergeCell ref="AS2:AT2"/>
    <mergeCell ref="AU2:AV2"/>
    <mergeCell ref="AW2:AX2"/>
    <mergeCell ref="AY2:AZ2"/>
    <mergeCell ref="BA2:BB2"/>
    <mergeCell ref="AC2:AD2"/>
    <mergeCell ref="AE2:AF2"/>
    <mergeCell ref="AG2:AH2"/>
    <mergeCell ref="BC2:BD2"/>
    <mergeCell ref="AI2:AJ2"/>
    <mergeCell ref="AK2:AL2"/>
    <mergeCell ref="AM2:AN2"/>
    <mergeCell ref="BE2:BF2"/>
    <mergeCell ref="BG2:BH2"/>
    <mergeCell ref="BI2:BJ2"/>
    <mergeCell ref="AO2:AP2"/>
  </mergeCells>
  <pageMargins left="0.70866141732283472" right="0.70866141732283472" top="0.74803149606299213" bottom="0.74803149606299213" header="0.31496062992125984" footer="0.31496062992125984"/>
  <pageSetup scale="1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4</vt:i4>
      </vt:variant>
      <vt:variant>
        <vt:lpstr>Gráficos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MUESTRA OAX 20042018</vt:lpstr>
      <vt:lpstr>MUESTRA Oax x DF 20042018</vt:lpstr>
      <vt:lpstr>BD</vt:lpstr>
      <vt:lpstr>TABULADORES</vt:lpstr>
      <vt:lpstr>Gráfico1</vt:lpstr>
      <vt:lpstr>Gráfico2 B</vt:lpstr>
      <vt:lpstr>Gráfico2 N</vt:lpstr>
      <vt:lpstr>Gráfico3</vt:lpstr>
      <vt:lpstr>C</vt:lpstr>
      <vt:lpstr>E</vt:lpstr>
      <vt:lpstr>F</vt:lpstr>
      <vt:lpstr>'MUESTRA OAX 20042018'!Área_de_impresión</vt:lpstr>
      <vt:lpstr>'MUESTRA OAX 20042018'!Títulos_a_imprimir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Manuel</cp:lastModifiedBy>
  <cp:lastPrinted>2018-05-09T01:14:36Z</cp:lastPrinted>
  <dcterms:created xsi:type="dcterms:W3CDTF">2015-10-12T15:25:08Z</dcterms:created>
  <dcterms:modified xsi:type="dcterms:W3CDTF">2018-05-09T03:19:48Z</dcterms:modified>
</cp:coreProperties>
</file>