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0.57.75\(01) Apoyo Documental\(16) CG1\2017\(01) Ordinarias\(04) 29 Septiembre 2017\Punto 21\"/>
    </mc:Choice>
  </mc:AlternateContent>
  <bookViews>
    <workbookView xWindow="0" yWindow="0" windowWidth="23040" windowHeight="9024"/>
  </bookViews>
  <sheets>
    <sheet name="Monitoreo-CNCS" sheetId="4" r:id="rId1"/>
  </sheets>
  <definedNames>
    <definedName name="_xlnm._FilterDatabase" localSheetId="0" hidden="1">'Monitoreo-CNCS'!$M$1:$M$61</definedName>
  </definedNames>
  <calcPr calcId="152511"/>
</workbook>
</file>

<file path=xl/calcChain.xml><?xml version="1.0" encoding="utf-8"?>
<calcChain xmlns="http://schemas.openxmlformats.org/spreadsheetml/2006/main">
  <c r="Y61" i="4" l="1"/>
  <c r="Y60" i="4"/>
  <c r="Y59" i="4"/>
  <c r="Y58" i="4"/>
  <c r="Y57" i="4"/>
  <c r="Y56" i="4"/>
  <c r="Y55" i="4"/>
  <c r="Y54" i="4"/>
  <c r="Y53" i="4"/>
  <c r="Y52" i="4"/>
  <c r="Y51" i="4"/>
  <c r="Y50" i="4"/>
  <c r="Y49" i="4"/>
  <c r="Y48" i="4"/>
  <c r="Y47" i="4"/>
  <c r="Y46" i="4"/>
  <c r="H11" i="4" l="1"/>
  <c r="Y11" i="4"/>
  <c r="Y12" i="4"/>
  <c r="Y45" i="4" l="1"/>
  <c r="Y44" i="4"/>
  <c r="Y43" i="4"/>
  <c r="Y42" i="4"/>
  <c r="Y41" i="4"/>
  <c r="Y40" i="4"/>
  <c r="Y39" i="4"/>
  <c r="Y38" i="4"/>
  <c r="Y37" i="4"/>
  <c r="Y36" i="4"/>
  <c r="Y35" i="4"/>
  <c r="Y34" i="4"/>
  <c r="Y33" i="4"/>
  <c r="Y32" i="4"/>
  <c r="Y31" i="4"/>
  <c r="Y30" i="4"/>
  <c r="Y29" i="4"/>
  <c r="Y28" i="4"/>
  <c r="Y27" i="4"/>
  <c r="Y26" i="4"/>
  <c r="Y25" i="4"/>
  <c r="Y24" i="4"/>
  <c r="Y23" i="4"/>
  <c r="Y22" i="4"/>
  <c r="Y21" i="4"/>
  <c r="Y20" i="4"/>
  <c r="Y19" i="4"/>
  <c r="Y18" i="4"/>
  <c r="Y17" i="4"/>
  <c r="Y16" i="4"/>
  <c r="Y15" i="4"/>
  <c r="Y14" i="4"/>
  <c r="Y13" i="4"/>
  <c r="Y10" i="4"/>
  <c r="Y9" i="4"/>
  <c r="Y8" i="4"/>
  <c r="Y7" i="4"/>
  <c r="Y6" i="4"/>
  <c r="Y5" i="4"/>
</calcChain>
</file>

<file path=xl/sharedStrings.xml><?xml version="1.0" encoding="utf-8"?>
<sst xmlns="http://schemas.openxmlformats.org/spreadsheetml/2006/main" count="1323" uniqueCount="245">
  <si>
    <t xml:space="preserve">Información General </t>
  </si>
  <si>
    <t xml:space="preserve">Responsabilidad </t>
  </si>
  <si>
    <t>FOLIO</t>
  </si>
  <si>
    <t>FECHA DE PUBLICACIÓN</t>
  </si>
  <si>
    <t>SECCIÓN</t>
  </si>
  <si>
    <t>PÁGINA</t>
  </si>
  <si>
    <t>MEDIO EN EL QUE SE PUBLICÓ</t>
  </si>
  <si>
    <t>PATROCINADOR DE LA ENCUESTA</t>
  </si>
  <si>
    <t>REALIZADOR DE LA ENCUESTA</t>
  </si>
  <si>
    <t>RESPONSABLE DE LA PUBLICACIÓN</t>
  </si>
  <si>
    <t>OBSERVACIONES</t>
  </si>
  <si>
    <t>TESTIGO</t>
  </si>
  <si>
    <t>Anotaciones</t>
  </si>
  <si>
    <t>Si es reproducción, folio del original</t>
  </si>
  <si>
    <t>PERIODO EN QUE SE PUBLICÓ</t>
  </si>
  <si>
    <t>CARGOS A ELEGIR</t>
  </si>
  <si>
    <t xml:space="preserve">TIPO DE MEDIO IMPRESO </t>
  </si>
  <si>
    <t>Clasificación de publicación</t>
  </si>
  <si>
    <t>Vitrina Metodológica</t>
  </si>
  <si>
    <t>Fecha de levantamiento</t>
  </si>
  <si>
    <t>Población objetivo</t>
  </si>
  <si>
    <t>Pregunta o fraseo</t>
  </si>
  <si>
    <t>Tasa o frecuencia de no respuesta</t>
  </si>
  <si>
    <t>Señalar si se utilizan modelos estadísticos</t>
  </si>
  <si>
    <t>Método de recolección</t>
  </si>
  <si>
    <t>Error máximo de diseño</t>
  </si>
  <si>
    <t>Nivel de confianza del error máximo de diseño</t>
  </si>
  <si>
    <t>CLASIFICACIÓN</t>
  </si>
  <si>
    <t>MONITOREO EN MEDIOS IMPRESOS SOBRE ENCUESTAS, SONDEOS Y CONTEOS RÁPIDOS DEL PROCEOS ELECTORAL FEDERAL 2017-2018</t>
  </si>
  <si>
    <t>Tamaño de muestra</t>
  </si>
  <si>
    <t>CNCS-2</t>
  </si>
  <si>
    <t>Antes de precampaña</t>
  </si>
  <si>
    <t>Presidencia de la República</t>
  </si>
  <si>
    <t>Periódico</t>
  </si>
  <si>
    <t>Opinión</t>
  </si>
  <si>
    <t>41</t>
  </si>
  <si>
    <t>El Financiero</t>
  </si>
  <si>
    <t>Berumen</t>
  </si>
  <si>
    <t>No indica</t>
  </si>
  <si>
    <t>Alejo Sánchez Cano</t>
  </si>
  <si>
    <t>Cita</t>
  </si>
  <si>
    <t>TLAX-1</t>
  </si>
  <si>
    <t>Tlaxcala</t>
  </si>
  <si>
    <t>Local</t>
  </si>
  <si>
    <t>3</t>
  </si>
  <si>
    <t>ABC Noticias</t>
  </si>
  <si>
    <t>Berumen y Asociados y Consulta Mitofsky</t>
  </si>
  <si>
    <t>Regina García Lozano</t>
  </si>
  <si>
    <t>CNCS-6</t>
  </si>
  <si>
    <t>Política y Sociedad</t>
  </si>
  <si>
    <t>36</t>
  </si>
  <si>
    <t>El Economista</t>
  </si>
  <si>
    <t>Consulta Mitofsky</t>
  </si>
  <si>
    <t>Rolando Ramos</t>
  </si>
  <si>
    <t>Reproducción</t>
  </si>
  <si>
    <t>Hace mención a los resultados de una encuesta de Mitofsky obtenidos en redes sociales publicados antes del inicio del proceso electoral.</t>
  </si>
  <si>
    <t>CNCS-3</t>
  </si>
  <si>
    <t>País</t>
  </si>
  <si>
    <t>13</t>
  </si>
  <si>
    <t>El Heraldo de México</t>
  </si>
  <si>
    <t>Manuel López San Martín</t>
  </si>
  <si>
    <t>Hace mención a la encuesta dada a conocer por Parametría el día 7 de septiembre por internet y a la de Consulta Mitofsky publicada días antes del inicio del proceso electoral.</t>
  </si>
  <si>
    <t>CNCS-4</t>
  </si>
  <si>
    <t>Comunidad</t>
  </si>
  <si>
    <t>2</t>
  </si>
  <si>
    <t>Excélsior</t>
  </si>
  <si>
    <t>Ricardo Pascoe Pierce</t>
  </si>
  <si>
    <t>Cita resultados de una encuesta de Mitofsly publicados antes del inicio del proceso electoral.</t>
  </si>
  <si>
    <t>CNCS-5</t>
  </si>
  <si>
    <t>4</t>
  </si>
  <si>
    <t>Parametría</t>
  </si>
  <si>
    <t>Adrián Rueda</t>
  </si>
  <si>
    <t>Hace mención a la encuesta dada a conocer por Parametría el día 7 de septiembre por internet.</t>
  </si>
  <si>
    <t>CNCS-1</t>
  </si>
  <si>
    <t>Nacional</t>
  </si>
  <si>
    <t>6</t>
  </si>
  <si>
    <t>Capital de México</t>
  </si>
  <si>
    <t>Prospecta Consulting</t>
  </si>
  <si>
    <t>Indicador Político</t>
  </si>
  <si>
    <t>Carlos Ramírez</t>
  </si>
  <si>
    <t>Original</t>
  </si>
  <si>
    <t>YUC-2</t>
  </si>
  <si>
    <t>Yucatán</t>
  </si>
  <si>
    <t>Opiniones</t>
  </si>
  <si>
    <t>Por Esto</t>
  </si>
  <si>
    <t>SLP-1</t>
  </si>
  <si>
    <t>San Luis Potosí</t>
  </si>
  <si>
    <t>7</t>
  </si>
  <si>
    <t>El Heraldo de San Luis</t>
  </si>
  <si>
    <t>TAM-2</t>
  </si>
  <si>
    <t>Tamaulipas</t>
  </si>
  <si>
    <t>El Mañana de Matamoros</t>
  </si>
  <si>
    <t>TAM-1</t>
  </si>
  <si>
    <t>El Mañana de Reynosa</t>
  </si>
  <si>
    <t>CNCS-7</t>
  </si>
  <si>
    <t>Análisis</t>
  </si>
  <si>
    <t>10</t>
  </si>
  <si>
    <t>El Sol de México</t>
  </si>
  <si>
    <t>Pedro de León</t>
  </si>
  <si>
    <t>CNCS-8</t>
  </si>
  <si>
    <t>Informativa</t>
  </si>
  <si>
    <t>9</t>
  </si>
  <si>
    <t>La Razón de México</t>
  </si>
  <si>
    <t>Erika Montejo</t>
  </si>
  <si>
    <t>Sí</t>
  </si>
  <si>
    <t>CNCS-10</t>
  </si>
  <si>
    <t>Primera</t>
  </si>
  <si>
    <t>8</t>
  </si>
  <si>
    <t>CNCS-15</t>
  </si>
  <si>
    <t>Pais</t>
  </si>
  <si>
    <t>15</t>
  </si>
  <si>
    <t>Alejandro Cacho</t>
  </si>
  <si>
    <t>PUE-1</t>
  </si>
  <si>
    <t>Puebla</t>
  </si>
  <si>
    <t>Política</t>
  </si>
  <si>
    <t>2-3</t>
  </si>
  <si>
    <t>Intolerancia</t>
  </si>
  <si>
    <t>Ana Jenifer de la Fuente</t>
  </si>
  <si>
    <t>Hace mención a los resultados obtenidos mediante redes sociales de una encuesta publicada antes del inicio del proceso electoral.</t>
  </si>
  <si>
    <t>CNCS-19</t>
  </si>
  <si>
    <t>71</t>
  </si>
  <si>
    <t>CNCS-18</t>
  </si>
  <si>
    <t>CNCS-14</t>
  </si>
  <si>
    <t>5</t>
  </si>
  <si>
    <t>CNCS-13</t>
  </si>
  <si>
    <t>Politica</t>
  </si>
  <si>
    <t>La Jornada</t>
  </si>
  <si>
    <t>CNCS-11</t>
  </si>
  <si>
    <t>Ovaciones</t>
  </si>
  <si>
    <t>CNCS-16</t>
  </si>
  <si>
    <t>Nacion</t>
  </si>
  <si>
    <t>14</t>
  </si>
  <si>
    <t>El Universal</t>
  </si>
  <si>
    <t>CNCS-20</t>
  </si>
  <si>
    <t>Opinion</t>
  </si>
  <si>
    <t>1</t>
  </si>
  <si>
    <t>La Crónica de Hoy</t>
  </si>
  <si>
    <t>CNCS-12</t>
  </si>
  <si>
    <t>Estado de Mexico</t>
  </si>
  <si>
    <t>11</t>
  </si>
  <si>
    <t xml:space="preserve">La Prensa </t>
  </si>
  <si>
    <t>José Antonio Chávez</t>
  </si>
  <si>
    <t>CNCS-17</t>
  </si>
  <si>
    <t>México</t>
  </si>
  <si>
    <t xml:space="preserve">24 Horas </t>
  </si>
  <si>
    <t>Karina Aguilar</t>
  </si>
  <si>
    <t>PUE-2</t>
  </si>
  <si>
    <t>El Popular</t>
  </si>
  <si>
    <t>CNCS-22</t>
  </si>
  <si>
    <t>Al Frente</t>
  </si>
  <si>
    <t>Milenio Diario</t>
  </si>
  <si>
    <t>CNCS-21</t>
  </si>
  <si>
    <t>CNCS-24</t>
  </si>
  <si>
    <t>51</t>
  </si>
  <si>
    <t>Jaime Sánchez Susarrey</t>
  </si>
  <si>
    <t>PUE-3</t>
  </si>
  <si>
    <t>24 horas</t>
  </si>
  <si>
    <t>México Elige</t>
  </si>
  <si>
    <t>SDP Noticias</t>
  </si>
  <si>
    <t>CNCS-25</t>
  </si>
  <si>
    <t>Sociedad y Politica</t>
  </si>
  <si>
    <t>53</t>
  </si>
  <si>
    <t>Oficina de la Presidencia</t>
  </si>
  <si>
    <t>Cita resultados publicados antes del inicio del proceso electoral.</t>
  </si>
  <si>
    <t>CNCS-26</t>
  </si>
  <si>
    <t>CNCS-23</t>
  </si>
  <si>
    <t>Mexico</t>
  </si>
  <si>
    <t>Carlos Urdiales</t>
  </si>
  <si>
    <t>PUE-4</t>
  </si>
  <si>
    <t>12</t>
  </si>
  <si>
    <t xml:space="preserve">Cambio </t>
  </si>
  <si>
    <t>Luis García</t>
  </si>
  <si>
    <t>GTO-1</t>
  </si>
  <si>
    <t>Guanajuato</t>
  </si>
  <si>
    <t>Vida Pública</t>
  </si>
  <si>
    <t>20</t>
  </si>
  <si>
    <t>Correo</t>
  </si>
  <si>
    <t>Mirac</t>
  </si>
  <si>
    <t>VIMARSA, S.A. de C.V</t>
  </si>
  <si>
    <t>CNCS-30</t>
  </si>
  <si>
    <t>Nación</t>
  </si>
  <si>
    <t>Raúl Rodríguez Cortés</t>
  </si>
  <si>
    <t>CNCS-31</t>
  </si>
  <si>
    <t>Julio César Moreno</t>
  </si>
  <si>
    <t>ZAC-2</t>
  </si>
  <si>
    <t>Zacatecas</t>
  </si>
  <si>
    <t>El Sol de Zacatecas</t>
  </si>
  <si>
    <t>Ignacio Valenzuela</t>
  </si>
  <si>
    <t>CNCS-27</t>
  </si>
  <si>
    <t>Economía</t>
  </si>
  <si>
    <t>Cita los resultados de El Financiero publicados el 3 de julio.</t>
  </si>
  <si>
    <t>CNCS-32</t>
  </si>
  <si>
    <t>Salvador García Soto</t>
  </si>
  <si>
    <t>ENTIDAD</t>
  </si>
  <si>
    <t>Ciudad de México</t>
  </si>
  <si>
    <t>Se hace una cita a la encuesta de Berumen publicada antes del inicio del proceso electoral.</t>
  </si>
  <si>
    <t>La autora hace referencia a una encuesta levantada por Berumen y otra por Mitofsky, ambas publicadas por primera vez antes del inicio del proceso electoral</t>
  </si>
  <si>
    <t>Cita resultados de una encuesta de Mitofsky publicados antes del inicio del proceso electoral.</t>
  </si>
  <si>
    <t>Consulta Mitofsky y Parametría</t>
  </si>
  <si>
    <t>No aplica</t>
  </si>
  <si>
    <t>No</t>
  </si>
  <si>
    <t>BC-1</t>
  </si>
  <si>
    <t>Baja California</t>
  </si>
  <si>
    <t>El Vigía</t>
  </si>
  <si>
    <t>Editorial</t>
  </si>
  <si>
    <t>CNCS-33</t>
  </si>
  <si>
    <t>Reforma y Parametría</t>
  </si>
  <si>
    <t>CNCS-35</t>
  </si>
  <si>
    <t>CNCS-34</t>
  </si>
  <si>
    <t>José Fernández Santillán</t>
  </si>
  <si>
    <t>CNCS-36</t>
  </si>
  <si>
    <t>Eunice O Albarrán</t>
  </si>
  <si>
    <t>CNCS-39</t>
  </si>
  <si>
    <t>Revista</t>
  </si>
  <si>
    <t>Siempre, presencia de México</t>
  </si>
  <si>
    <t>Irma Ortiz</t>
  </si>
  <si>
    <t>CNCS-37</t>
  </si>
  <si>
    <t>CNCS-38</t>
  </si>
  <si>
    <t>Enrique Quintana</t>
  </si>
  <si>
    <t>COA-2</t>
  </si>
  <si>
    <t>Coahuila</t>
  </si>
  <si>
    <t>Hechos Políticos</t>
  </si>
  <si>
    <t>Vanguardia</t>
  </si>
  <si>
    <t>CAM-4</t>
  </si>
  <si>
    <t>Campeche</t>
  </si>
  <si>
    <t>La Opinión</t>
  </si>
  <si>
    <t>CAM-3</t>
  </si>
  <si>
    <t>Expreso</t>
  </si>
  <si>
    <t>CNCS-41</t>
  </si>
  <si>
    <t>44</t>
  </si>
  <si>
    <t>Pablo Hiriart</t>
  </si>
  <si>
    <t>CNCS-42</t>
  </si>
  <si>
    <t>27</t>
  </si>
  <si>
    <t>Reporte Índigo</t>
  </si>
  <si>
    <t>Rodrigo Carbajal</t>
  </si>
  <si>
    <t>CNCS-40</t>
  </si>
  <si>
    <t>Los Políticos</t>
  </si>
  <si>
    <t>Mónica Uribe</t>
  </si>
  <si>
    <t>COA-4</t>
  </si>
  <si>
    <t>El Siglo de Torreón</t>
  </si>
  <si>
    <t>COA-3</t>
  </si>
  <si>
    <t>Zócalo Saltillo</t>
  </si>
  <si>
    <t>OAX-1</t>
  </si>
  <si>
    <t>Oaxaca</t>
  </si>
  <si>
    <t>Encuentro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</si>
</sst>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b/>
      <sz val="14"/>
      <color theme="5" tint="-0.24997711111789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10"/>
      <name val="Calibri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AF376A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15">
    <xf numFmtId="0" fontId="0" fillId="0" borderId="0" xfId="0"/>
    <xf numFmtId="0" fontId="1" fillId="0" borderId="0" xfId="0" applyFont="1" applyBorder="1"/>
    <xf numFmtId="0" fontId="1" fillId="0" borderId="1" xfId="0" applyFont="1" applyBorder="1"/>
    <xf numFmtId="14" fontId="1" fillId="0" borderId="1" xfId="0" applyNumberFormat="1" applyFont="1" applyBorder="1"/>
    <xf numFmtId="0" fontId="8" fillId="0" borderId="1" xfId="0" applyFont="1" applyBorder="1"/>
    <xf numFmtId="0" fontId="9" fillId="0" borderId="1" xfId="1" applyBorder="1"/>
    <xf numFmtId="0" fontId="1" fillId="0" borderId="2" xfId="0" applyFont="1" applyBorder="1"/>
    <xf numFmtId="14" fontId="1" fillId="0" borderId="2" xfId="0" applyNumberFormat="1" applyFont="1" applyBorder="1"/>
    <xf numFmtId="0" fontId="8" fillId="0" borderId="0" xfId="0" applyFont="1"/>
    <xf numFmtId="0" fontId="4" fillId="3" borderId="1" xfId="0" applyFont="1" applyFill="1" applyBorder="1" applyAlignment="1">
      <alignment horizontal="center" vertical="center" wrapText="1"/>
    </xf>
    <xf numFmtId="10" fontId="5" fillId="3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1"/>
  <sheetViews>
    <sheetView tabSelected="1" view="pageBreakPreview" topLeftCell="H1" zoomScale="60" zoomScaleNormal="55" workbookViewId="0">
      <selection activeCell="M5" sqref="M5"/>
    </sheetView>
  </sheetViews>
  <sheetFormatPr baseColWidth="10" defaultColWidth="8.88671875" defaultRowHeight="14.4" x14ac:dyDescent="0.3"/>
  <cols>
    <col min="1" max="1" width="18" customWidth="1"/>
    <col min="2" max="2" width="25.44140625" customWidth="1"/>
    <col min="3" max="3" width="21.5546875" customWidth="1"/>
    <col min="4" max="4" width="22.109375" customWidth="1"/>
    <col min="5" max="5" width="23.109375" customWidth="1"/>
    <col min="6" max="6" width="23.88671875" customWidth="1"/>
    <col min="7" max="7" width="24.33203125" customWidth="1"/>
    <col min="8" max="8" width="12.88671875" customWidth="1"/>
    <col min="9" max="9" width="27" customWidth="1"/>
    <col min="10" max="10" width="22.88671875" customWidth="1"/>
    <col min="11" max="11" width="19" customWidth="1"/>
    <col min="12" max="12" width="17.44140625" customWidth="1"/>
    <col min="13" max="13" width="22" customWidth="1"/>
    <col min="14" max="14" width="19.33203125" customWidth="1"/>
    <col min="15" max="23" width="11" customWidth="1"/>
    <col min="24" max="24" width="58.88671875" customWidth="1"/>
    <col min="25" max="25" width="15.6640625" customWidth="1"/>
  </cols>
  <sheetData>
    <row r="1" spans="1:26" ht="48.6" customHeight="1" x14ac:dyDescent="0.3">
      <c r="A1" s="11" t="s">
        <v>28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</row>
    <row r="2" spans="1:26" ht="24" customHeight="1" x14ac:dyDescent="0.3">
      <c r="A2" s="12" t="s">
        <v>0</v>
      </c>
      <c r="B2" s="12"/>
      <c r="C2" s="12"/>
      <c r="D2" s="12"/>
      <c r="E2" s="12"/>
      <c r="F2" s="12"/>
      <c r="G2" s="12"/>
      <c r="H2" s="12"/>
      <c r="I2" s="13" t="s">
        <v>1</v>
      </c>
      <c r="J2" s="13"/>
      <c r="K2" s="13"/>
      <c r="L2" s="13"/>
      <c r="M2" s="12" t="s">
        <v>17</v>
      </c>
      <c r="N2" s="12"/>
      <c r="O2" s="13" t="s">
        <v>18</v>
      </c>
      <c r="P2" s="13"/>
      <c r="Q2" s="13"/>
      <c r="R2" s="13"/>
      <c r="S2" s="13"/>
      <c r="T2" s="13"/>
      <c r="U2" s="13"/>
      <c r="V2" s="13"/>
      <c r="W2" s="13"/>
      <c r="X2" s="14" t="s">
        <v>12</v>
      </c>
      <c r="Y2" s="14"/>
    </row>
    <row r="3" spans="1:26" ht="54.75" customHeight="1" x14ac:dyDescent="0.3">
      <c r="A3" s="9" t="s">
        <v>2</v>
      </c>
      <c r="B3" s="9" t="s">
        <v>14</v>
      </c>
      <c r="C3" s="9" t="s">
        <v>15</v>
      </c>
      <c r="D3" s="9" t="s">
        <v>3</v>
      </c>
      <c r="E3" s="9" t="s">
        <v>193</v>
      </c>
      <c r="F3" s="9" t="s">
        <v>16</v>
      </c>
      <c r="G3" s="9" t="s">
        <v>4</v>
      </c>
      <c r="H3" s="9" t="s">
        <v>5</v>
      </c>
      <c r="I3" s="9" t="s">
        <v>6</v>
      </c>
      <c r="J3" s="9" t="s">
        <v>8</v>
      </c>
      <c r="K3" s="9" t="s">
        <v>7</v>
      </c>
      <c r="L3" s="9" t="s">
        <v>9</v>
      </c>
      <c r="M3" s="9" t="s">
        <v>27</v>
      </c>
      <c r="N3" s="10" t="s">
        <v>13</v>
      </c>
      <c r="O3" s="10" t="s">
        <v>19</v>
      </c>
      <c r="P3" s="10" t="s">
        <v>20</v>
      </c>
      <c r="Q3" s="10" t="s">
        <v>29</v>
      </c>
      <c r="R3" s="10" t="s">
        <v>21</v>
      </c>
      <c r="S3" s="10" t="s">
        <v>22</v>
      </c>
      <c r="T3" s="10" t="s">
        <v>23</v>
      </c>
      <c r="U3" s="10" t="s">
        <v>24</v>
      </c>
      <c r="V3" s="10" t="s">
        <v>25</v>
      </c>
      <c r="W3" s="10" t="s">
        <v>26</v>
      </c>
      <c r="X3" s="9" t="s">
        <v>10</v>
      </c>
      <c r="Y3" s="9" t="s">
        <v>11</v>
      </c>
    </row>
    <row r="4" spans="1:26" ht="15.75" customHeight="1" x14ac:dyDescent="0.3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10"/>
      <c r="O4" s="10"/>
      <c r="P4" s="10"/>
      <c r="Q4" s="10"/>
      <c r="R4" s="10"/>
      <c r="S4" s="10"/>
      <c r="T4" s="10"/>
      <c r="U4" s="10"/>
      <c r="V4" s="10"/>
      <c r="W4" s="10"/>
      <c r="X4" s="9"/>
      <c r="Y4" s="9"/>
      <c r="Z4" s="1"/>
    </row>
    <row r="5" spans="1:26" x14ac:dyDescent="0.3">
      <c r="A5" s="2" t="s">
        <v>30</v>
      </c>
      <c r="B5" s="2" t="s">
        <v>31</v>
      </c>
      <c r="C5" s="2" t="s">
        <v>32</v>
      </c>
      <c r="D5" s="3">
        <v>42986</v>
      </c>
      <c r="E5" s="2" t="s">
        <v>74</v>
      </c>
      <c r="F5" s="2" t="s">
        <v>33</v>
      </c>
      <c r="G5" s="2" t="s">
        <v>34</v>
      </c>
      <c r="H5" s="2" t="s">
        <v>35</v>
      </c>
      <c r="I5" s="2" t="s">
        <v>36</v>
      </c>
      <c r="J5" s="2" t="s">
        <v>37</v>
      </c>
      <c r="K5" s="2" t="s">
        <v>38</v>
      </c>
      <c r="L5" s="2" t="s">
        <v>39</v>
      </c>
      <c r="M5" s="2" t="s">
        <v>40</v>
      </c>
      <c r="N5" s="2" t="s">
        <v>199</v>
      </c>
      <c r="O5" s="2" t="s">
        <v>200</v>
      </c>
      <c r="P5" s="2" t="s">
        <v>200</v>
      </c>
      <c r="Q5" s="2" t="s">
        <v>200</v>
      </c>
      <c r="R5" s="2" t="s">
        <v>200</v>
      </c>
      <c r="S5" s="2" t="s">
        <v>200</v>
      </c>
      <c r="T5" s="2" t="s">
        <v>200</v>
      </c>
      <c r="U5" s="2" t="s">
        <v>200</v>
      </c>
      <c r="V5" s="2" t="s">
        <v>200</v>
      </c>
      <c r="W5" s="2" t="s">
        <v>200</v>
      </c>
      <c r="X5" s="2" t="s">
        <v>195</v>
      </c>
      <c r="Y5" s="4" t="str">
        <f>HYPERLINK("testigos/CNCS-2.pdf","CNCS-2")</f>
        <v>CNCS-2</v>
      </c>
    </row>
    <row r="6" spans="1:26" x14ac:dyDescent="0.3">
      <c r="A6" s="2" t="s">
        <v>41</v>
      </c>
      <c r="B6" s="2" t="s">
        <v>31</v>
      </c>
      <c r="C6" s="2" t="s">
        <v>32</v>
      </c>
      <c r="D6" s="3">
        <v>42986</v>
      </c>
      <c r="E6" s="2" t="s">
        <v>42</v>
      </c>
      <c r="F6" s="2" t="s">
        <v>33</v>
      </c>
      <c r="G6" s="2" t="s">
        <v>43</v>
      </c>
      <c r="H6" s="2" t="s">
        <v>44</v>
      </c>
      <c r="I6" s="2" t="s">
        <v>45</v>
      </c>
      <c r="J6" s="2" t="s">
        <v>46</v>
      </c>
      <c r="K6" s="2" t="s">
        <v>38</v>
      </c>
      <c r="L6" s="2" t="s">
        <v>47</v>
      </c>
      <c r="M6" s="2" t="s">
        <v>40</v>
      </c>
      <c r="N6" s="2" t="s">
        <v>199</v>
      </c>
      <c r="O6" s="2" t="s">
        <v>200</v>
      </c>
      <c r="P6" s="2" t="s">
        <v>200</v>
      </c>
      <c r="Q6" s="2" t="s">
        <v>200</v>
      </c>
      <c r="R6" s="2" t="s">
        <v>200</v>
      </c>
      <c r="S6" s="2" t="s">
        <v>200</v>
      </c>
      <c r="T6" s="2" t="s">
        <v>200</v>
      </c>
      <c r="U6" s="2" t="s">
        <v>200</v>
      </c>
      <c r="V6" s="2" t="s">
        <v>200</v>
      </c>
      <c r="W6" s="2" t="s">
        <v>200</v>
      </c>
      <c r="X6" s="2" t="s">
        <v>196</v>
      </c>
      <c r="Y6" s="4" t="str">
        <f>HYPERLINK("testigos/TLAX-1.pdf","TLAX-1")</f>
        <v>TLAX-1</v>
      </c>
    </row>
    <row r="7" spans="1:26" x14ac:dyDescent="0.3">
      <c r="A7" s="2" t="s">
        <v>48</v>
      </c>
      <c r="B7" s="2" t="s">
        <v>31</v>
      </c>
      <c r="C7" s="2" t="s">
        <v>32</v>
      </c>
      <c r="D7" s="3">
        <v>42986</v>
      </c>
      <c r="E7" s="2" t="s">
        <v>74</v>
      </c>
      <c r="F7" s="2" t="s">
        <v>33</v>
      </c>
      <c r="G7" s="2" t="s">
        <v>49</v>
      </c>
      <c r="H7" s="2" t="s">
        <v>50</v>
      </c>
      <c r="I7" s="2" t="s">
        <v>51</v>
      </c>
      <c r="J7" s="2" t="s">
        <v>52</v>
      </c>
      <c r="K7" s="2" t="s">
        <v>51</v>
      </c>
      <c r="L7" s="2" t="s">
        <v>53</v>
      </c>
      <c r="M7" s="2" t="s">
        <v>54</v>
      </c>
      <c r="N7" s="2" t="s">
        <v>199</v>
      </c>
      <c r="O7" s="2" t="s">
        <v>200</v>
      </c>
      <c r="P7" s="2" t="s">
        <v>200</v>
      </c>
      <c r="Q7" s="2" t="s">
        <v>200</v>
      </c>
      <c r="R7" s="2" t="s">
        <v>200</v>
      </c>
      <c r="S7" s="2" t="s">
        <v>200</v>
      </c>
      <c r="T7" s="2" t="s">
        <v>200</v>
      </c>
      <c r="U7" s="2" t="s">
        <v>200</v>
      </c>
      <c r="V7" s="2" t="s">
        <v>200</v>
      </c>
      <c r="W7" s="2" t="s">
        <v>200</v>
      </c>
      <c r="X7" s="2" t="s">
        <v>55</v>
      </c>
      <c r="Y7" s="4" t="str">
        <f>HYPERLINK("testigos/CNCS-6.pdf","CNCS-6")</f>
        <v>CNCS-6</v>
      </c>
    </row>
    <row r="8" spans="1:26" x14ac:dyDescent="0.3">
      <c r="A8" s="2" t="s">
        <v>56</v>
      </c>
      <c r="B8" s="2" t="s">
        <v>31</v>
      </c>
      <c r="C8" s="2" t="s">
        <v>32</v>
      </c>
      <c r="D8" s="3">
        <v>42986</v>
      </c>
      <c r="E8" s="2" t="s">
        <v>74</v>
      </c>
      <c r="F8" s="2" t="s">
        <v>33</v>
      </c>
      <c r="G8" s="2" t="s">
        <v>57</v>
      </c>
      <c r="H8" s="2" t="s">
        <v>58</v>
      </c>
      <c r="I8" s="2" t="s">
        <v>59</v>
      </c>
      <c r="J8" s="2" t="s">
        <v>198</v>
      </c>
      <c r="K8" s="2" t="s">
        <v>38</v>
      </c>
      <c r="L8" s="2" t="s">
        <v>60</v>
      </c>
      <c r="M8" s="2" t="s">
        <v>40</v>
      </c>
      <c r="N8" s="2" t="s">
        <v>199</v>
      </c>
      <c r="O8" s="2" t="s">
        <v>200</v>
      </c>
      <c r="P8" s="2" t="s">
        <v>200</v>
      </c>
      <c r="Q8" s="2" t="s">
        <v>200</v>
      </c>
      <c r="R8" s="2" t="s">
        <v>200</v>
      </c>
      <c r="S8" s="2" t="s">
        <v>200</v>
      </c>
      <c r="T8" s="2" t="s">
        <v>200</v>
      </c>
      <c r="U8" s="2" t="s">
        <v>200</v>
      </c>
      <c r="V8" s="2" t="s">
        <v>200</v>
      </c>
      <c r="W8" s="2" t="s">
        <v>200</v>
      </c>
      <c r="X8" s="2" t="s">
        <v>61</v>
      </c>
      <c r="Y8" s="4" t="str">
        <f>HYPERLINK("testigos/CNCS-3.pdf","CNCS-3")</f>
        <v>CNCS-3</v>
      </c>
    </row>
    <row r="9" spans="1:26" x14ac:dyDescent="0.3">
      <c r="A9" s="2" t="s">
        <v>62</v>
      </c>
      <c r="B9" s="2" t="s">
        <v>31</v>
      </c>
      <c r="C9" s="2" t="s">
        <v>32</v>
      </c>
      <c r="D9" s="3">
        <v>42986</v>
      </c>
      <c r="E9" s="2" t="s">
        <v>74</v>
      </c>
      <c r="F9" s="2" t="s">
        <v>33</v>
      </c>
      <c r="G9" s="2" t="s">
        <v>63</v>
      </c>
      <c r="H9" s="2" t="s">
        <v>64</v>
      </c>
      <c r="I9" s="2" t="s">
        <v>65</v>
      </c>
      <c r="J9" s="2" t="s">
        <v>52</v>
      </c>
      <c r="K9" s="2" t="s">
        <v>38</v>
      </c>
      <c r="L9" s="2" t="s">
        <v>66</v>
      </c>
      <c r="M9" s="2" t="s">
        <v>40</v>
      </c>
      <c r="N9" s="2" t="s">
        <v>199</v>
      </c>
      <c r="O9" s="2" t="s">
        <v>200</v>
      </c>
      <c r="P9" s="2" t="s">
        <v>200</v>
      </c>
      <c r="Q9" s="2" t="s">
        <v>200</v>
      </c>
      <c r="R9" s="2" t="s">
        <v>200</v>
      </c>
      <c r="S9" s="2" t="s">
        <v>200</v>
      </c>
      <c r="T9" s="2" t="s">
        <v>200</v>
      </c>
      <c r="U9" s="2" t="s">
        <v>200</v>
      </c>
      <c r="V9" s="2" t="s">
        <v>200</v>
      </c>
      <c r="W9" s="2" t="s">
        <v>200</v>
      </c>
      <c r="X9" s="2" t="s">
        <v>67</v>
      </c>
      <c r="Y9" s="4" t="str">
        <f>HYPERLINK("testigos/CNCS-4.pdf","CNCS-4")</f>
        <v>CNCS-4</v>
      </c>
    </row>
    <row r="10" spans="1:26" x14ac:dyDescent="0.3">
      <c r="A10" s="2" t="s">
        <v>68</v>
      </c>
      <c r="B10" s="2" t="s">
        <v>31</v>
      </c>
      <c r="C10" s="2" t="s">
        <v>32</v>
      </c>
      <c r="D10" s="3">
        <v>42986</v>
      </c>
      <c r="E10" s="2" t="s">
        <v>74</v>
      </c>
      <c r="F10" s="2" t="s">
        <v>33</v>
      </c>
      <c r="G10" s="2" t="s">
        <v>63</v>
      </c>
      <c r="H10" s="2" t="s">
        <v>69</v>
      </c>
      <c r="I10" s="2" t="s">
        <v>65</v>
      </c>
      <c r="J10" s="2" t="s">
        <v>70</v>
      </c>
      <c r="K10" s="2" t="s">
        <v>38</v>
      </c>
      <c r="L10" s="2" t="s">
        <v>71</v>
      </c>
      <c r="M10" s="2" t="s">
        <v>40</v>
      </c>
      <c r="N10" s="2" t="s">
        <v>199</v>
      </c>
      <c r="O10" s="2" t="s">
        <v>200</v>
      </c>
      <c r="P10" s="2" t="s">
        <v>200</v>
      </c>
      <c r="Q10" s="2" t="s">
        <v>200</v>
      </c>
      <c r="R10" s="2" t="s">
        <v>200</v>
      </c>
      <c r="S10" s="2" t="s">
        <v>200</v>
      </c>
      <c r="T10" s="2" t="s">
        <v>200</v>
      </c>
      <c r="U10" s="2" t="s">
        <v>200</v>
      </c>
      <c r="V10" s="2" t="s">
        <v>200</v>
      </c>
      <c r="W10" s="2" t="s">
        <v>200</v>
      </c>
      <c r="X10" s="2" t="s">
        <v>72</v>
      </c>
      <c r="Y10" s="4" t="str">
        <f>HYPERLINK("testigos/CNCS-5.pdf","CNCS-5")</f>
        <v>CNCS-5</v>
      </c>
    </row>
    <row r="11" spans="1:26" x14ac:dyDescent="0.3">
      <c r="A11" s="2" t="s">
        <v>201</v>
      </c>
      <c r="B11" s="2" t="s">
        <v>31</v>
      </c>
      <c r="C11" s="2" t="s">
        <v>32</v>
      </c>
      <c r="D11" s="3">
        <v>42986</v>
      </c>
      <c r="E11" s="2" t="s">
        <v>202</v>
      </c>
      <c r="F11" s="2" t="s">
        <v>33</v>
      </c>
      <c r="G11" s="2" t="s">
        <v>204</v>
      </c>
      <c r="H11" s="2" t="str">
        <f>"7"</f>
        <v>7</v>
      </c>
      <c r="I11" s="2" t="s">
        <v>203</v>
      </c>
      <c r="J11" s="2" t="s">
        <v>77</v>
      </c>
      <c r="K11" s="2" t="s">
        <v>78</v>
      </c>
      <c r="L11" s="2" t="s">
        <v>79</v>
      </c>
      <c r="M11" s="2" t="s">
        <v>80</v>
      </c>
      <c r="N11" s="2" t="s">
        <v>199</v>
      </c>
      <c r="O11" s="2" t="s">
        <v>200</v>
      </c>
      <c r="P11" s="2" t="s">
        <v>200</v>
      </c>
      <c r="Q11" s="2" t="s">
        <v>200</v>
      </c>
      <c r="R11" s="2" t="s">
        <v>200</v>
      </c>
      <c r="S11" s="2" t="s">
        <v>200</v>
      </c>
      <c r="T11" s="2" t="s">
        <v>200</v>
      </c>
      <c r="U11" s="2" t="s">
        <v>200</v>
      </c>
      <c r="V11" s="2" t="s">
        <v>200</v>
      </c>
      <c r="W11" s="2" t="s">
        <v>200</v>
      </c>
      <c r="X11" s="2"/>
      <c r="Y11" s="5" t="str">
        <f>HYPERLINK("testigos/BC-1.pdf","BC-1")</f>
        <v>BC-1</v>
      </c>
    </row>
    <row r="12" spans="1:26" x14ac:dyDescent="0.3">
      <c r="A12" s="2" t="s">
        <v>73</v>
      </c>
      <c r="B12" s="2" t="s">
        <v>31</v>
      </c>
      <c r="C12" s="2" t="s">
        <v>32</v>
      </c>
      <c r="D12" s="3">
        <v>42986</v>
      </c>
      <c r="E12" s="2" t="s">
        <v>194</v>
      </c>
      <c r="F12" s="2" t="s">
        <v>33</v>
      </c>
      <c r="G12" s="2" t="s">
        <v>74</v>
      </c>
      <c r="H12" s="2" t="s">
        <v>75</v>
      </c>
      <c r="I12" s="2" t="s">
        <v>76</v>
      </c>
      <c r="J12" s="2" t="s">
        <v>77</v>
      </c>
      <c r="K12" s="2" t="s">
        <v>78</v>
      </c>
      <c r="L12" s="2" t="s">
        <v>79</v>
      </c>
      <c r="M12" s="2" t="s">
        <v>80</v>
      </c>
      <c r="N12" s="2" t="s">
        <v>199</v>
      </c>
      <c r="O12" s="2" t="s">
        <v>200</v>
      </c>
      <c r="P12" s="2" t="s">
        <v>200</v>
      </c>
      <c r="Q12" s="2" t="s">
        <v>200</v>
      </c>
      <c r="R12" s="2" t="s">
        <v>200</v>
      </c>
      <c r="S12" s="2" t="s">
        <v>200</v>
      </c>
      <c r="T12" s="2" t="s">
        <v>200</v>
      </c>
      <c r="U12" s="2" t="s">
        <v>200</v>
      </c>
      <c r="V12" s="2" t="s">
        <v>200</v>
      </c>
      <c r="W12" s="2" t="s">
        <v>200</v>
      </c>
      <c r="X12" s="2"/>
      <c r="Y12" s="4" t="str">
        <f>HYPERLINK("testigos/CNCS-1.pdf","CNCS-1")</f>
        <v>CNCS-1</v>
      </c>
    </row>
    <row r="13" spans="1:26" x14ac:dyDescent="0.3">
      <c r="A13" s="2" t="s">
        <v>81</v>
      </c>
      <c r="B13" s="2" t="s">
        <v>31</v>
      </c>
      <c r="C13" s="2" t="s">
        <v>32</v>
      </c>
      <c r="D13" s="3">
        <v>42986</v>
      </c>
      <c r="E13" s="2" t="s">
        <v>82</v>
      </c>
      <c r="F13" s="2" t="s">
        <v>33</v>
      </c>
      <c r="G13" s="2" t="s">
        <v>83</v>
      </c>
      <c r="H13" s="2" t="s">
        <v>69</v>
      </c>
      <c r="I13" s="2" t="s">
        <v>84</v>
      </c>
      <c r="J13" s="2" t="s">
        <v>77</v>
      </c>
      <c r="K13" s="2" t="s">
        <v>78</v>
      </c>
      <c r="L13" s="2" t="s">
        <v>79</v>
      </c>
      <c r="M13" s="2" t="s">
        <v>80</v>
      </c>
      <c r="N13" s="2" t="s">
        <v>199</v>
      </c>
      <c r="O13" s="2" t="s">
        <v>200</v>
      </c>
      <c r="P13" s="2" t="s">
        <v>200</v>
      </c>
      <c r="Q13" s="2" t="s">
        <v>200</v>
      </c>
      <c r="R13" s="2" t="s">
        <v>200</v>
      </c>
      <c r="S13" s="2" t="s">
        <v>200</v>
      </c>
      <c r="T13" s="2" t="s">
        <v>200</v>
      </c>
      <c r="U13" s="2" t="s">
        <v>200</v>
      </c>
      <c r="V13" s="2" t="s">
        <v>200</v>
      </c>
      <c r="W13" s="2" t="s">
        <v>200</v>
      </c>
      <c r="X13" s="2"/>
      <c r="Y13" s="4" t="str">
        <f>HYPERLINK("testigos/YUC-2.pdf","YUC-2")</f>
        <v>YUC-2</v>
      </c>
    </row>
    <row r="14" spans="1:26" x14ac:dyDescent="0.3">
      <c r="A14" s="2" t="s">
        <v>85</v>
      </c>
      <c r="B14" s="2" t="s">
        <v>31</v>
      </c>
      <c r="C14" s="2" t="s">
        <v>32</v>
      </c>
      <c r="D14" s="3">
        <v>42986</v>
      </c>
      <c r="E14" s="2" t="s">
        <v>86</v>
      </c>
      <c r="F14" s="2" t="s">
        <v>33</v>
      </c>
      <c r="G14" s="2" t="s">
        <v>43</v>
      </c>
      <c r="H14" s="2" t="s">
        <v>87</v>
      </c>
      <c r="I14" s="2" t="s">
        <v>88</v>
      </c>
      <c r="J14" s="2" t="s">
        <v>77</v>
      </c>
      <c r="K14" s="2" t="s">
        <v>78</v>
      </c>
      <c r="L14" s="2" t="s">
        <v>79</v>
      </c>
      <c r="M14" s="2" t="s">
        <v>80</v>
      </c>
      <c r="N14" s="2" t="s">
        <v>199</v>
      </c>
      <c r="O14" s="2" t="s">
        <v>200</v>
      </c>
      <c r="P14" s="2" t="s">
        <v>200</v>
      </c>
      <c r="Q14" s="2" t="s">
        <v>200</v>
      </c>
      <c r="R14" s="2" t="s">
        <v>200</v>
      </c>
      <c r="S14" s="2" t="s">
        <v>200</v>
      </c>
      <c r="T14" s="2" t="s">
        <v>200</v>
      </c>
      <c r="U14" s="2" t="s">
        <v>200</v>
      </c>
      <c r="V14" s="2" t="s">
        <v>200</v>
      </c>
      <c r="W14" s="2" t="s">
        <v>200</v>
      </c>
      <c r="X14" s="2"/>
      <c r="Y14" s="4" t="str">
        <f>HYPERLINK("testigos/SLP-1.pdf","SLP-1")</f>
        <v>SLP-1</v>
      </c>
    </row>
    <row r="15" spans="1:26" x14ac:dyDescent="0.3">
      <c r="A15" s="2" t="s">
        <v>89</v>
      </c>
      <c r="B15" s="2" t="s">
        <v>31</v>
      </c>
      <c r="C15" s="2" t="s">
        <v>32</v>
      </c>
      <c r="D15" s="3">
        <v>42986</v>
      </c>
      <c r="E15" s="2" t="s">
        <v>90</v>
      </c>
      <c r="F15" s="2" t="s">
        <v>33</v>
      </c>
      <c r="G15" s="2" t="s">
        <v>34</v>
      </c>
      <c r="H15" s="2" t="s">
        <v>87</v>
      </c>
      <c r="I15" s="2" t="s">
        <v>91</v>
      </c>
      <c r="J15" s="2" t="s">
        <v>77</v>
      </c>
      <c r="K15" s="2" t="s">
        <v>78</v>
      </c>
      <c r="L15" s="2" t="s">
        <v>79</v>
      </c>
      <c r="M15" s="2" t="s">
        <v>80</v>
      </c>
      <c r="N15" s="2" t="s">
        <v>199</v>
      </c>
      <c r="O15" s="2" t="s">
        <v>200</v>
      </c>
      <c r="P15" s="2" t="s">
        <v>200</v>
      </c>
      <c r="Q15" s="2" t="s">
        <v>200</v>
      </c>
      <c r="R15" s="2" t="s">
        <v>200</v>
      </c>
      <c r="S15" s="2" t="s">
        <v>200</v>
      </c>
      <c r="T15" s="2" t="s">
        <v>200</v>
      </c>
      <c r="U15" s="2" t="s">
        <v>200</v>
      </c>
      <c r="V15" s="2" t="s">
        <v>200</v>
      </c>
      <c r="W15" s="2" t="s">
        <v>200</v>
      </c>
      <c r="X15" s="2"/>
      <c r="Y15" s="4" t="str">
        <f>HYPERLINK("testigos/TAM-2.pdf","TAM-2")</f>
        <v>TAM-2</v>
      </c>
    </row>
    <row r="16" spans="1:26" x14ac:dyDescent="0.3">
      <c r="A16" s="2" t="s">
        <v>92</v>
      </c>
      <c r="B16" s="2" t="s">
        <v>31</v>
      </c>
      <c r="C16" s="2" t="s">
        <v>32</v>
      </c>
      <c r="D16" s="3">
        <v>42986</v>
      </c>
      <c r="E16" s="2" t="s">
        <v>90</v>
      </c>
      <c r="F16" s="2" t="s">
        <v>33</v>
      </c>
      <c r="G16" s="2" t="s">
        <v>34</v>
      </c>
      <c r="H16" s="2" t="s">
        <v>87</v>
      </c>
      <c r="I16" s="2" t="s">
        <v>93</v>
      </c>
      <c r="J16" s="2" t="s">
        <v>77</v>
      </c>
      <c r="K16" s="2" t="s">
        <v>78</v>
      </c>
      <c r="L16" s="2" t="s">
        <v>79</v>
      </c>
      <c r="M16" s="2" t="s">
        <v>80</v>
      </c>
      <c r="N16" s="2" t="s">
        <v>199</v>
      </c>
      <c r="O16" s="2" t="s">
        <v>200</v>
      </c>
      <c r="P16" s="2" t="s">
        <v>200</v>
      </c>
      <c r="Q16" s="2" t="s">
        <v>200</v>
      </c>
      <c r="R16" s="2" t="s">
        <v>200</v>
      </c>
      <c r="S16" s="2" t="s">
        <v>200</v>
      </c>
      <c r="T16" s="2" t="s">
        <v>200</v>
      </c>
      <c r="U16" s="2" t="s">
        <v>200</v>
      </c>
      <c r="V16" s="2" t="s">
        <v>200</v>
      </c>
      <c r="W16" s="2" t="s">
        <v>200</v>
      </c>
      <c r="X16" s="2"/>
      <c r="Y16" s="4" t="str">
        <f>HYPERLINK("testigos/TAM-1.pdf","TAM-1")</f>
        <v>TAM-1</v>
      </c>
    </row>
    <row r="17" spans="1:25" x14ac:dyDescent="0.3">
      <c r="A17" s="2" t="s">
        <v>94</v>
      </c>
      <c r="B17" s="2" t="s">
        <v>31</v>
      </c>
      <c r="C17" s="2" t="s">
        <v>32</v>
      </c>
      <c r="D17" s="3">
        <v>42987</v>
      </c>
      <c r="E17" s="2" t="s">
        <v>74</v>
      </c>
      <c r="F17" s="2" t="s">
        <v>33</v>
      </c>
      <c r="G17" s="2" t="s">
        <v>95</v>
      </c>
      <c r="H17" s="2" t="s">
        <v>96</v>
      </c>
      <c r="I17" s="2" t="s">
        <v>97</v>
      </c>
      <c r="J17" s="2" t="s">
        <v>52</v>
      </c>
      <c r="K17" s="2" t="s">
        <v>38</v>
      </c>
      <c r="L17" s="2" t="s">
        <v>98</v>
      </c>
      <c r="M17" s="2" t="s">
        <v>40</v>
      </c>
      <c r="N17" s="2" t="s">
        <v>199</v>
      </c>
      <c r="O17" s="2" t="s">
        <v>200</v>
      </c>
      <c r="P17" s="2" t="s">
        <v>200</v>
      </c>
      <c r="Q17" s="2" t="s">
        <v>200</v>
      </c>
      <c r="R17" s="2" t="s">
        <v>200</v>
      </c>
      <c r="S17" s="2" t="s">
        <v>200</v>
      </c>
      <c r="T17" s="2" t="s">
        <v>200</v>
      </c>
      <c r="U17" s="2" t="s">
        <v>200</v>
      </c>
      <c r="V17" s="2" t="s">
        <v>200</v>
      </c>
      <c r="W17" s="2" t="s">
        <v>200</v>
      </c>
      <c r="X17" s="2" t="s">
        <v>197</v>
      </c>
      <c r="Y17" s="4" t="str">
        <f>HYPERLINK("testigos/CNCS-7.pdf","CNCS-7")</f>
        <v>CNCS-7</v>
      </c>
    </row>
    <row r="18" spans="1:25" x14ac:dyDescent="0.3">
      <c r="A18" s="2" t="s">
        <v>99</v>
      </c>
      <c r="B18" s="2" t="s">
        <v>31</v>
      </c>
      <c r="C18" s="2" t="s">
        <v>32</v>
      </c>
      <c r="D18" s="3">
        <v>42987</v>
      </c>
      <c r="E18" s="2" t="s">
        <v>74</v>
      </c>
      <c r="F18" s="2" t="s">
        <v>33</v>
      </c>
      <c r="G18" s="2" t="s">
        <v>100</v>
      </c>
      <c r="H18" s="2" t="s">
        <v>101</v>
      </c>
      <c r="I18" s="2" t="s">
        <v>102</v>
      </c>
      <c r="J18" s="2" t="s">
        <v>70</v>
      </c>
      <c r="K18" s="2" t="s">
        <v>38</v>
      </c>
      <c r="L18" s="2" t="s">
        <v>103</v>
      </c>
      <c r="M18" s="2" t="s">
        <v>54</v>
      </c>
      <c r="N18" s="2" t="s">
        <v>199</v>
      </c>
      <c r="O18" s="2" t="s">
        <v>104</v>
      </c>
      <c r="P18" s="2" t="s">
        <v>104</v>
      </c>
      <c r="Q18" s="2" t="s">
        <v>104</v>
      </c>
      <c r="R18" s="2" t="s">
        <v>104</v>
      </c>
      <c r="S18" s="2" t="s">
        <v>200</v>
      </c>
      <c r="T18" s="2" t="s">
        <v>200</v>
      </c>
      <c r="U18" s="2" t="s">
        <v>104</v>
      </c>
      <c r="V18" s="2" t="s">
        <v>104</v>
      </c>
      <c r="W18" s="2" t="s">
        <v>104</v>
      </c>
      <c r="X18" s="2" t="s">
        <v>72</v>
      </c>
      <c r="Y18" s="4" t="str">
        <f>HYPERLINK("testigos/CNCS-8.pdf","CNCS-8")</f>
        <v>CNCS-8</v>
      </c>
    </row>
    <row r="19" spans="1:25" x14ac:dyDescent="0.3">
      <c r="A19" s="2" t="s">
        <v>105</v>
      </c>
      <c r="B19" s="2" t="s">
        <v>31</v>
      </c>
      <c r="C19" s="2" t="s">
        <v>32</v>
      </c>
      <c r="D19" s="3">
        <v>42988</v>
      </c>
      <c r="E19" s="2" t="s">
        <v>74</v>
      </c>
      <c r="F19" s="2" t="s">
        <v>33</v>
      </c>
      <c r="G19" s="2" t="s">
        <v>106</v>
      </c>
      <c r="H19" s="2" t="s">
        <v>107</v>
      </c>
      <c r="I19" s="2" t="s">
        <v>65</v>
      </c>
      <c r="J19" s="2" t="s">
        <v>52</v>
      </c>
      <c r="K19" s="2" t="s">
        <v>38</v>
      </c>
      <c r="L19" s="2" t="s">
        <v>38</v>
      </c>
      <c r="M19" s="2" t="s">
        <v>40</v>
      </c>
      <c r="N19" s="2" t="s">
        <v>199</v>
      </c>
      <c r="O19" s="2" t="s">
        <v>200</v>
      </c>
      <c r="P19" s="2" t="s">
        <v>200</v>
      </c>
      <c r="Q19" s="2" t="s">
        <v>200</v>
      </c>
      <c r="R19" s="2" t="s">
        <v>200</v>
      </c>
      <c r="S19" s="2" t="s">
        <v>200</v>
      </c>
      <c r="T19" s="2" t="s">
        <v>200</v>
      </c>
      <c r="U19" s="2" t="s">
        <v>200</v>
      </c>
      <c r="V19" s="2" t="s">
        <v>200</v>
      </c>
      <c r="W19" s="2" t="s">
        <v>200</v>
      </c>
      <c r="X19" s="2" t="s">
        <v>197</v>
      </c>
      <c r="Y19" s="4" t="str">
        <f>HYPERLINK("testigos/CNCS-10.pdf","CNCS-10")</f>
        <v>CNCS-10</v>
      </c>
    </row>
    <row r="20" spans="1:25" x14ac:dyDescent="0.3">
      <c r="A20" s="2" t="s">
        <v>108</v>
      </c>
      <c r="B20" s="2" t="s">
        <v>31</v>
      </c>
      <c r="C20" s="2" t="s">
        <v>32</v>
      </c>
      <c r="D20" s="3">
        <v>42989</v>
      </c>
      <c r="E20" s="2" t="s">
        <v>74</v>
      </c>
      <c r="F20" s="2" t="s">
        <v>33</v>
      </c>
      <c r="G20" s="2" t="s">
        <v>109</v>
      </c>
      <c r="H20" s="2" t="s">
        <v>110</v>
      </c>
      <c r="I20" s="2" t="s">
        <v>59</v>
      </c>
      <c r="J20" s="2" t="s">
        <v>52</v>
      </c>
      <c r="K20" s="2" t="s">
        <v>38</v>
      </c>
      <c r="L20" s="2" t="s">
        <v>111</v>
      </c>
      <c r="M20" s="2" t="s">
        <v>40</v>
      </c>
      <c r="N20" s="2" t="s">
        <v>199</v>
      </c>
      <c r="O20" s="2" t="s">
        <v>200</v>
      </c>
      <c r="P20" s="2" t="s">
        <v>200</v>
      </c>
      <c r="Q20" s="2" t="s">
        <v>200</v>
      </c>
      <c r="R20" s="2" t="s">
        <v>200</v>
      </c>
      <c r="S20" s="2" t="s">
        <v>200</v>
      </c>
      <c r="T20" s="2" t="s">
        <v>200</v>
      </c>
      <c r="U20" s="2" t="s">
        <v>200</v>
      </c>
      <c r="V20" s="2" t="s">
        <v>200</v>
      </c>
      <c r="W20" s="2" t="s">
        <v>200</v>
      </c>
      <c r="X20" s="2" t="s">
        <v>197</v>
      </c>
      <c r="Y20" s="4" t="str">
        <f>HYPERLINK("testigos/CNCS-15.pdf","CNCS-15")</f>
        <v>CNCS-15</v>
      </c>
    </row>
    <row r="21" spans="1:25" x14ac:dyDescent="0.3">
      <c r="A21" s="2" t="s">
        <v>112</v>
      </c>
      <c r="B21" s="2" t="s">
        <v>31</v>
      </c>
      <c r="C21" s="2" t="s">
        <v>32</v>
      </c>
      <c r="D21" s="3">
        <v>42989</v>
      </c>
      <c r="E21" s="2" t="s">
        <v>113</v>
      </c>
      <c r="F21" s="2" t="s">
        <v>33</v>
      </c>
      <c r="G21" s="2" t="s">
        <v>114</v>
      </c>
      <c r="H21" s="2" t="s">
        <v>115</v>
      </c>
      <c r="I21" s="2" t="s">
        <v>116</v>
      </c>
      <c r="J21" s="2" t="s">
        <v>52</v>
      </c>
      <c r="K21" s="2" t="s">
        <v>51</v>
      </c>
      <c r="L21" s="2" t="s">
        <v>117</v>
      </c>
      <c r="M21" s="2" t="s">
        <v>54</v>
      </c>
      <c r="N21" s="2" t="s">
        <v>199</v>
      </c>
      <c r="O21" s="2" t="s">
        <v>200</v>
      </c>
      <c r="P21" s="2" t="s">
        <v>200</v>
      </c>
      <c r="Q21" s="2" t="s">
        <v>200</v>
      </c>
      <c r="R21" s="2" t="s">
        <v>200</v>
      </c>
      <c r="S21" s="2" t="s">
        <v>200</v>
      </c>
      <c r="T21" s="2" t="s">
        <v>200</v>
      </c>
      <c r="U21" s="2" t="s">
        <v>200</v>
      </c>
      <c r="V21" s="2" t="s">
        <v>200</v>
      </c>
      <c r="W21" s="2" t="s">
        <v>200</v>
      </c>
      <c r="X21" s="2" t="s">
        <v>118</v>
      </c>
      <c r="Y21" s="4" t="str">
        <f>HYPERLINK("testigos/PUE-1.pdf","PUE-1")</f>
        <v>PUE-1</v>
      </c>
    </row>
    <row r="22" spans="1:25" x14ac:dyDescent="0.3">
      <c r="A22" s="2" t="s">
        <v>119</v>
      </c>
      <c r="B22" s="2" t="s">
        <v>31</v>
      </c>
      <c r="C22" s="2" t="s">
        <v>32</v>
      </c>
      <c r="D22" s="3">
        <v>42989</v>
      </c>
      <c r="E22" s="2" t="s">
        <v>74</v>
      </c>
      <c r="F22" s="2" t="s">
        <v>33</v>
      </c>
      <c r="G22" s="2" t="s">
        <v>38</v>
      </c>
      <c r="H22" s="2" t="s">
        <v>120</v>
      </c>
      <c r="I22" s="2" t="s">
        <v>51</v>
      </c>
      <c r="J22" s="2" t="s">
        <v>198</v>
      </c>
      <c r="K22" s="2" t="s">
        <v>38</v>
      </c>
      <c r="L22" s="2" t="s">
        <v>38</v>
      </c>
      <c r="M22" s="2" t="s">
        <v>40</v>
      </c>
      <c r="N22" s="2" t="s">
        <v>199</v>
      </c>
      <c r="O22" s="2" t="s">
        <v>200</v>
      </c>
      <c r="P22" s="2" t="s">
        <v>200</v>
      </c>
      <c r="Q22" s="2" t="s">
        <v>200</v>
      </c>
      <c r="R22" s="2" t="s">
        <v>200</v>
      </c>
      <c r="S22" s="2" t="s">
        <v>200</v>
      </c>
      <c r="T22" s="2" t="s">
        <v>200</v>
      </c>
      <c r="U22" s="2" t="s">
        <v>200</v>
      </c>
      <c r="V22" s="2" t="s">
        <v>200</v>
      </c>
      <c r="W22" s="2" t="s">
        <v>200</v>
      </c>
      <c r="X22" s="2" t="s">
        <v>61</v>
      </c>
      <c r="Y22" s="4" t="str">
        <f>HYPERLINK("testigos/CNCS-19.pdf","CNCS-19")</f>
        <v>CNCS-19</v>
      </c>
    </row>
    <row r="23" spans="1:25" x14ac:dyDescent="0.3">
      <c r="A23" s="2" t="s">
        <v>121</v>
      </c>
      <c r="B23" s="2" t="s">
        <v>31</v>
      </c>
      <c r="C23" s="2" t="s">
        <v>32</v>
      </c>
      <c r="D23" s="3">
        <v>42989</v>
      </c>
      <c r="E23" s="2" t="s">
        <v>74</v>
      </c>
      <c r="F23" s="2" t="s">
        <v>33</v>
      </c>
      <c r="G23" s="2" t="s">
        <v>106</v>
      </c>
      <c r="H23" s="2" t="s">
        <v>101</v>
      </c>
      <c r="I23" s="2" t="s">
        <v>65</v>
      </c>
      <c r="J23" s="2" t="s">
        <v>198</v>
      </c>
      <c r="K23" s="2" t="s">
        <v>38</v>
      </c>
      <c r="L23" s="2" t="s">
        <v>38</v>
      </c>
      <c r="M23" s="2" t="s">
        <v>40</v>
      </c>
      <c r="N23" s="2" t="s">
        <v>199</v>
      </c>
      <c r="O23" s="2" t="s">
        <v>200</v>
      </c>
      <c r="P23" s="2" t="s">
        <v>200</v>
      </c>
      <c r="Q23" s="2" t="s">
        <v>200</v>
      </c>
      <c r="R23" s="2" t="s">
        <v>200</v>
      </c>
      <c r="S23" s="2" t="s">
        <v>200</v>
      </c>
      <c r="T23" s="2" t="s">
        <v>200</v>
      </c>
      <c r="U23" s="2" t="s">
        <v>200</v>
      </c>
      <c r="V23" s="2" t="s">
        <v>200</v>
      </c>
      <c r="W23" s="2" t="s">
        <v>200</v>
      </c>
      <c r="X23" s="2" t="s">
        <v>61</v>
      </c>
      <c r="Y23" s="4" t="str">
        <f>HYPERLINK("testigos/CNCS-18.pdf","CNCS-18")</f>
        <v>CNCS-18</v>
      </c>
    </row>
    <row r="24" spans="1:25" x14ac:dyDescent="0.3">
      <c r="A24" s="2" t="s">
        <v>122</v>
      </c>
      <c r="B24" s="2" t="s">
        <v>31</v>
      </c>
      <c r="C24" s="2" t="s">
        <v>32</v>
      </c>
      <c r="D24" s="3">
        <v>42989</v>
      </c>
      <c r="E24" s="2" t="s">
        <v>74</v>
      </c>
      <c r="F24" s="2" t="s">
        <v>33</v>
      </c>
      <c r="G24" s="2" t="s">
        <v>74</v>
      </c>
      <c r="H24" s="2" t="s">
        <v>123</v>
      </c>
      <c r="I24" s="2" t="s">
        <v>97</v>
      </c>
      <c r="J24" s="2" t="s">
        <v>198</v>
      </c>
      <c r="K24" s="2" t="s">
        <v>38</v>
      </c>
      <c r="L24" s="2" t="s">
        <v>38</v>
      </c>
      <c r="M24" s="2" t="s">
        <v>40</v>
      </c>
      <c r="N24" s="2" t="s">
        <v>199</v>
      </c>
      <c r="O24" s="2" t="s">
        <v>200</v>
      </c>
      <c r="P24" s="2" t="s">
        <v>200</v>
      </c>
      <c r="Q24" s="2" t="s">
        <v>200</v>
      </c>
      <c r="R24" s="2" t="s">
        <v>200</v>
      </c>
      <c r="S24" s="2" t="s">
        <v>200</v>
      </c>
      <c r="T24" s="2" t="s">
        <v>200</v>
      </c>
      <c r="U24" s="2" t="s">
        <v>200</v>
      </c>
      <c r="V24" s="2" t="s">
        <v>200</v>
      </c>
      <c r="W24" s="2" t="s">
        <v>200</v>
      </c>
      <c r="X24" s="2" t="s">
        <v>61</v>
      </c>
      <c r="Y24" s="4" t="str">
        <f>HYPERLINK("testigos/CNCS-14.pdf","CNCS-14")</f>
        <v>CNCS-14</v>
      </c>
    </row>
    <row r="25" spans="1:25" x14ac:dyDescent="0.3">
      <c r="A25" s="2" t="s">
        <v>124</v>
      </c>
      <c r="B25" s="2" t="s">
        <v>31</v>
      </c>
      <c r="C25" s="2" t="s">
        <v>32</v>
      </c>
      <c r="D25" s="3">
        <v>42989</v>
      </c>
      <c r="E25" s="2" t="s">
        <v>74</v>
      </c>
      <c r="F25" s="2" t="s">
        <v>33</v>
      </c>
      <c r="G25" s="2" t="s">
        <v>125</v>
      </c>
      <c r="H25" s="2" t="s">
        <v>110</v>
      </c>
      <c r="I25" s="2" t="s">
        <v>126</v>
      </c>
      <c r="J25" s="2" t="s">
        <v>198</v>
      </c>
      <c r="K25" s="2" t="s">
        <v>38</v>
      </c>
      <c r="L25" s="2" t="s">
        <v>38</v>
      </c>
      <c r="M25" s="2" t="s">
        <v>40</v>
      </c>
      <c r="N25" s="2" t="s">
        <v>199</v>
      </c>
      <c r="O25" s="2" t="s">
        <v>200</v>
      </c>
      <c r="P25" s="2" t="s">
        <v>200</v>
      </c>
      <c r="Q25" s="2" t="s">
        <v>200</v>
      </c>
      <c r="R25" s="2" t="s">
        <v>200</v>
      </c>
      <c r="S25" s="2" t="s">
        <v>200</v>
      </c>
      <c r="T25" s="2" t="s">
        <v>200</v>
      </c>
      <c r="U25" s="2" t="s">
        <v>200</v>
      </c>
      <c r="V25" s="2" t="s">
        <v>200</v>
      </c>
      <c r="W25" s="2" t="s">
        <v>200</v>
      </c>
      <c r="X25" s="2" t="s">
        <v>61</v>
      </c>
      <c r="Y25" s="4" t="str">
        <f>HYPERLINK("testigos/CNCS-13.pdf","CNCS-13")</f>
        <v>CNCS-13</v>
      </c>
    </row>
    <row r="26" spans="1:25" x14ac:dyDescent="0.3">
      <c r="A26" s="2" t="s">
        <v>127</v>
      </c>
      <c r="B26" s="2" t="s">
        <v>31</v>
      </c>
      <c r="C26" s="2" t="s">
        <v>32</v>
      </c>
      <c r="D26" s="3">
        <v>42989</v>
      </c>
      <c r="E26" s="2" t="s">
        <v>74</v>
      </c>
      <c r="F26" s="2" t="s">
        <v>33</v>
      </c>
      <c r="G26" s="2" t="s">
        <v>125</v>
      </c>
      <c r="H26" s="2" t="s">
        <v>44</v>
      </c>
      <c r="I26" s="2" t="s">
        <v>128</v>
      </c>
      <c r="J26" s="2" t="s">
        <v>198</v>
      </c>
      <c r="K26" s="2" t="s">
        <v>38</v>
      </c>
      <c r="L26" s="2" t="s">
        <v>38</v>
      </c>
      <c r="M26" s="2" t="s">
        <v>40</v>
      </c>
      <c r="N26" s="2" t="s">
        <v>199</v>
      </c>
      <c r="O26" s="2" t="s">
        <v>200</v>
      </c>
      <c r="P26" s="2" t="s">
        <v>200</v>
      </c>
      <c r="Q26" s="2" t="s">
        <v>200</v>
      </c>
      <c r="R26" s="2" t="s">
        <v>200</v>
      </c>
      <c r="S26" s="2" t="s">
        <v>200</v>
      </c>
      <c r="T26" s="2" t="s">
        <v>200</v>
      </c>
      <c r="U26" s="2" t="s">
        <v>200</v>
      </c>
      <c r="V26" s="2" t="s">
        <v>200</v>
      </c>
      <c r="W26" s="2" t="s">
        <v>200</v>
      </c>
      <c r="X26" s="2" t="s">
        <v>61</v>
      </c>
      <c r="Y26" s="4" t="str">
        <f>HYPERLINK("testigos/CNCS-11.pdf","CNCS-11")</f>
        <v>CNCS-11</v>
      </c>
    </row>
    <row r="27" spans="1:25" x14ac:dyDescent="0.3">
      <c r="A27" s="2" t="s">
        <v>129</v>
      </c>
      <c r="B27" s="2" t="s">
        <v>31</v>
      </c>
      <c r="C27" s="2" t="s">
        <v>32</v>
      </c>
      <c r="D27" s="3">
        <v>42989</v>
      </c>
      <c r="E27" s="2" t="s">
        <v>74</v>
      </c>
      <c r="F27" s="2" t="s">
        <v>33</v>
      </c>
      <c r="G27" s="2" t="s">
        <v>130</v>
      </c>
      <c r="H27" s="2" t="s">
        <v>131</v>
      </c>
      <c r="I27" s="2" t="s">
        <v>132</v>
      </c>
      <c r="J27" s="2" t="s">
        <v>70</v>
      </c>
      <c r="K27" s="2" t="s">
        <v>38</v>
      </c>
      <c r="L27" s="2" t="s">
        <v>38</v>
      </c>
      <c r="M27" s="2" t="s">
        <v>40</v>
      </c>
      <c r="N27" s="2" t="s">
        <v>199</v>
      </c>
      <c r="O27" s="2" t="s">
        <v>200</v>
      </c>
      <c r="P27" s="2" t="s">
        <v>200</v>
      </c>
      <c r="Q27" s="2" t="s">
        <v>200</v>
      </c>
      <c r="R27" s="2" t="s">
        <v>200</v>
      </c>
      <c r="S27" s="2" t="s">
        <v>200</v>
      </c>
      <c r="T27" s="2" t="s">
        <v>200</v>
      </c>
      <c r="U27" s="2" t="s">
        <v>200</v>
      </c>
      <c r="V27" s="2" t="s">
        <v>200</v>
      </c>
      <c r="W27" s="2" t="s">
        <v>200</v>
      </c>
      <c r="X27" s="2" t="s">
        <v>72</v>
      </c>
      <c r="Y27" s="4" t="str">
        <f>HYPERLINK("testigos/CNCS-16.pdf","CNCS-16")</f>
        <v>CNCS-16</v>
      </c>
    </row>
    <row r="28" spans="1:25" x14ac:dyDescent="0.3">
      <c r="A28" s="2" t="s">
        <v>133</v>
      </c>
      <c r="B28" s="2" t="s">
        <v>31</v>
      </c>
      <c r="C28" s="2" t="s">
        <v>32</v>
      </c>
      <c r="D28" s="3">
        <v>42989</v>
      </c>
      <c r="E28" s="2" t="s">
        <v>74</v>
      </c>
      <c r="F28" s="2" t="s">
        <v>33</v>
      </c>
      <c r="G28" s="2" t="s">
        <v>134</v>
      </c>
      <c r="H28" s="2" t="s">
        <v>135</v>
      </c>
      <c r="I28" s="2" t="s">
        <v>136</v>
      </c>
      <c r="J28" s="2" t="s">
        <v>70</v>
      </c>
      <c r="K28" s="2" t="s">
        <v>38</v>
      </c>
      <c r="L28" s="2" t="s">
        <v>38</v>
      </c>
      <c r="M28" s="2" t="s">
        <v>40</v>
      </c>
      <c r="N28" s="2" t="s">
        <v>199</v>
      </c>
      <c r="O28" s="2" t="s">
        <v>200</v>
      </c>
      <c r="P28" s="2" t="s">
        <v>200</v>
      </c>
      <c r="Q28" s="2" t="s">
        <v>200</v>
      </c>
      <c r="R28" s="2" t="s">
        <v>200</v>
      </c>
      <c r="S28" s="2" t="s">
        <v>200</v>
      </c>
      <c r="T28" s="2" t="s">
        <v>200</v>
      </c>
      <c r="U28" s="2" t="s">
        <v>200</v>
      </c>
      <c r="V28" s="2" t="s">
        <v>200</v>
      </c>
      <c r="W28" s="2" t="s">
        <v>200</v>
      </c>
      <c r="X28" s="2" t="s">
        <v>72</v>
      </c>
      <c r="Y28" s="4" t="str">
        <f>HYPERLINK("testigos/CNCS-20.pdf","CNCS-20")</f>
        <v>CNCS-20</v>
      </c>
    </row>
    <row r="29" spans="1:25" x14ac:dyDescent="0.3">
      <c r="A29" s="2" t="s">
        <v>137</v>
      </c>
      <c r="B29" s="2" t="s">
        <v>31</v>
      </c>
      <c r="C29" s="2" t="s">
        <v>32</v>
      </c>
      <c r="D29" s="3">
        <v>42989</v>
      </c>
      <c r="E29" s="2" t="s">
        <v>74</v>
      </c>
      <c r="F29" s="2" t="s">
        <v>33</v>
      </c>
      <c r="G29" s="2" t="s">
        <v>138</v>
      </c>
      <c r="H29" s="2" t="s">
        <v>139</v>
      </c>
      <c r="I29" s="2" t="s">
        <v>140</v>
      </c>
      <c r="J29" s="2" t="s">
        <v>70</v>
      </c>
      <c r="K29" s="2" t="s">
        <v>38</v>
      </c>
      <c r="L29" s="2" t="s">
        <v>141</v>
      </c>
      <c r="M29" s="2" t="s">
        <v>40</v>
      </c>
      <c r="N29" s="2" t="s">
        <v>199</v>
      </c>
      <c r="O29" s="2" t="s">
        <v>200</v>
      </c>
      <c r="P29" s="2" t="s">
        <v>200</v>
      </c>
      <c r="Q29" s="2" t="s">
        <v>200</v>
      </c>
      <c r="R29" s="2" t="s">
        <v>200</v>
      </c>
      <c r="S29" s="2" t="s">
        <v>200</v>
      </c>
      <c r="T29" s="2" t="s">
        <v>200</v>
      </c>
      <c r="U29" s="2" t="s">
        <v>200</v>
      </c>
      <c r="V29" s="2" t="s">
        <v>104</v>
      </c>
      <c r="W29" s="2" t="s">
        <v>200</v>
      </c>
      <c r="X29" s="2" t="s">
        <v>72</v>
      </c>
      <c r="Y29" s="4" t="str">
        <f>HYPERLINK("testigos/CNCS-12.pdf","CNCS-12")</f>
        <v>CNCS-12</v>
      </c>
    </row>
    <row r="30" spans="1:25" x14ac:dyDescent="0.3">
      <c r="A30" s="2" t="s">
        <v>142</v>
      </c>
      <c r="B30" s="2" t="s">
        <v>31</v>
      </c>
      <c r="C30" s="2" t="s">
        <v>32</v>
      </c>
      <c r="D30" s="3">
        <v>42989</v>
      </c>
      <c r="E30" s="2" t="s">
        <v>74</v>
      </c>
      <c r="F30" s="2" t="s">
        <v>33</v>
      </c>
      <c r="G30" s="2" t="s">
        <v>143</v>
      </c>
      <c r="H30" s="2" t="s">
        <v>75</v>
      </c>
      <c r="I30" s="2" t="s">
        <v>144</v>
      </c>
      <c r="J30" s="2" t="s">
        <v>70</v>
      </c>
      <c r="K30" s="2" t="s">
        <v>38</v>
      </c>
      <c r="L30" s="2" t="s">
        <v>145</v>
      </c>
      <c r="M30" s="2" t="s">
        <v>54</v>
      </c>
      <c r="N30" s="2" t="s">
        <v>199</v>
      </c>
      <c r="O30" s="2" t="s">
        <v>200</v>
      </c>
      <c r="P30" s="2" t="s">
        <v>200</v>
      </c>
      <c r="Q30" s="2" t="s">
        <v>200</v>
      </c>
      <c r="R30" s="2" t="s">
        <v>200</v>
      </c>
      <c r="S30" s="2" t="s">
        <v>200</v>
      </c>
      <c r="T30" s="2" t="s">
        <v>200</v>
      </c>
      <c r="U30" s="2" t="s">
        <v>200</v>
      </c>
      <c r="V30" s="2" t="s">
        <v>200</v>
      </c>
      <c r="W30" s="2" t="s">
        <v>200</v>
      </c>
      <c r="X30" s="2" t="s">
        <v>72</v>
      </c>
      <c r="Y30" s="4" t="str">
        <f>HYPERLINK("testigos/CNCS-17.pdf","CNCS-17")</f>
        <v>CNCS-17</v>
      </c>
    </row>
    <row r="31" spans="1:25" x14ac:dyDescent="0.3">
      <c r="A31" s="2" t="s">
        <v>146</v>
      </c>
      <c r="B31" s="2" t="s">
        <v>31</v>
      </c>
      <c r="C31" s="2" t="s">
        <v>32</v>
      </c>
      <c r="D31" s="3">
        <v>42989</v>
      </c>
      <c r="E31" s="2" t="s">
        <v>113</v>
      </c>
      <c r="F31" s="2" t="s">
        <v>33</v>
      </c>
      <c r="G31" s="2" t="s">
        <v>43</v>
      </c>
      <c r="H31" s="2" t="s">
        <v>44</v>
      </c>
      <c r="I31" s="2" t="s">
        <v>147</v>
      </c>
      <c r="J31" s="2" t="s">
        <v>70</v>
      </c>
      <c r="K31" s="2" t="s">
        <v>38</v>
      </c>
      <c r="L31" s="2" t="s">
        <v>38</v>
      </c>
      <c r="M31" s="2" t="s">
        <v>54</v>
      </c>
      <c r="N31" s="2" t="s">
        <v>199</v>
      </c>
      <c r="O31" s="2" t="s">
        <v>200</v>
      </c>
      <c r="P31" s="2" t="s">
        <v>200</v>
      </c>
      <c r="Q31" s="2" t="s">
        <v>200</v>
      </c>
      <c r="R31" s="2" t="s">
        <v>200</v>
      </c>
      <c r="S31" s="2" t="s">
        <v>200</v>
      </c>
      <c r="T31" s="2" t="s">
        <v>200</v>
      </c>
      <c r="U31" s="2" t="s">
        <v>200</v>
      </c>
      <c r="V31" s="2" t="s">
        <v>200</v>
      </c>
      <c r="W31" s="2" t="s">
        <v>200</v>
      </c>
      <c r="X31" s="2" t="s">
        <v>72</v>
      </c>
      <c r="Y31" s="4" t="str">
        <f>HYPERLINK("testigos/PUE-2.pdf","PUE-2")</f>
        <v>PUE-2</v>
      </c>
    </row>
    <row r="32" spans="1:25" x14ac:dyDescent="0.3">
      <c r="A32" s="2" t="s">
        <v>148</v>
      </c>
      <c r="B32" s="2" t="s">
        <v>31</v>
      </c>
      <c r="C32" s="2" t="s">
        <v>32</v>
      </c>
      <c r="D32" s="3">
        <v>42990</v>
      </c>
      <c r="E32" s="2" t="s">
        <v>74</v>
      </c>
      <c r="F32" s="2" t="s">
        <v>33</v>
      </c>
      <c r="G32" s="2" t="s">
        <v>149</v>
      </c>
      <c r="H32" s="2" t="s">
        <v>69</v>
      </c>
      <c r="I32" s="2" t="s">
        <v>150</v>
      </c>
      <c r="J32" s="2" t="s">
        <v>198</v>
      </c>
      <c r="K32" s="2" t="s">
        <v>38</v>
      </c>
      <c r="L32" s="2" t="s">
        <v>38</v>
      </c>
      <c r="M32" s="2" t="s">
        <v>40</v>
      </c>
      <c r="N32" s="2" t="s">
        <v>199</v>
      </c>
      <c r="O32" s="2" t="s">
        <v>200</v>
      </c>
      <c r="P32" s="2" t="s">
        <v>200</v>
      </c>
      <c r="Q32" s="2" t="s">
        <v>200</v>
      </c>
      <c r="R32" s="2" t="s">
        <v>200</v>
      </c>
      <c r="S32" s="2" t="s">
        <v>200</v>
      </c>
      <c r="T32" s="2" t="s">
        <v>200</v>
      </c>
      <c r="U32" s="2" t="s">
        <v>200</v>
      </c>
      <c r="V32" s="2" t="s">
        <v>200</v>
      </c>
      <c r="W32" s="2" t="s">
        <v>200</v>
      </c>
      <c r="X32" s="2" t="s">
        <v>61</v>
      </c>
      <c r="Y32" s="4" t="str">
        <f>HYPERLINK("testigos/CNCS-22.pdf","CNCS-22")</f>
        <v>CNCS-22</v>
      </c>
    </row>
    <row r="33" spans="1:25" x14ac:dyDescent="0.3">
      <c r="A33" s="2" t="s">
        <v>151</v>
      </c>
      <c r="B33" s="2" t="s">
        <v>31</v>
      </c>
      <c r="C33" s="2" t="s">
        <v>32</v>
      </c>
      <c r="D33" s="3">
        <v>42990</v>
      </c>
      <c r="E33" s="2" t="s">
        <v>74</v>
      </c>
      <c r="F33" s="2" t="s">
        <v>33</v>
      </c>
      <c r="G33" s="2" t="s">
        <v>149</v>
      </c>
      <c r="H33" s="2" t="s">
        <v>44</v>
      </c>
      <c r="I33" s="2" t="s">
        <v>150</v>
      </c>
      <c r="J33" s="2" t="s">
        <v>52</v>
      </c>
      <c r="K33" s="2" t="s">
        <v>38</v>
      </c>
      <c r="L33" s="2" t="s">
        <v>38</v>
      </c>
      <c r="M33" s="2" t="s">
        <v>40</v>
      </c>
      <c r="N33" s="2" t="s">
        <v>199</v>
      </c>
      <c r="O33" s="2" t="s">
        <v>200</v>
      </c>
      <c r="P33" s="2" t="s">
        <v>200</v>
      </c>
      <c r="Q33" s="2" t="s">
        <v>200</v>
      </c>
      <c r="R33" s="2" t="s">
        <v>200</v>
      </c>
      <c r="S33" s="2" t="s">
        <v>200</v>
      </c>
      <c r="T33" s="2" t="s">
        <v>200</v>
      </c>
      <c r="U33" s="2" t="s">
        <v>200</v>
      </c>
      <c r="V33" s="2" t="s">
        <v>200</v>
      </c>
      <c r="W33" s="2" t="s">
        <v>200</v>
      </c>
      <c r="X33" s="2" t="s">
        <v>197</v>
      </c>
      <c r="Y33" s="4" t="str">
        <f>HYPERLINK("testigos/CNCS-21.pdf","CNCS-21")</f>
        <v>CNCS-21</v>
      </c>
    </row>
    <row r="34" spans="1:25" x14ac:dyDescent="0.3">
      <c r="A34" s="2" t="s">
        <v>152</v>
      </c>
      <c r="B34" s="2" t="s">
        <v>31</v>
      </c>
      <c r="C34" s="2" t="s">
        <v>32</v>
      </c>
      <c r="D34" s="3">
        <v>42990</v>
      </c>
      <c r="E34" s="2" t="s">
        <v>74</v>
      </c>
      <c r="F34" s="2" t="s">
        <v>33</v>
      </c>
      <c r="G34" s="2" t="s">
        <v>74</v>
      </c>
      <c r="H34" s="2" t="s">
        <v>153</v>
      </c>
      <c r="I34" s="2" t="s">
        <v>36</v>
      </c>
      <c r="J34" s="2" t="s">
        <v>38</v>
      </c>
      <c r="K34" s="2" t="s">
        <v>51</v>
      </c>
      <c r="L34" s="2" t="s">
        <v>154</v>
      </c>
      <c r="M34" s="2" t="s">
        <v>40</v>
      </c>
      <c r="N34" s="2" t="s">
        <v>199</v>
      </c>
      <c r="O34" s="2" t="s">
        <v>200</v>
      </c>
      <c r="P34" s="2" t="s">
        <v>200</v>
      </c>
      <c r="Q34" s="2" t="s">
        <v>200</v>
      </c>
      <c r="R34" s="2" t="s">
        <v>200</v>
      </c>
      <c r="S34" s="2" t="s">
        <v>200</v>
      </c>
      <c r="T34" s="2" t="s">
        <v>200</v>
      </c>
      <c r="U34" s="2" t="s">
        <v>200</v>
      </c>
      <c r="V34" s="2" t="s">
        <v>200</v>
      </c>
      <c r="W34" s="2" t="s">
        <v>200</v>
      </c>
      <c r="X34" s="2" t="s">
        <v>197</v>
      </c>
      <c r="Y34" s="4" t="str">
        <f>HYPERLINK("testigos/CNCS-24.pdf","CNCS-24")</f>
        <v>CNCS-24</v>
      </c>
    </row>
    <row r="35" spans="1:25" x14ac:dyDescent="0.3">
      <c r="A35" s="2" t="s">
        <v>155</v>
      </c>
      <c r="B35" s="2" t="s">
        <v>31</v>
      </c>
      <c r="C35" s="2" t="s">
        <v>32</v>
      </c>
      <c r="D35" s="3">
        <v>42990</v>
      </c>
      <c r="E35" s="2" t="s">
        <v>113</v>
      </c>
      <c r="F35" s="2" t="s">
        <v>33</v>
      </c>
      <c r="G35" s="2" t="s">
        <v>113</v>
      </c>
      <c r="H35" s="2" t="s">
        <v>123</v>
      </c>
      <c r="I35" s="2" t="s">
        <v>156</v>
      </c>
      <c r="J35" s="2" t="s">
        <v>157</v>
      </c>
      <c r="K35" s="2" t="s">
        <v>158</v>
      </c>
      <c r="L35" s="2" t="s">
        <v>38</v>
      </c>
      <c r="M35" s="2" t="s">
        <v>80</v>
      </c>
      <c r="N35" s="2" t="s">
        <v>199</v>
      </c>
      <c r="O35" s="2" t="s">
        <v>200</v>
      </c>
      <c r="P35" s="2" t="s">
        <v>200</v>
      </c>
      <c r="Q35" s="2" t="s">
        <v>200</v>
      </c>
      <c r="R35" s="2" t="s">
        <v>104</v>
      </c>
      <c r="S35" s="2" t="s">
        <v>200</v>
      </c>
      <c r="T35" s="2" t="s">
        <v>200</v>
      </c>
      <c r="U35" s="2" t="s">
        <v>200</v>
      </c>
      <c r="V35" s="2" t="s">
        <v>200</v>
      </c>
      <c r="W35" s="2" t="s">
        <v>200</v>
      </c>
      <c r="X35" s="2"/>
      <c r="Y35" s="4" t="str">
        <f>HYPERLINK("testigos/PUE-3.pdf","PUE-3")</f>
        <v>PUE-3</v>
      </c>
    </row>
    <row r="36" spans="1:25" x14ac:dyDescent="0.3">
      <c r="A36" s="2" t="s">
        <v>159</v>
      </c>
      <c r="B36" s="2" t="s">
        <v>31</v>
      </c>
      <c r="C36" s="2" t="s">
        <v>32</v>
      </c>
      <c r="D36" s="3">
        <v>42990</v>
      </c>
      <c r="E36" s="2" t="s">
        <v>74</v>
      </c>
      <c r="F36" s="2" t="s">
        <v>33</v>
      </c>
      <c r="G36" s="2" t="s">
        <v>160</v>
      </c>
      <c r="H36" s="2" t="s">
        <v>161</v>
      </c>
      <c r="I36" s="2" t="s">
        <v>51</v>
      </c>
      <c r="J36" s="2" t="s">
        <v>162</v>
      </c>
      <c r="K36" s="2" t="s">
        <v>38</v>
      </c>
      <c r="L36" s="2" t="s">
        <v>38</v>
      </c>
      <c r="M36" s="2" t="s">
        <v>40</v>
      </c>
      <c r="N36" s="2" t="s">
        <v>199</v>
      </c>
      <c r="O36" s="2" t="s">
        <v>200</v>
      </c>
      <c r="P36" s="2" t="s">
        <v>200</v>
      </c>
      <c r="Q36" s="2" t="s">
        <v>200</v>
      </c>
      <c r="R36" s="2" t="s">
        <v>200</v>
      </c>
      <c r="S36" s="2" t="s">
        <v>200</v>
      </c>
      <c r="T36" s="2" t="s">
        <v>200</v>
      </c>
      <c r="U36" s="2" t="s">
        <v>200</v>
      </c>
      <c r="V36" s="2" t="s">
        <v>200</v>
      </c>
      <c r="W36" s="2" t="s">
        <v>200</v>
      </c>
      <c r="X36" s="2" t="s">
        <v>163</v>
      </c>
      <c r="Y36" s="4" t="str">
        <f>HYPERLINK("testigos/CNCS-25.pdf","CNCS-25")</f>
        <v>CNCS-25</v>
      </c>
    </row>
    <row r="37" spans="1:25" x14ac:dyDescent="0.3">
      <c r="A37" s="2" t="s">
        <v>164</v>
      </c>
      <c r="B37" s="2" t="s">
        <v>31</v>
      </c>
      <c r="C37" s="2" t="s">
        <v>32</v>
      </c>
      <c r="D37" s="3">
        <v>42990</v>
      </c>
      <c r="E37" s="2" t="s">
        <v>74</v>
      </c>
      <c r="F37" s="2" t="s">
        <v>33</v>
      </c>
      <c r="G37" s="2" t="s">
        <v>134</v>
      </c>
      <c r="H37" s="2" t="s">
        <v>135</v>
      </c>
      <c r="I37" s="2" t="s">
        <v>136</v>
      </c>
      <c r="J37" s="2" t="s">
        <v>70</v>
      </c>
      <c r="K37" s="2" t="s">
        <v>38</v>
      </c>
      <c r="L37" s="2" t="s">
        <v>38</v>
      </c>
      <c r="M37" s="2" t="s">
        <v>40</v>
      </c>
      <c r="N37" s="2" t="s">
        <v>199</v>
      </c>
      <c r="O37" s="2" t="s">
        <v>200</v>
      </c>
      <c r="P37" s="2" t="s">
        <v>200</v>
      </c>
      <c r="Q37" s="2" t="s">
        <v>200</v>
      </c>
      <c r="R37" s="2" t="s">
        <v>200</v>
      </c>
      <c r="S37" s="2" t="s">
        <v>200</v>
      </c>
      <c r="T37" s="2" t="s">
        <v>200</v>
      </c>
      <c r="U37" s="2" t="s">
        <v>200</v>
      </c>
      <c r="V37" s="2" t="s">
        <v>200</v>
      </c>
      <c r="W37" s="2" t="s">
        <v>200</v>
      </c>
      <c r="X37" s="2" t="s">
        <v>72</v>
      </c>
      <c r="Y37" s="4" t="str">
        <f>HYPERLINK("testigos/CNCS-26.pdf","CNCS-26")</f>
        <v>CNCS-26</v>
      </c>
    </row>
    <row r="38" spans="1:25" x14ac:dyDescent="0.3">
      <c r="A38" s="2" t="s">
        <v>165</v>
      </c>
      <c r="B38" s="2" t="s">
        <v>31</v>
      </c>
      <c r="C38" s="2" t="s">
        <v>32</v>
      </c>
      <c r="D38" s="3">
        <v>42990</v>
      </c>
      <c r="E38" s="2" t="s">
        <v>74</v>
      </c>
      <c r="F38" s="2" t="s">
        <v>33</v>
      </c>
      <c r="G38" s="2" t="s">
        <v>166</v>
      </c>
      <c r="H38" s="2" t="s">
        <v>107</v>
      </c>
      <c r="I38" s="2" t="s">
        <v>102</v>
      </c>
      <c r="J38" s="2" t="s">
        <v>70</v>
      </c>
      <c r="K38" s="2" t="s">
        <v>38</v>
      </c>
      <c r="L38" s="2" t="s">
        <v>167</v>
      </c>
      <c r="M38" s="2" t="s">
        <v>40</v>
      </c>
      <c r="N38" s="2" t="s">
        <v>199</v>
      </c>
      <c r="O38" s="2" t="s">
        <v>200</v>
      </c>
      <c r="P38" s="2" t="s">
        <v>200</v>
      </c>
      <c r="Q38" s="2" t="s">
        <v>200</v>
      </c>
      <c r="R38" s="2" t="s">
        <v>200</v>
      </c>
      <c r="S38" s="2" t="s">
        <v>200</v>
      </c>
      <c r="T38" s="2" t="s">
        <v>200</v>
      </c>
      <c r="U38" s="2" t="s">
        <v>200</v>
      </c>
      <c r="V38" s="2" t="s">
        <v>200</v>
      </c>
      <c r="W38" s="2" t="s">
        <v>200</v>
      </c>
      <c r="X38" s="2" t="s">
        <v>72</v>
      </c>
      <c r="Y38" s="4" t="str">
        <f>HYPERLINK("testigos/CNCS-23.pdf","CNCS-23")</f>
        <v>CNCS-23</v>
      </c>
    </row>
    <row r="39" spans="1:25" x14ac:dyDescent="0.3">
      <c r="A39" s="2" t="s">
        <v>168</v>
      </c>
      <c r="B39" s="2" t="s">
        <v>31</v>
      </c>
      <c r="C39" s="2" t="s">
        <v>32</v>
      </c>
      <c r="D39" s="3">
        <v>42990</v>
      </c>
      <c r="E39" s="2" t="s">
        <v>113</v>
      </c>
      <c r="F39" s="2" t="s">
        <v>33</v>
      </c>
      <c r="G39" s="2" t="s">
        <v>114</v>
      </c>
      <c r="H39" s="2" t="s">
        <v>169</v>
      </c>
      <c r="I39" s="2" t="s">
        <v>170</v>
      </c>
      <c r="J39" s="2" t="s">
        <v>70</v>
      </c>
      <c r="K39" s="2" t="s">
        <v>38</v>
      </c>
      <c r="L39" s="2" t="s">
        <v>171</v>
      </c>
      <c r="M39" s="2" t="s">
        <v>54</v>
      </c>
      <c r="N39" s="2" t="s">
        <v>199</v>
      </c>
      <c r="O39" s="2" t="s">
        <v>200</v>
      </c>
      <c r="P39" s="2" t="s">
        <v>200</v>
      </c>
      <c r="Q39" s="2" t="s">
        <v>200</v>
      </c>
      <c r="R39" s="2" t="s">
        <v>104</v>
      </c>
      <c r="S39" s="2" t="s">
        <v>200</v>
      </c>
      <c r="T39" s="2" t="s">
        <v>200</v>
      </c>
      <c r="U39" s="2" t="s">
        <v>200</v>
      </c>
      <c r="V39" s="2" t="s">
        <v>200</v>
      </c>
      <c r="W39" s="2" t="s">
        <v>200</v>
      </c>
      <c r="X39" s="2" t="s">
        <v>72</v>
      </c>
      <c r="Y39" s="4" t="str">
        <f>HYPERLINK("testigos/PUE-4.pdf","PUE-4")</f>
        <v>PUE-4</v>
      </c>
    </row>
    <row r="40" spans="1:25" x14ac:dyDescent="0.3">
      <c r="A40" s="2" t="s">
        <v>172</v>
      </c>
      <c r="B40" s="2" t="s">
        <v>31</v>
      </c>
      <c r="C40" s="2" t="s">
        <v>32</v>
      </c>
      <c r="D40" s="3">
        <v>42990</v>
      </c>
      <c r="E40" s="2" t="s">
        <v>173</v>
      </c>
      <c r="F40" s="2" t="s">
        <v>33</v>
      </c>
      <c r="G40" s="2" t="s">
        <v>174</v>
      </c>
      <c r="H40" s="2" t="s">
        <v>175</v>
      </c>
      <c r="I40" s="2" t="s">
        <v>176</v>
      </c>
      <c r="J40" s="2" t="s">
        <v>177</v>
      </c>
      <c r="K40" s="2" t="s">
        <v>178</v>
      </c>
      <c r="L40" s="2" t="s">
        <v>176</v>
      </c>
      <c r="M40" s="2" t="s">
        <v>80</v>
      </c>
      <c r="N40" s="2" t="s">
        <v>199</v>
      </c>
      <c r="O40" s="2" t="s">
        <v>104</v>
      </c>
      <c r="P40" s="2" t="s">
        <v>104</v>
      </c>
      <c r="Q40" s="2" t="s">
        <v>104</v>
      </c>
      <c r="R40" s="2" t="s">
        <v>104</v>
      </c>
      <c r="S40" s="2" t="s">
        <v>104</v>
      </c>
      <c r="T40" s="2" t="s">
        <v>200</v>
      </c>
      <c r="U40" s="2" t="s">
        <v>104</v>
      </c>
      <c r="V40" s="2" t="s">
        <v>104</v>
      </c>
      <c r="W40" s="2" t="s">
        <v>104</v>
      </c>
      <c r="X40" s="2"/>
      <c r="Y40" s="4" t="str">
        <f>HYPERLINK("testigos/GTO-1.pdf","GTO-1")</f>
        <v>GTO-1</v>
      </c>
    </row>
    <row r="41" spans="1:25" x14ac:dyDescent="0.3">
      <c r="A41" s="2" t="s">
        <v>179</v>
      </c>
      <c r="B41" s="2" t="s">
        <v>31</v>
      </c>
      <c r="C41" s="2" t="s">
        <v>32</v>
      </c>
      <c r="D41" s="3">
        <v>42991</v>
      </c>
      <c r="E41" s="2" t="s">
        <v>74</v>
      </c>
      <c r="F41" s="2" t="s">
        <v>33</v>
      </c>
      <c r="G41" s="2" t="s">
        <v>180</v>
      </c>
      <c r="H41" s="2" t="s">
        <v>169</v>
      </c>
      <c r="I41" s="2" t="s">
        <v>132</v>
      </c>
      <c r="J41" s="2" t="s">
        <v>198</v>
      </c>
      <c r="K41" s="2" t="s">
        <v>38</v>
      </c>
      <c r="L41" s="2" t="s">
        <v>181</v>
      </c>
      <c r="M41" s="2" t="s">
        <v>40</v>
      </c>
      <c r="N41" s="2" t="s">
        <v>199</v>
      </c>
      <c r="O41" s="2" t="s">
        <v>200</v>
      </c>
      <c r="P41" s="2" t="s">
        <v>200</v>
      </c>
      <c r="Q41" s="2" t="s">
        <v>200</v>
      </c>
      <c r="R41" s="2" t="s">
        <v>200</v>
      </c>
      <c r="S41" s="2" t="s">
        <v>200</v>
      </c>
      <c r="T41" s="2" t="s">
        <v>200</v>
      </c>
      <c r="U41" s="2" t="s">
        <v>200</v>
      </c>
      <c r="V41" s="2" t="s">
        <v>200</v>
      </c>
      <c r="W41" s="2" t="s">
        <v>200</v>
      </c>
      <c r="X41" s="2" t="s">
        <v>61</v>
      </c>
      <c r="Y41" s="4" t="str">
        <f>HYPERLINK("testigos/CNCS-30.pdf","CNCS-30")</f>
        <v>CNCS-30</v>
      </c>
    </row>
    <row r="42" spans="1:25" x14ac:dyDescent="0.3">
      <c r="A42" s="2" t="s">
        <v>182</v>
      </c>
      <c r="B42" s="2" t="s">
        <v>31</v>
      </c>
      <c r="C42" s="2" t="s">
        <v>32</v>
      </c>
      <c r="D42" s="3">
        <v>42991</v>
      </c>
      <c r="E42" s="2" t="s">
        <v>74</v>
      </c>
      <c r="F42" s="2" t="s">
        <v>33</v>
      </c>
      <c r="G42" s="2" t="s">
        <v>74</v>
      </c>
      <c r="H42" s="2" t="s">
        <v>107</v>
      </c>
      <c r="I42" s="2" t="s">
        <v>136</v>
      </c>
      <c r="J42" s="2" t="s">
        <v>198</v>
      </c>
      <c r="K42" s="2" t="s">
        <v>38</v>
      </c>
      <c r="L42" s="2" t="s">
        <v>183</v>
      </c>
      <c r="M42" s="2" t="s">
        <v>40</v>
      </c>
      <c r="N42" s="2" t="s">
        <v>199</v>
      </c>
      <c r="O42" s="2" t="s">
        <v>200</v>
      </c>
      <c r="P42" s="2" t="s">
        <v>200</v>
      </c>
      <c r="Q42" s="2" t="s">
        <v>200</v>
      </c>
      <c r="R42" s="2" t="s">
        <v>200</v>
      </c>
      <c r="S42" s="2" t="s">
        <v>200</v>
      </c>
      <c r="T42" s="2" t="s">
        <v>200</v>
      </c>
      <c r="U42" s="2" t="s">
        <v>200</v>
      </c>
      <c r="V42" s="2" t="s">
        <v>200</v>
      </c>
      <c r="W42" s="2" t="s">
        <v>200</v>
      </c>
      <c r="X42" s="2" t="s">
        <v>61</v>
      </c>
      <c r="Y42" s="4" t="str">
        <f>HYPERLINK("testigos/CNCS-31.pdf","CNCS-31")</f>
        <v>CNCS-31</v>
      </c>
    </row>
    <row r="43" spans="1:25" x14ac:dyDescent="0.3">
      <c r="A43" s="2" t="s">
        <v>184</v>
      </c>
      <c r="B43" s="2" t="s">
        <v>31</v>
      </c>
      <c r="C43" s="2" t="s">
        <v>32</v>
      </c>
      <c r="D43" s="3">
        <v>42991</v>
      </c>
      <c r="E43" s="2" t="s">
        <v>185</v>
      </c>
      <c r="F43" s="2" t="s">
        <v>33</v>
      </c>
      <c r="G43" s="2" t="s">
        <v>95</v>
      </c>
      <c r="H43" s="2" t="s">
        <v>69</v>
      </c>
      <c r="I43" s="2" t="s">
        <v>186</v>
      </c>
      <c r="J43" s="2" t="s">
        <v>198</v>
      </c>
      <c r="K43" s="2" t="s">
        <v>38</v>
      </c>
      <c r="L43" s="2" t="s">
        <v>187</v>
      </c>
      <c r="M43" s="2" t="s">
        <v>40</v>
      </c>
      <c r="N43" s="2" t="s">
        <v>199</v>
      </c>
      <c r="O43" s="2" t="s">
        <v>200</v>
      </c>
      <c r="P43" s="2" t="s">
        <v>200</v>
      </c>
      <c r="Q43" s="2" t="s">
        <v>200</v>
      </c>
      <c r="R43" s="2" t="s">
        <v>200</v>
      </c>
      <c r="S43" s="2" t="s">
        <v>200</v>
      </c>
      <c r="T43" s="2" t="s">
        <v>200</v>
      </c>
      <c r="U43" s="2" t="s">
        <v>200</v>
      </c>
      <c r="V43" s="2" t="s">
        <v>200</v>
      </c>
      <c r="W43" s="2" t="s">
        <v>200</v>
      </c>
      <c r="X43" s="2" t="s">
        <v>61</v>
      </c>
      <c r="Y43" s="4" t="str">
        <f>HYPERLINK("testigos/ZAC-2.pdf","ZAC-2")</f>
        <v>ZAC-2</v>
      </c>
    </row>
    <row r="44" spans="1:25" x14ac:dyDescent="0.3">
      <c r="A44" s="2" t="s">
        <v>188</v>
      </c>
      <c r="B44" s="2" t="s">
        <v>31</v>
      </c>
      <c r="C44" s="2" t="s">
        <v>32</v>
      </c>
      <c r="D44" s="3">
        <v>42991</v>
      </c>
      <c r="E44" s="2" t="s">
        <v>74</v>
      </c>
      <c r="F44" s="2" t="s">
        <v>33</v>
      </c>
      <c r="G44" s="2" t="s">
        <v>189</v>
      </c>
      <c r="H44" s="2" t="s">
        <v>123</v>
      </c>
      <c r="I44" s="2" t="s">
        <v>36</v>
      </c>
      <c r="J44" s="2" t="s">
        <v>36</v>
      </c>
      <c r="K44" s="2" t="s">
        <v>36</v>
      </c>
      <c r="L44" s="2" t="s">
        <v>38</v>
      </c>
      <c r="M44" s="2" t="s">
        <v>40</v>
      </c>
      <c r="N44" s="2" t="s">
        <v>199</v>
      </c>
      <c r="O44" s="2" t="s">
        <v>200</v>
      </c>
      <c r="P44" s="2" t="s">
        <v>200</v>
      </c>
      <c r="Q44" s="2" t="s">
        <v>200</v>
      </c>
      <c r="R44" s="2" t="s">
        <v>200</v>
      </c>
      <c r="S44" s="2" t="s">
        <v>200</v>
      </c>
      <c r="T44" s="2" t="s">
        <v>200</v>
      </c>
      <c r="U44" s="2" t="s">
        <v>200</v>
      </c>
      <c r="V44" s="2" t="s">
        <v>200</v>
      </c>
      <c r="W44" s="2" t="s">
        <v>200</v>
      </c>
      <c r="X44" s="2" t="s">
        <v>190</v>
      </c>
      <c r="Y44" s="4" t="str">
        <f>HYPERLINK("testigos/CNCS-27.pdf","CNCS-27")</f>
        <v>CNCS-27</v>
      </c>
    </row>
    <row r="45" spans="1:25" x14ac:dyDescent="0.3">
      <c r="A45" s="2" t="s">
        <v>191</v>
      </c>
      <c r="B45" s="2" t="s">
        <v>31</v>
      </c>
      <c r="C45" s="2" t="s">
        <v>32</v>
      </c>
      <c r="D45" s="3">
        <v>42991</v>
      </c>
      <c r="E45" s="2" t="s">
        <v>74</v>
      </c>
      <c r="F45" s="2" t="s">
        <v>33</v>
      </c>
      <c r="G45" s="2" t="s">
        <v>180</v>
      </c>
      <c r="H45" s="2" t="s">
        <v>131</v>
      </c>
      <c r="I45" s="2" t="s">
        <v>132</v>
      </c>
      <c r="J45" s="2" t="s">
        <v>70</v>
      </c>
      <c r="K45" s="2" t="s">
        <v>38</v>
      </c>
      <c r="L45" s="2" t="s">
        <v>192</v>
      </c>
      <c r="M45" s="2" t="s">
        <v>40</v>
      </c>
      <c r="N45" s="2" t="s">
        <v>199</v>
      </c>
      <c r="O45" s="2" t="s">
        <v>200</v>
      </c>
      <c r="P45" s="2" t="s">
        <v>200</v>
      </c>
      <c r="Q45" s="2" t="s">
        <v>200</v>
      </c>
      <c r="R45" s="2" t="s">
        <v>200</v>
      </c>
      <c r="S45" s="2" t="s">
        <v>200</v>
      </c>
      <c r="T45" s="2" t="s">
        <v>200</v>
      </c>
      <c r="U45" s="2" t="s">
        <v>200</v>
      </c>
      <c r="V45" s="2" t="s">
        <v>200</v>
      </c>
      <c r="W45" s="2" t="s">
        <v>200</v>
      </c>
      <c r="X45" s="2" t="s">
        <v>72</v>
      </c>
      <c r="Y45" s="4" t="str">
        <f>HYPERLINK("testigos/CNCS-32.pdf","CNCS-32")</f>
        <v>CNCS-32</v>
      </c>
    </row>
    <row r="46" spans="1:25" x14ac:dyDescent="0.3">
      <c r="A46" s="6" t="s">
        <v>205</v>
      </c>
      <c r="B46" s="6" t="s">
        <v>31</v>
      </c>
      <c r="C46" s="6" t="s">
        <v>32</v>
      </c>
      <c r="D46" s="7">
        <v>42992</v>
      </c>
      <c r="E46" s="6" t="s">
        <v>74</v>
      </c>
      <c r="F46" s="6" t="s">
        <v>33</v>
      </c>
      <c r="G46" s="6" t="s">
        <v>143</v>
      </c>
      <c r="H46" s="6" t="s">
        <v>107</v>
      </c>
      <c r="I46" s="6" t="s">
        <v>102</v>
      </c>
      <c r="J46" s="6" t="s">
        <v>206</v>
      </c>
      <c r="K46" s="6" t="s">
        <v>38</v>
      </c>
      <c r="L46" s="6" t="s">
        <v>167</v>
      </c>
      <c r="M46" s="6" t="s">
        <v>40</v>
      </c>
      <c r="N46" s="6" t="s">
        <v>199</v>
      </c>
      <c r="O46" s="6" t="s">
        <v>200</v>
      </c>
      <c r="P46" s="6" t="s">
        <v>200</v>
      </c>
      <c r="Q46" s="6" t="s">
        <v>200</v>
      </c>
      <c r="R46" s="6" t="s">
        <v>200</v>
      </c>
      <c r="S46" s="6" t="s">
        <v>200</v>
      </c>
      <c r="T46" s="6" t="s">
        <v>200</v>
      </c>
      <c r="U46" s="6" t="s">
        <v>200</v>
      </c>
      <c r="V46" s="6" t="s">
        <v>200</v>
      </c>
      <c r="W46" s="6" t="s">
        <v>200</v>
      </c>
      <c r="X46" s="6"/>
      <c r="Y46" s="8" t="str">
        <f>HYPERLINK("testigos/CNCS-33.pdf","CNCS-33")</f>
        <v>CNCS-33</v>
      </c>
    </row>
    <row r="47" spans="1:25" x14ac:dyDescent="0.3">
      <c r="A47" s="6" t="s">
        <v>207</v>
      </c>
      <c r="B47" s="6" t="s">
        <v>31</v>
      </c>
      <c r="C47" s="6" t="s">
        <v>32</v>
      </c>
      <c r="D47" s="7">
        <v>42993</v>
      </c>
      <c r="E47" s="6" t="s">
        <v>74</v>
      </c>
      <c r="F47" s="6" t="s">
        <v>33</v>
      </c>
      <c r="G47" s="6" t="s">
        <v>180</v>
      </c>
      <c r="H47" s="6" t="s">
        <v>58</v>
      </c>
      <c r="I47" s="6" t="s">
        <v>132</v>
      </c>
      <c r="J47" s="6" t="s">
        <v>52</v>
      </c>
      <c r="K47" s="6" t="s">
        <v>38</v>
      </c>
      <c r="L47" s="6" t="s">
        <v>181</v>
      </c>
      <c r="M47" s="6" t="s">
        <v>40</v>
      </c>
      <c r="N47" s="6" t="s">
        <v>199</v>
      </c>
      <c r="O47" s="6" t="s">
        <v>200</v>
      </c>
      <c r="P47" s="6" t="s">
        <v>200</v>
      </c>
      <c r="Q47" s="6" t="s">
        <v>200</v>
      </c>
      <c r="R47" s="6" t="s">
        <v>200</v>
      </c>
      <c r="S47" s="6" t="s">
        <v>200</v>
      </c>
      <c r="T47" s="6" t="s">
        <v>200</v>
      </c>
      <c r="U47" s="6" t="s">
        <v>200</v>
      </c>
      <c r="V47" s="6" t="s">
        <v>200</v>
      </c>
      <c r="W47" s="6" t="s">
        <v>200</v>
      </c>
      <c r="X47" s="6" t="s">
        <v>197</v>
      </c>
      <c r="Y47" s="8" t="str">
        <f>HYPERLINK("testigos/CNCS-35.pdf","CNCS-35")</f>
        <v>CNCS-35</v>
      </c>
    </row>
    <row r="48" spans="1:25" x14ac:dyDescent="0.3">
      <c r="A48" s="6" t="s">
        <v>208</v>
      </c>
      <c r="B48" s="6" t="s">
        <v>31</v>
      </c>
      <c r="C48" s="6" t="s">
        <v>32</v>
      </c>
      <c r="D48" s="7">
        <v>42993</v>
      </c>
      <c r="E48" s="6" t="s">
        <v>74</v>
      </c>
      <c r="F48" s="6" t="s">
        <v>33</v>
      </c>
      <c r="G48" s="6" t="s">
        <v>34</v>
      </c>
      <c r="H48" s="6" t="s">
        <v>135</v>
      </c>
      <c r="I48" s="6" t="s">
        <v>136</v>
      </c>
      <c r="J48" s="6" t="s">
        <v>198</v>
      </c>
      <c r="K48" s="6" t="s">
        <v>38</v>
      </c>
      <c r="L48" s="6" t="s">
        <v>209</v>
      </c>
      <c r="M48" s="6" t="s">
        <v>40</v>
      </c>
      <c r="N48" s="6" t="s">
        <v>199</v>
      </c>
      <c r="O48" s="6" t="s">
        <v>200</v>
      </c>
      <c r="P48" s="6" t="s">
        <v>200</v>
      </c>
      <c r="Q48" s="6" t="s">
        <v>200</v>
      </c>
      <c r="R48" s="6" t="s">
        <v>200</v>
      </c>
      <c r="S48" s="6" t="s">
        <v>200</v>
      </c>
      <c r="T48" s="6" t="s">
        <v>200</v>
      </c>
      <c r="U48" s="6" t="s">
        <v>200</v>
      </c>
      <c r="V48" s="6" t="s">
        <v>200</v>
      </c>
      <c r="W48" s="6" t="s">
        <v>200</v>
      </c>
      <c r="X48" s="6" t="s">
        <v>61</v>
      </c>
      <c r="Y48" s="8" t="str">
        <f>HYPERLINK("testigos/CNCS-34.pdf","CNCS-34")</f>
        <v>CNCS-34</v>
      </c>
    </row>
    <row r="49" spans="1:25" x14ac:dyDescent="0.3">
      <c r="A49" s="6" t="s">
        <v>210</v>
      </c>
      <c r="B49" s="6" t="s">
        <v>31</v>
      </c>
      <c r="C49" s="6" t="s">
        <v>32</v>
      </c>
      <c r="D49" s="7">
        <v>42993</v>
      </c>
      <c r="E49" s="6" t="s">
        <v>74</v>
      </c>
      <c r="F49" s="6" t="s">
        <v>33</v>
      </c>
      <c r="G49" s="6" t="s">
        <v>143</v>
      </c>
      <c r="H49" s="6" t="s">
        <v>44</v>
      </c>
      <c r="I49" s="6" t="s">
        <v>102</v>
      </c>
      <c r="J49" s="6" t="s">
        <v>70</v>
      </c>
      <c r="K49" s="6" t="s">
        <v>38</v>
      </c>
      <c r="L49" s="6" t="s">
        <v>211</v>
      </c>
      <c r="M49" s="6" t="s">
        <v>40</v>
      </c>
      <c r="N49" s="6" t="s">
        <v>199</v>
      </c>
      <c r="O49" s="6" t="s">
        <v>200</v>
      </c>
      <c r="P49" s="6" t="s">
        <v>200</v>
      </c>
      <c r="Q49" s="6" t="s">
        <v>200</v>
      </c>
      <c r="R49" s="6" t="s">
        <v>104</v>
      </c>
      <c r="S49" s="6" t="s">
        <v>200</v>
      </c>
      <c r="T49" s="6" t="s">
        <v>200</v>
      </c>
      <c r="U49" s="6" t="s">
        <v>200</v>
      </c>
      <c r="V49" s="6" t="s">
        <v>200</v>
      </c>
      <c r="W49" s="6" t="s">
        <v>200</v>
      </c>
      <c r="X49" s="6" t="s">
        <v>72</v>
      </c>
      <c r="Y49" s="8" t="str">
        <f>HYPERLINK("testigos/CNCS-36.pdf","CNCS-36")</f>
        <v>CNCS-36</v>
      </c>
    </row>
    <row r="50" spans="1:25" x14ac:dyDescent="0.3">
      <c r="A50" s="6" t="s">
        <v>212</v>
      </c>
      <c r="B50" s="6" t="s">
        <v>31</v>
      </c>
      <c r="C50" s="6" t="s">
        <v>32</v>
      </c>
      <c r="D50" s="7">
        <v>42995</v>
      </c>
      <c r="E50" s="6" t="s">
        <v>74</v>
      </c>
      <c r="F50" s="6" t="s">
        <v>213</v>
      </c>
      <c r="G50" s="6" t="s">
        <v>38</v>
      </c>
      <c r="H50" s="6" t="s">
        <v>101</v>
      </c>
      <c r="I50" s="6" t="s">
        <v>214</v>
      </c>
      <c r="J50" s="6" t="s">
        <v>70</v>
      </c>
      <c r="K50" s="6" t="s">
        <v>38</v>
      </c>
      <c r="L50" s="6" t="s">
        <v>215</v>
      </c>
      <c r="M50" s="6" t="s">
        <v>40</v>
      </c>
      <c r="N50" s="6" t="s">
        <v>199</v>
      </c>
      <c r="O50" s="6" t="s">
        <v>200</v>
      </c>
      <c r="P50" s="6" t="s">
        <v>200</v>
      </c>
      <c r="Q50" s="6" t="s">
        <v>200</v>
      </c>
      <c r="R50" s="6" t="s">
        <v>200</v>
      </c>
      <c r="S50" s="6" t="s">
        <v>200</v>
      </c>
      <c r="T50" s="6" t="s">
        <v>200</v>
      </c>
      <c r="U50" s="6" t="s">
        <v>200</v>
      </c>
      <c r="V50" s="6" t="s">
        <v>200</v>
      </c>
      <c r="W50" s="6" t="s">
        <v>200</v>
      </c>
      <c r="X50" s="6" t="s">
        <v>72</v>
      </c>
      <c r="Y50" s="8" t="str">
        <f>HYPERLINK("testigos/CNCS-39.pdf","CNCS-39")</f>
        <v>CNCS-39</v>
      </c>
    </row>
    <row r="51" spans="1:25" x14ac:dyDescent="0.3">
      <c r="A51" s="6" t="s">
        <v>216</v>
      </c>
      <c r="B51" s="6" t="s">
        <v>31</v>
      </c>
      <c r="C51" s="6" t="s">
        <v>32</v>
      </c>
      <c r="D51" s="7">
        <v>42996</v>
      </c>
      <c r="E51" s="6" t="s">
        <v>74</v>
      </c>
      <c r="F51" s="6" t="s">
        <v>33</v>
      </c>
      <c r="G51" s="6" t="s">
        <v>180</v>
      </c>
      <c r="H51" s="6" t="s">
        <v>75</v>
      </c>
      <c r="I51" s="6" t="s">
        <v>132</v>
      </c>
      <c r="J51" s="6" t="s">
        <v>132</v>
      </c>
      <c r="K51" s="6" t="s">
        <v>38</v>
      </c>
      <c r="L51" s="6" t="s">
        <v>38</v>
      </c>
      <c r="M51" s="6" t="s">
        <v>80</v>
      </c>
      <c r="N51" s="6" t="s">
        <v>199</v>
      </c>
      <c r="O51" s="6" t="s">
        <v>104</v>
      </c>
      <c r="P51" s="6" t="s">
        <v>104</v>
      </c>
      <c r="Q51" s="6" t="s">
        <v>104</v>
      </c>
      <c r="R51" s="6" t="s">
        <v>104</v>
      </c>
      <c r="S51" s="6" t="s">
        <v>200</v>
      </c>
      <c r="T51" s="6" t="s">
        <v>200</v>
      </c>
      <c r="U51" s="6" t="s">
        <v>104</v>
      </c>
      <c r="V51" s="6" t="s">
        <v>104</v>
      </c>
      <c r="W51" s="6" t="s">
        <v>104</v>
      </c>
      <c r="X51" s="6"/>
      <c r="Y51" s="8" t="str">
        <f>HYPERLINK("testigos/CNCS-37.pdf","CNCS-37")</f>
        <v>CNCS-37</v>
      </c>
    </row>
    <row r="52" spans="1:25" x14ac:dyDescent="0.3">
      <c r="A52" s="6" t="s">
        <v>217</v>
      </c>
      <c r="B52" s="6" t="s">
        <v>31</v>
      </c>
      <c r="C52" s="6" t="s">
        <v>32</v>
      </c>
      <c r="D52" s="7">
        <v>42996</v>
      </c>
      <c r="E52" s="6" t="s">
        <v>74</v>
      </c>
      <c r="F52" s="6" t="s">
        <v>33</v>
      </c>
      <c r="G52" s="6" t="s">
        <v>38</v>
      </c>
      <c r="H52" s="6" t="s">
        <v>64</v>
      </c>
      <c r="I52" s="6" t="s">
        <v>36</v>
      </c>
      <c r="J52" s="6" t="s">
        <v>52</v>
      </c>
      <c r="K52" s="6" t="s">
        <v>38</v>
      </c>
      <c r="L52" s="6" t="s">
        <v>218</v>
      </c>
      <c r="M52" s="6" t="s">
        <v>40</v>
      </c>
      <c r="N52" s="6" t="s">
        <v>199</v>
      </c>
      <c r="O52" s="6" t="s">
        <v>104</v>
      </c>
      <c r="P52" s="6" t="s">
        <v>200</v>
      </c>
      <c r="Q52" s="6" t="s">
        <v>200</v>
      </c>
      <c r="R52" s="6" t="s">
        <v>200</v>
      </c>
      <c r="S52" s="6" t="s">
        <v>200</v>
      </c>
      <c r="T52" s="6" t="s">
        <v>200</v>
      </c>
      <c r="U52" s="6" t="s">
        <v>200</v>
      </c>
      <c r="V52" s="6" t="s">
        <v>200</v>
      </c>
      <c r="W52" s="6" t="s">
        <v>200</v>
      </c>
      <c r="X52" s="6" t="s">
        <v>197</v>
      </c>
      <c r="Y52" s="8" t="str">
        <f>HYPERLINK("testigos/CNCS-38.pdf","CNCS-38")</f>
        <v>CNCS-38</v>
      </c>
    </row>
    <row r="53" spans="1:25" x14ac:dyDescent="0.3">
      <c r="A53" s="6" t="s">
        <v>219</v>
      </c>
      <c r="B53" s="6" t="s">
        <v>31</v>
      </c>
      <c r="C53" s="6" t="s">
        <v>32</v>
      </c>
      <c r="D53" s="7">
        <v>42996</v>
      </c>
      <c r="E53" s="6" t="s">
        <v>220</v>
      </c>
      <c r="F53" s="6" t="s">
        <v>33</v>
      </c>
      <c r="G53" s="6" t="s">
        <v>221</v>
      </c>
      <c r="H53" s="6" t="s">
        <v>44</v>
      </c>
      <c r="I53" s="6" t="s">
        <v>222</v>
      </c>
      <c r="J53" s="6" t="s">
        <v>132</v>
      </c>
      <c r="K53" s="6" t="s">
        <v>38</v>
      </c>
      <c r="L53" s="6" t="s">
        <v>38</v>
      </c>
      <c r="M53" s="6" t="s">
        <v>80</v>
      </c>
      <c r="N53" s="6" t="s">
        <v>199</v>
      </c>
      <c r="O53" s="6" t="s">
        <v>104</v>
      </c>
      <c r="P53" s="6" t="s">
        <v>104</v>
      </c>
      <c r="Q53" s="6" t="s">
        <v>104</v>
      </c>
      <c r="R53" s="6" t="s">
        <v>104</v>
      </c>
      <c r="S53" s="6" t="s">
        <v>200</v>
      </c>
      <c r="T53" s="6" t="s">
        <v>200</v>
      </c>
      <c r="U53" s="6" t="s">
        <v>104</v>
      </c>
      <c r="V53" s="6" t="s">
        <v>104</v>
      </c>
      <c r="W53" s="6" t="s">
        <v>104</v>
      </c>
      <c r="X53" s="6"/>
      <c r="Y53" s="8" t="str">
        <f>HYPERLINK("testigos/COA-2.pdf","COA-2")</f>
        <v>COA-2</v>
      </c>
    </row>
    <row r="54" spans="1:25" x14ac:dyDescent="0.3">
      <c r="A54" s="6" t="s">
        <v>223</v>
      </c>
      <c r="B54" s="6" t="s">
        <v>31</v>
      </c>
      <c r="C54" s="6" t="s">
        <v>32</v>
      </c>
      <c r="D54" s="7">
        <v>42997</v>
      </c>
      <c r="E54" s="6" t="s">
        <v>224</v>
      </c>
      <c r="F54" s="6" t="s">
        <v>33</v>
      </c>
      <c r="G54" s="6" t="s">
        <v>74</v>
      </c>
      <c r="H54" s="6" t="s">
        <v>101</v>
      </c>
      <c r="I54" s="6" t="s">
        <v>225</v>
      </c>
      <c r="J54" s="6" t="s">
        <v>132</v>
      </c>
      <c r="K54" s="6" t="s">
        <v>38</v>
      </c>
      <c r="L54" s="6" t="s">
        <v>38</v>
      </c>
      <c r="M54" s="6" t="s">
        <v>54</v>
      </c>
      <c r="N54" s="6" t="s">
        <v>216</v>
      </c>
      <c r="O54" s="6" t="s">
        <v>200</v>
      </c>
      <c r="P54" s="6" t="s">
        <v>200</v>
      </c>
      <c r="Q54" s="6" t="s">
        <v>200</v>
      </c>
      <c r="R54" s="6" t="s">
        <v>104</v>
      </c>
      <c r="S54" s="6" t="s">
        <v>200</v>
      </c>
      <c r="T54" s="6" t="s">
        <v>200</v>
      </c>
      <c r="U54" s="6" t="s">
        <v>200</v>
      </c>
      <c r="V54" s="6" t="s">
        <v>200</v>
      </c>
      <c r="W54" s="6" t="s">
        <v>200</v>
      </c>
      <c r="X54" s="6"/>
      <c r="Y54" s="8" t="str">
        <f>HYPERLINK("testigos/CAM-4.pdf","CAM-4")</f>
        <v>CAM-4</v>
      </c>
    </row>
    <row r="55" spans="1:25" x14ac:dyDescent="0.3">
      <c r="A55" s="6" t="s">
        <v>226</v>
      </c>
      <c r="B55" s="6" t="s">
        <v>31</v>
      </c>
      <c r="C55" s="6" t="s">
        <v>32</v>
      </c>
      <c r="D55" s="7">
        <v>42997</v>
      </c>
      <c r="E55" s="6" t="s">
        <v>224</v>
      </c>
      <c r="F55" s="6" t="s">
        <v>33</v>
      </c>
      <c r="G55" s="6" t="s">
        <v>43</v>
      </c>
      <c r="H55" s="6" t="s">
        <v>135</v>
      </c>
      <c r="I55" s="6" t="s">
        <v>227</v>
      </c>
      <c r="J55" s="6" t="s">
        <v>132</v>
      </c>
      <c r="K55" s="6" t="s">
        <v>38</v>
      </c>
      <c r="L55" s="6" t="s">
        <v>38</v>
      </c>
      <c r="M55" s="6" t="s">
        <v>54</v>
      </c>
      <c r="N55" s="6" t="s">
        <v>216</v>
      </c>
      <c r="O55" s="6" t="s">
        <v>200</v>
      </c>
      <c r="P55" s="6" t="s">
        <v>200</v>
      </c>
      <c r="Q55" s="6" t="s">
        <v>200</v>
      </c>
      <c r="R55" s="6" t="s">
        <v>104</v>
      </c>
      <c r="S55" s="6" t="s">
        <v>200</v>
      </c>
      <c r="T55" s="6" t="s">
        <v>200</v>
      </c>
      <c r="U55" s="6" t="s">
        <v>200</v>
      </c>
      <c r="V55" s="6" t="s">
        <v>200</v>
      </c>
      <c r="W55" s="6" t="s">
        <v>200</v>
      </c>
      <c r="X55" s="6"/>
      <c r="Y55" s="8" t="str">
        <f>HYPERLINK("testigos/CAM-3.pdf","CAM-3")</f>
        <v>CAM-3</v>
      </c>
    </row>
    <row r="56" spans="1:25" x14ac:dyDescent="0.3">
      <c r="A56" s="6" t="s">
        <v>228</v>
      </c>
      <c r="B56" s="6" t="s">
        <v>31</v>
      </c>
      <c r="C56" s="6" t="s">
        <v>32</v>
      </c>
      <c r="D56" s="7">
        <v>42997</v>
      </c>
      <c r="E56" s="6" t="s">
        <v>74</v>
      </c>
      <c r="F56" s="6" t="s">
        <v>33</v>
      </c>
      <c r="G56" s="6" t="s">
        <v>74</v>
      </c>
      <c r="H56" s="6" t="s">
        <v>229</v>
      </c>
      <c r="I56" s="6" t="s">
        <v>36</v>
      </c>
      <c r="J56" s="6" t="s">
        <v>132</v>
      </c>
      <c r="K56" s="6" t="s">
        <v>38</v>
      </c>
      <c r="L56" s="6" t="s">
        <v>230</v>
      </c>
      <c r="M56" s="6" t="s">
        <v>40</v>
      </c>
      <c r="N56" s="6" t="s">
        <v>199</v>
      </c>
      <c r="O56" s="6" t="s">
        <v>200</v>
      </c>
      <c r="P56" s="6" t="s">
        <v>200</v>
      </c>
      <c r="Q56" s="6" t="s">
        <v>200</v>
      </c>
      <c r="R56" s="6" t="s">
        <v>200</v>
      </c>
      <c r="S56" s="6" t="s">
        <v>200</v>
      </c>
      <c r="T56" s="6" t="s">
        <v>200</v>
      </c>
      <c r="U56" s="6" t="s">
        <v>200</v>
      </c>
      <c r="V56" s="6" t="s">
        <v>200</v>
      </c>
      <c r="W56" s="6" t="s">
        <v>200</v>
      </c>
      <c r="X56" s="6"/>
      <c r="Y56" s="8" t="str">
        <f>HYPERLINK("testigos/CNCS-41.pdf","CNCS-41")</f>
        <v>CNCS-41</v>
      </c>
    </row>
    <row r="57" spans="1:25" x14ac:dyDescent="0.3">
      <c r="A57" s="6" t="s">
        <v>231</v>
      </c>
      <c r="B57" s="6" t="s">
        <v>31</v>
      </c>
      <c r="C57" s="6" t="s">
        <v>32</v>
      </c>
      <c r="D57" s="7">
        <v>42997</v>
      </c>
      <c r="E57" s="6" t="s">
        <v>194</v>
      </c>
      <c r="F57" s="6" t="s">
        <v>33</v>
      </c>
      <c r="G57" s="6" t="s">
        <v>189</v>
      </c>
      <c r="H57" s="6" t="s">
        <v>232</v>
      </c>
      <c r="I57" s="6" t="s">
        <v>233</v>
      </c>
      <c r="J57" s="6" t="s">
        <v>132</v>
      </c>
      <c r="K57" s="6" t="s">
        <v>38</v>
      </c>
      <c r="L57" s="6" t="s">
        <v>234</v>
      </c>
      <c r="M57" s="6" t="s">
        <v>40</v>
      </c>
      <c r="N57" s="6" t="s">
        <v>199</v>
      </c>
      <c r="O57" s="6" t="s">
        <v>200</v>
      </c>
      <c r="P57" s="6" t="s">
        <v>200</v>
      </c>
      <c r="Q57" s="6" t="s">
        <v>200</v>
      </c>
      <c r="R57" s="6" t="s">
        <v>200</v>
      </c>
      <c r="S57" s="6" t="s">
        <v>200</v>
      </c>
      <c r="T57" s="6" t="s">
        <v>200</v>
      </c>
      <c r="U57" s="6" t="s">
        <v>200</v>
      </c>
      <c r="V57" s="6" t="s">
        <v>200</v>
      </c>
      <c r="W57" s="6" t="s">
        <v>200</v>
      </c>
      <c r="X57" s="6"/>
      <c r="Y57" s="8" t="str">
        <f>HYPERLINK("testigos/CNCS-42.pdf","CNCS-42")</f>
        <v>CNCS-42</v>
      </c>
    </row>
    <row r="58" spans="1:25" x14ac:dyDescent="0.3">
      <c r="A58" s="6" t="s">
        <v>235</v>
      </c>
      <c r="B58" s="6" t="s">
        <v>31</v>
      </c>
      <c r="C58" s="6" t="s">
        <v>32</v>
      </c>
      <c r="D58" s="7">
        <v>42997</v>
      </c>
      <c r="E58" s="6" t="s">
        <v>74</v>
      </c>
      <c r="F58" s="6" t="s">
        <v>33</v>
      </c>
      <c r="G58" s="6" t="s">
        <v>236</v>
      </c>
      <c r="H58" s="6" t="s">
        <v>44</v>
      </c>
      <c r="I58" s="6" t="s">
        <v>51</v>
      </c>
      <c r="J58" s="6" t="s">
        <v>198</v>
      </c>
      <c r="K58" s="6" t="s">
        <v>38</v>
      </c>
      <c r="L58" s="6" t="s">
        <v>237</v>
      </c>
      <c r="M58" s="6" t="s">
        <v>40</v>
      </c>
      <c r="N58" s="6" t="s">
        <v>199</v>
      </c>
      <c r="O58" s="6" t="s">
        <v>200</v>
      </c>
      <c r="P58" s="6" t="s">
        <v>200</v>
      </c>
      <c r="Q58" s="6" t="s">
        <v>200</v>
      </c>
      <c r="R58" s="6" t="s">
        <v>200</v>
      </c>
      <c r="S58" s="6" t="s">
        <v>200</v>
      </c>
      <c r="T58" s="6" t="s">
        <v>200</v>
      </c>
      <c r="U58" s="6" t="s">
        <v>200</v>
      </c>
      <c r="V58" s="6" t="s">
        <v>200</v>
      </c>
      <c r="W58" s="6" t="s">
        <v>200</v>
      </c>
      <c r="X58" s="6" t="s">
        <v>61</v>
      </c>
      <c r="Y58" s="8" t="str">
        <f>HYPERLINK("testigos/CNCS-40.pdf","CNCS-40")</f>
        <v>CNCS-40</v>
      </c>
    </row>
    <row r="59" spans="1:25" x14ac:dyDescent="0.3">
      <c r="A59" s="6" t="s">
        <v>238</v>
      </c>
      <c r="B59" s="6" t="s">
        <v>31</v>
      </c>
      <c r="C59" s="6" t="s">
        <v>32</v>
      </c>
      <c r="D59" s="7">
        <v>42997</v>
      </c>
      <c r="E59" s="6" t="s">
        <v>220</v>
      </c>
      <c r="F59" s="6" t="s">
        <v>33</v>
      </c>
      <c r="G59" s="6" t="s">
        <v>74</v>
      </c>
      <c r="H59" s="6" t="s">
        <v>123</v>
      </c>
      <c r="I59" s="6" t="s">
        <v>239</v>
      </c>
      <c r="J59" s="6" t="s">
        <v>132</v>
      </c>
      <c r="K59" s="6" t="s">
        <v>38</v>
      </c>
      <c r="L59" s="6" t="s">
        <v>38</v>
      </c>
      <c r="M59" s="6" t="s">
        <v>54</v>
      </c>
      <c r="N59" s="6" t="s">
        <v>216</v>
      </c>
      <c r="O59" s="6" t="s">
        <v>104</v>
      </c>
      <c r="P59" s="6" t="s">
        <v>104</v>
      </c>
      <c r="Q59" s="6" t="s">
        <v>104</v>
      </c>
      <c r="R59" s="6" t="s">
        <v>104</v>
      </c>
      <c r="S59" s="6" t="s">
        <v>200</v>
      </c>
      <c r="T59" s="6" t="s">
        <v>200</v>
      </c>
      <c r="U59" s="6" t="s">
        <v>104</v>
      </c>
      <c r="V59" s="6" t="s">
        <v>104</v>
      </c>
      <c r="W59" s="6" t="s">
        <v>104</v>
      </c>
      <c r="X59" s="6"/>
      <c r="Y59" s="8" t="str">
        <f>HYPERLINK("testigos/COA-4.pdf","COA-4")</f>
        <v>COA-4</v>
      </c>
    </row>
    <row r="60" spans="1:25" x14ac:dyDescent="0.3">
      <c r="A60" s="6" t="s">
        <v>240</v>
      </c>
      <c r="B60" s="6" t="s">
        <v>31</v>
      </c>
      <c r="C60" s="6" t="s">
        <v>32</v>
      </c>
      <c r="D60" s="7">
        <v>42997</v>
      </c>
      <c r="E60" s="6" t="s">
        <v>220</v>
      </c>
      <c r="F60" s="6" t="s">
        <v>33</v>
      </c>
      <c r="G60" s="6" t="s">
        <v>74</v>
      </c>
      <c r="H60" s="6" t="s">
        <v>87</v>
      </c>
      <c r="I60" s="6" t="s">
        <v>241</v>
      </c>
      <c r="J60" s="6" t="s">
        <v>132</v>
      </c>
      <c r="K60" s="6" t="s">
        <v>38</v>
      </c>
      <c r="L60" s="6" t="s">
        <v>38</v>
      </c>
      <c r="M60" s="6" t="s">
        <v>54</v>
      </c>
      <c r="N60" s="6" t="s">
        <v>216</v>
      </c>
      <c r="O60" s="6" t="s">
        <v>200</v>
      </c>
      <c r="P60" s="6" t="s">
        <v>200</v>
      </c>
      <c r="Q60" s="6" t="s">
        <v>200</v>
      </c>
      <c r="R60" s="6" t="s">
        <v>104</v>
      </c>
      <c r="S60" s="6" t="s">
        <v>200</v>
      </c>
      <c r="T60" s="6" t="s">
        <v>200</v>
      </c>
      <c r="U60" s="6" t="s">
        <v>200</v>
      </c>
      <c r="V60" s="6" t="s">
        <v>200</v>
      </c>
      <c r="W60" s="6" t="s">
        <v>200</v>
      </c>
      <c r="X60" s="6"/>
      <c r="Y60" s="8" t="str">
        <f>HYPERLINK("testigos/COA-3.pdf","COA-3")</f>
        <v>COA-3</v>
      </c>
    </row>
    <row r="61" spans="1:25" x14ac:dyDescent="0.3">
      <c r="A61" s="6" t="s">
        <v>242</v>
      </c>
      <c r="B61" s="6" t="s">
        <v>31</v>
      </c>
      <c r="C61" s="6" t="s">
        <v>32</v>
      </c>
      <c r="D61" s="7">
        <v>42997</v>
      </c>
      <c r="E61" s="6" t="s">
        <v>243</v>
      </c>
      <c r="F61" s="6" t="s">
        <v>33</v>
      </c>
      <c r="G61" s="6" t="s">
        <v>74</v>
      </c>
      <c r="H61" s="6" t="s">
        <v>175</v>
      </c>
      <c r="I61" s="6" t="s">
        <v>244</v>
      </c>
      <c r="J61" s="6" t="s">
        <v>52</v>
      </c>
      <c r="K61" s="6" t="s">
        <v>38</v>
      </c>
      <c r="L61" s="6" t="s">
        <v>218</v>
      </c>
      <c r="M61" s="6" t="s">
        <v>40</v>
      </c>
      <c r="N61" s="6" t="s">
        <v>199</v>
      </c>
      <c r="O61" s="6" t="s">
        <v>104</v>
      </c>
      <c r="P61" s="6" t="s">
        <v>200</v>
      </c>
      <c r="Q61" s="6" t="s">
        <v>200</v>
      </c>
      <c r="R61" s="6" t="s">
        <v>200</v>
      </c>
      <c r="S61" s="6" t="s">
        <v>200</v>
      </c>
      <c r="T61" s="6" t="s">
        <v>200</v>
      </c>
      <c r="U61" s="6" t="s">
        <v>104</v>
      </c>
      <c r="V61" s="6" t="s">
        <v>200</v>
      </c>
      <c r="W61" s="6" t="s">
        <v>200</v>
      </c>
      <c r="X61" s="6"/>
      <c r="Y61" s="8" t="str">
        <f>HYPERLINK("testigos/OAX-1.pdf","OAX-1")</f>
        <v>OAX-1</v>
      </c>
    </row>
  </sheetData>
  <mergeCells count="31">
    <mergeCell ref="F3:F4"/>
    <mergeCell ref="A1:Y1"/>
    <mergeCell ref="A2:H2"/>
    <mergeCell ref="I2:L2"/>
    <mergeCell ref="M2:N2"/>
    <mergeCell ref="O2:W2"/>
    <mergeCell ref="X2:Y2"/>
    <mergeCell ref="A3:A4"/>
    <mergeCell ref="B3:B4"/>
    <mergeCell ref="C3:C4"/>
    <mergeCell ref="D3:D4"/>
    <mergeCell ref="E3:E4"/>
    <mergeCell ref="R3:R4"/>
    <mergeCell ref="G3:G4"/>
    <mergeCell ref="H3:H4"/>
    <mergeCell ref="I3:I4"/>
    <mergeCell ref="Y3:Y4"/>
    <mergeCell ref="S3:S4"/>
    <mergeCell ref="T3:T4"/>
    <mergeCell ref="U3:U4"/>
    <mergeCell ref="V3:V4"/>
    <mergeCell ref="W3:W4"/>
    <mergeCell ref="J3:J4"/>
    <mergeCell ref="O3:O4"/>
    <mergeCell ref="P3:P4"/>
    <mergeCell ref="Q3:Q4"/>
    <mergeCell ref="X3:X4"/>
    <mergeCell ref="K3:K4"/>
    <mergeCell ref="L3:L4"/>
    <mergeCell ref="M3:M4"/>
    <mergeCell ref="N3:N4"/>
  </mergeCells>
  <printOptions horizontalCentered="1"/>
  <pageMargins left="0.11811023622047245" right="0.11811023622047245" top="2.1259842519685042" bottom="0.74803149606299213" header="0.31496062992125984" footer="0.31496062992125984"/>
  <pageSetup scale="2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Monitoreo-CNCS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Luis Mendoza Oviedo</cp:lastModifiedBy>
  <cp:lastPrinted>2017-09-28T14:32:03Z</cp:lastPrinted>
  <dcterms:created xsi:type="dcterms:W3CDTF">2014-03-07T16:08:25Z</dcterms:created>
  <dcterms:modified xsi:type="dcterms:W3CDTF">2017-09-28T14:32:07Z</dcterms:modified>
</cp:coreProperties>
</file>