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Nayarit/"/>
    </mc:Choice>
  </mc:AlternateContent>
  <xr:revisionPtr revIDLastSave="0" documentId="8_{71C4F5C4-AB2A-4BFD-9A92-BBF712A72A7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76" i="7" l="1"/>
  <c r="S275" i="7"/>
  <c r="S274" i="7"/>
  <c r="S273" i="7"/>
  <c r="S272" i="7"/>
  <c r="Q271" i="7"/>
  <c r="S271" i="7" s="1"/>
  <c r="S270" i="7"/>
  <c r="Q269" i="7"/>
  <c r="S269" i="7" s="1"/>
  <c r="S268" i="7"/>
  <c r="S267" i="7"/>
  <c r="S266" i="7"/>
  <c r="S265" i="7"/>
  <c r="S264" i="7"/>
  <c r="S263" i="7"/>
  <c r="S262" i="7"/>
  <c r="S261" i="7"/>
  <c r="S260" i="7"/>
  <c r="S259" i="7"/>
  <c r="S258" i="7"/>
  <c r="S257" i="7"/>
  <c r="S256" i="7"/>
  <c r="Q255" i="7"/>
  <c r="S255" i="7" s="1"/>
  <c r="Q254" i="7"/>
  <c r="S254" i="7" s="1"/>
  <c r="Q253" i="7"/>
  <c r="S253" i="7" s="1"/>
  <c r="Q252" i="7"/>
  <c r="S252" i="7" s="1"/>
  <c r="S251" i="7"/>
  <c r="S250" i="7"/>
  <c r="Q249" i="7"/>
  <c r="S249" i="7" s="1"/>
  <c r="Q248" i="7"/>
  <c r="S248" i="7" s="1"/>
  <c r="S247" i="7"/>
  <c r="S246" i="7"/>
  <c r="S245" i="7"/>
  <c r="S244" i="7"/>
  <c r="Q243" i="7"/>
  <c r="S243" i="7" s="1"/>
  <c r="S242" i="7"/>
  <c r="Q241" i="7"/>
  <c r="S241" i="7" s="1"/>
  <c r="Q240" i="7"/>
  <c r="S240" i="7" s="1"/>
  <c r="Q239" i="7"/>
  <c r="S239" i="7" s="1"/>
  <c r="S238" i="7"/>
  <c r="S237" i="7"/>
  <c r="S236" i="7"/>
  <c r="S235" i="7"/>
  <c r="S234" i="7"/>
  <c r="S233" i="7"/>
  <c r="S232" i="7"/>
  <c r="S231" i="7"/>
  <c r="S230" i="7"/>
  <c r="Q229" i="7"/>
  <c r="S229" i="7" s="1"/>
  <c r="S228" i="7"/>
  <c r="S227" i="7"/>
  <c r="S226" i="7"/>
  <c r="S225" i="7"/>
  <c r="Q224" i="7"/>
  <c r="S224" i="7" s="1"/>
  <c r="S223" i="7"/>
  <c r="S222" i="7"/>
  <c r="S221" i="7"/>
  <c r="S220" i="7"/>
  <c r="S219" i="7"/>
  <c r="S218" i="7"/>
  <c r="Q217" i="7"/>
  <c r="S217" i="7" s="1"/>
  <c r="S216" i="7"/>
  <c r="Q215" i="7"/>
  <c r="S215" i="7" s="1"/>
  <c r="Q214" i="7"/>
  <c r="S214" i="7" s="1"/>
  <c r="S213" i="7"/>
  <c r="S212" i="7"/>
  <c r="S211" i="7"/>
  <c r="S210" i="7"/>
  <c r="S209" i="7"/>
  <c r="S208" i="7"/>
  <c r="S207" i="7"/>
  <c r="S206" i="7"/>
  <c r="S205" i="7"/>
  <c r="S204" i="7"/>
  <c r="Q203" i="7"/>
  <c r="S203" i="7" s="1"/>
  <c r="S202" i="7"/>
  <c r="S201" i="7"/>
  <c r="S200" i="7"/>
  <c r="Q199" i="7"/>
  <c r="S199" i="7" s="1"/>
  <c r="S198" i="7"/>
  <c r="S197" i="7"/>
  <c r="S196" i="7"/>
  <c r="S195" i="7"/>
  <c r="S194" i="7"/>
  <c r="S193" i="7"/>
  <c r="S192" i="7"/>
  <c r="S191" i="7"/>
  <c r="S190" i="7"/>
  <c r="S189" i="7"/>
  <c r="S188" i="7"/>
  <c r="S187" i="7"/>
  <c r="S186" i="7"/>
  <c r="S185" i="7"/>
  <c r="S184" i="7"/>
  <c r="S183" i="7"/>
  <c r="S182" i="7"/>
  <c r="S181" i="7"/>
  <c r="S180" i="7"/>
  <c r="S179" i="7"/>
  <c r="Q178" i="7"/>
  <c r="S178" i="7" s="1"/>
  <c r="S177" i="7"/>
  <c r="S176" i="7"/>
  <c r="S175" i="7"/>
  <c r="S174" i="7"/>
  <c r="S173" i="7"/>
  <c r="S172" i="7"/>
  <c r="S171" i="7"/>
  <c r="S170" i="7"/>
  <c r="S169" i="7"/>
  <c r="S168" i="7"/>
  <c r="Q167" i="7"/>
  <c r="S167" i="7" s="1"/>
  <c r="Q166" i="7"/>
  <c r="S166" i="7" s="1"/>
  <c r="S165" i="7"/>
  <c r="S164" i="7"/>
  <c r="S163" i="7"/>
  <c r="S162" i="7"/>
  <c r="S161" i="7"/>
  <c r="S160" i="7"/>
  <c r="S159" i="7"/>
  <c r="S158" i="7"/>
  <c r="S157" i="7"/>
  <c r="S156" i="7"/>
  <c r="Q155" i="7"/>
  <c r="S155" i="7" s="1"/>
  <c r="S154" i="7"/>
  <c r="S153" i="7"/>
  <c r="S152" i="7"/>
  <c r="S151" i="7"/>
  <c r="S150" i="7"/>
  <c r="S149" i="7"/>
  <c r="S148" i="7"/>
  <c r="S147" i="7"/>
  <c r="S146" i="7" l="1"/>
  <c r="X146" i="7" s="1"/>
  <c r="S145" i="7"/>
  <c r="X145" i="7" s="1"/>
  <c r="S144" i="7"/>
  <c r="X144" i="7" s="1"/>
  <c r="S143" i="7"/>
  <c r="X143" i="7" s="1"/>
  <c r="S142" i="7"/>
  <c r="X142" i="7" s="1"/>
  <c r="S141" i="7"/>
  <c r="X141" i="7" s="1"/>
  <c r="S140" i="7"/>
  <c r="X140" i="7" s="1"/>
  <c r="S139" i="7"/>
  <c r="X139" i="7" s="1"/>
  <c r="S138" i="7"/>
  <c r="X138" i="7" s="1"/>
  <c r="S137" i="7"/>
  <c r="X137" i="7" s="1"/>
  <c r="S136" i="7"/>
  <c r="X136" i="7" s="1"/>
  <c r="S135" i="7"/>
  <c r="X135" i="7" s="1"/>
  <c r="S134" i="7"/>
  <c r="X134" i="7" s="1"/>
  <c r="S133" i="7"/>
  <c r="X133" i="7" s="1"/>
  <c r="S132" i="7"/>
  <c r="X132" i="7" s="1"/>
  <c r="S131" i="7"/>
  <c r="X131" i="7" s="1"/>
  <c r="S130" i="7"/>
  <c r="X130" i="7" s="1"/>
  <c r="S129" i="7"/>
  <c r="X129" i="7" s="1"/>
  <c r="S128" i="7"/>
  <c r="X128" i="7" s="1"/>
  <c r="S127" i="7"/>
  <c r="X127" i="7" s="1"/>
  <c r="S126" i="7"/>
  <c r="X126" i="7" s="1"/>
  <c r="S125" i="7"/>
  <c r="X125" i="7" s="1"/>
  <c r="S124" i="7"/>
  <c r="X124" i="7" s="1"/>
  <c r="S123" i="7"/>
  <c r="X123" i="7" s="1"/>
  <c r="S122" i="7"/>
  <c r="X122" i="7" s="1"/>
  <c r="S121" i="7"/>
  <c r="X121" i="7" s="1"/>
  <c r="S120" i="7"/>
  <c r="X120" i="7" s="1"/>
  <c r="S119" i="7"/>
  <c r="X119" i="7" s="1"/>
  <c r="S118" i="7"/>
  <c r="X118" i="7" s="1"/>
  <c r="S117" i="7"/>
  <c r="X117" i="7" s="1"/>
  <c r="S116" i="7"/>
  <c r="X116" i="7" s="1"/>
  <c r="S115" i="7"/>
  <c r="X115" i="7" s="1"/>
  <c r="S114" i="7"/>
  <c r="X114" i="7" s="1"/>
  <c r="S113" i="7"/>
  <c r="X113" i="7" s="1"/>
  <c r="S112" i="7"/>
  <c r="X112" i="7" s="1"/>
  <c r="S111" i="7"/>
  <c r="X111" i="7" s="1"/>
  <c r="S110" i="7"/>
  <c r="X110" i="7" s="1"/>
  <c r="S109" i="7"/>
  <c r="X109" i="7" s="1"/>
  <c r="S108" i="7"/>
  <c r="X108" i="7" s="1"/>
  <c r="S107" i="7"/>
  <c r="X107" i="7" s="1"/>
  <c r="S106" i="7"/>
  <c r="X106" i="7" s="1"/>
  <c r="S105" i="7"/>
  <c r="X105" i="7" s="1"/>
  <c r="S104" i="7"/>
  <c r="X104" i="7" s="1"/>
  <c r="S103" i="7"/>
  <c r="X103" i="7" s="1"/>
  <c r="S102" i="7"/>
  <c r="X102" i="7" s="1"/>
  <c r="S101" i="7"/>
  <c r="X101" i="7" s="1"/>
  <c r="S100" i="7"/>
  <c r="X100" i="7" s="1"/>
  <c r="S99" i="7"/>
  <c r="X99" i="7" s="1"/>
  <c r="S98" i="7"/>
  <c r="X98" i="7" s="1"/>
  <c r="S97" i="7"/>
  <c r="X97" i="7" s="1"/>
  <c r="S96" i="7"/>
  <c r="X96" i="7" s="1"/>
  <c r="S95" i="7"/>
  <c r="X95" i="7" s="1"/>
  <c r="S94" i="7"/>
  <c r="X94" i="7" s="1"/>
  <c r="S83" i="7"/>
  <c r="X83" i="7" s="1"/>
  <c r="S84" i="7"/>
  <c r="X84" i="7" s="1"/>
  <c r="S85" i="7"/>
  <c r="X85" i="7" s="1"/>
  <c r="S86" i="7"/>
  <c r="X86" i="7" s="1"/>
  <c r="S88" i="7"/>
  <c r="X88" i="7" s="1"/>
  <c r="S89" i="7"/>
  <c r="X89" i="7" s="1"/>
  <c r="S90" i="7"/>
  <c r="X90" i="7" s="1"/>
  <c r="S91" i="7"/>
  <c r="X91" i="7" s="1"/>
  <c r="S92" i="7"/>
  <c r="X92" i="7" s="1"/>
  <c r="S81" i="7"/>
  <c r="X81" i="7" s="1"/>
  <c r="S82" i="7"/>
  <c r="X82" i="7" s="1"/>
  <c r="S71" i="7"/>
  <c r="X71" i="7" s="1"/>
  <c r="S72" i="7"/>
  <c r="X72" i="7" s="1"/>
  <c r="S73" i="7"/>
  <c r="X73" i="7" s="1"/>
  <c r="S74" i="7"/>
  <c r="X74" i="7" s="1"/>
  <c r="S75" i="7"/>
  <c r="X75" i="7" s="1"/>
  <c r="S76" i="7"/>
  <c r="X76" i="7" s="1"/>
  <c r="S77" i="7"/>
  <c r="X77" i="7" s="1"/>
  <c r="S78" i="7"/>
  <c r="X78" i="7" s="1"/>
  <c r="S79" i="7"/>
  <c r="X79" i="7" s="1"/>
  <c r="S80" i="7"/>
  <c r="X80" i="7" s="1"/>
  <c r="S63" i="7"/>
  <c r="X63" i="7" s="1"/>
  <c r="S64" i="7"/>
  <c r="X64" i="7" s="1"/>
  <c r="S65" i="7"/>
  <c r="X65" i="7" s="1"/>
  <c r="S66" i="7"/>
  <c r="X66" i="7" s="1"/>
  <c r="S67" i="7"/>
  <c r="X67" i="7" s="1"/>
  <c r="S68" i="7"/>
  <c r="X68" i="7" s="1"/>
  <c r="S69" i="7"/>
  <c r="X69" i="7" s="1"/>
  <c r="S70" i="7"/>
  <c r="X70" i="7" s="1"/>
  <c r="S56" i="7"/>
  <c r="X56" i="7" s="1"/>
  <c r="S57" i="7"/>
  <c r="X57" i="7" s="1"/>
  <c r="S58" i="7"/>
  <c r="X58" i="7" s="1"/>
  <c r="S59" i="7"/>
  <c r="X59" i="7" s="1"/>
  <c r="S60" i="7"/>
  <c r="X60" i="7" s="1"/>
  <c r="S61" i="7"/>
  <c r="X61" i="7" s="1"/>
  <c r="S62" i="7"/>
  <c r="X62" i="7" s="1"/>
  <c r="S43" i="7"/>
  <c r="X43" i="7" s="1"/>
  <c r="S44" i="7"/>
  <c r="X44" i="7" s="1"/>
  <c r="S45" i="7"/>
  <c r="X45" i="7" s="1"/>
  <c r="S46" i="7"/>
  <c r="X46" i="7" s="1"/>
  <c r="S47" i="7"/>
  <c r="X47" i="7" s="1"/>
  <c r="S48" i="7"/>
  <c r="X48" i="7" s="1"/>
  <c r="S49" i="7"/>
  <c r="X49" i="7" s="1"/>
  <c r="S50" i="7"/>
  <c r="X50" i="7" s="1"/>
  <c r="S51" i="7"/>
  <c r="X51" i="7" s="1"/>
  <c r="S52" i="7"/>
  <c r="X52" i="7" s="1"/>
  <c r="S53" i="7"/>
  <c r="X53" i="7" s="1"/>
  <c r="S54" i="7"/>
  <c r="X54" i="7" s="1"/>
  <c r="S55" i="7"/>
  <c r="X55" i="7" s="1"/>
  <c r="S13" i="7"/>
  <c r="X13" i="7" s="1"/>
  <c r="S14" i="7"/>
  <c r="X14" i="7" s="1"/>
  <c r="S15" i="7"/>
  <c r="X15" i="7" s="1"/>
  <c r="S16" i="7"/>
  <c r="X16" i="7" s="1"/>
  <c r="S17" i="7"/>
  <c r="X17" i="7" s="1"/>
  <c r="S18" i="7"/>
  <c r="X18" i="7" s="1"/>
  <c r="S19" i="7"/>
  <c r="X19" i="7" s="1"/>
  <c r="S20" i="7"/>
  <c r="X20" i="7" s="1"/>
  <c r="S21" i="7"/>
  <c r="X21" i="7" s="1"/>
  <c r="S22" i="7"/>
  <c r="X22" i="7" s="1"/>
  <c r="S23" i="7"/>
  <c r="X23" i="7" s="1"/>
  <c r="S24" i="7"/>
  <c r="X24" i="7" s="1"/>
  <c r="S25" i="7"/>
  <c r="X25" i="7" s="1"/>
  <c r="S26" i="7"/>
  <c r="X26" i="7" s="1"/>
  <c r="S27" i="7"/>
  <c r="X27" i="7" s="1"/>
  <c r="S28" i="7"/>
  <c r="X28" i="7" s="1"/>
  <c r="S29" i="7"/>
  <c r="X29" i="7" s="1"/>
  <c r="S30" i="7"/>
  <c r="X30" i="7" s="1"/>
  <c r="S31" i="7"/>
  <c r="X31" i="7" s="1"/>
  <c r="S32" i="7"/>
  <c r="X32" i="7" s="1"/>
  <c r="S33" i="7"/>
  <c r="X33" i="7" s="1"/>
  <c r="S34" i="7"/>
  <c r="X34" i="7" s="1"/>
  <c r="S35" i="7"/>
  <c r="X35" i="7" s="1"/>
  <c r="S36" i="7"/>
  <c r="X36" i="7" s="1"/>
  <c r="S37" i="7"/>
  <c r="X37" i="7" s="1"/>
  <c r="S38" i="7"/>
  <c r="X38" i="7" s="1"/>
  <c r="S39" i="7"/>
  <c r="X39" i="7" s="1"/>
  <c r="S40" i="7"/>
  <c r="X40" i="7" s="1"/>
  <c r="S41" i="7"/>
  <c r="X41" i="7" s="1"/>
  <c r="S42" i="7"/>
  <c r="X42" i="7" s="1"/>
  <c r="S7" i="7"/>
  <c r="X7" i="7" s="1"/>
  <c r="S8" i="7"/>
  <c r="X8" i="7" s="1"/>
  <c r="S9" i="7"/>
  <c r="X9" i="7" s="1"/>
  <c r="S10" i="7"/>
  <c r="X10" i="7" s="1"/>
  <c r="S11" i="7"/>
  <c r="X11" i="7" s="1"/>
  <c r="S12" i="7"/>
  <c r="X12" i="7" s="1"/>
  <c r="S6" i="7"/>
  <c r="X6" i="7" s="1"/>
</calcChain>
</file>

<file path=xl/sharedStrings.xml><?xml version="1.0" encoding="utf-8"?>
<sst xmlns="http://schemas.openxmlformats.org/spreadsheetml/2006/main" count="3921" uniqueCount="524">
  <si>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</si>
  <si>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</si>
  <si>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</si>
  <si>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</si>
  <si>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</si>
  <si>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</si>
  <si>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</si>
  <si>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</si>
  <si>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</si>
  <si>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</si>
  <si>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</si>
  <si>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</si>
  <si>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</si>
  <si>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</si>
  <si>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</si>
  <si>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</si>
  <si>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</si>
  <si>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</si>
  <si>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</si>
  <si>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</si>
  <si>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</si>
  <si>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</si>
  <si>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</si>
  <si>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</si>
  <si>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</si>
  <si>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</si>
  <si>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</si>
  <si>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</si>
  <si>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</si>
  <si>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</si>
  <si>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</si>
  <si>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</si>
  <si>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</si>
  <si>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</si>
  <si>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</si>
  <si>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</si>
  <si>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</si>
  <si>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</si>
  <si>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</si>
  <si>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R009</t>
  </si>
  <si>
    <t>Combustible</t>
  </si>
  <si>
    <t>045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</si>
  <si>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</si>
  <si>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</si>
  <si>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</si>
  <si>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</si>
  <si>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R003</t>
  </si>
  <si>
    <t>044</t>
  </si>
  <si>
    <t>26102001-0011</t>
  </si>
  <si>
    <t>26103001-0013</t>
  </si>
  <si>
    <t>21100087-0015</t>
  </si>
  <si>
    <t>PAPEL BOND T/CARTA C/5000 hjs.</t>
  </si>
  <si>
    <t>21100091-0001</t>
  </si>
  <si>
    <t>PEGAMENTO ADHESIVO T/ LAPIZ</t>
  </si>
  <si>
    <t>21100081-0010</t>
  </si>
  <si>
    <t>BLOCK DE NOTAS POST-IT GRANDE</t>
  </si>
  <si>
    <t>21101001-0295</t>
  </si>
  <si>
    <t>PLUMA PUNTO FINO</t>
  </si>
  <si>
    <t>21101001-0242</t>
  </si>
  <si>
    <t>MARCATEXTO</t>
  </si>
  <si>
    <t>21101001-0152</t>
  </si>
  <si>
    <t>ORAGINZADOR DE PAPELES</t>
  </si>
  <si>
    <t>21100036-0001</t>
  </si>
  <si>
    <t>CLIP ESTANDAR # 1</t>
  </si>
  <si>
    <t>21101001-0052</t>
  </si>
  <si>
    <t>PROTECTOR DE HOJAS T/C</t>
  </si>
  <si>
    <t>043</t>
  </si>
  <si>
    <t>J15611I</t>
  </si>
  <si>
    <t xml:space="preserve"> Materiales de Informatica</t>
  </si>
  <si>
    <t>B00PE02</t>
  </si>
  <si>
    <t>Refacciones y accesorios menores de edificios</t>
  </si>
  <si>
    <t>B00OD02</t>
  </si>
  <si>
    <t>serv</t>
  </si>
  <si>
    <t>1</t>
  </si>
  <si>
    <t>ADJUDICACIÓN DIRECTA</t>
  </si>
  <si>
    <t>Mantenimiento y conservación de vehículos terrestres, aéreos, marítimos, lacustres y fluviales</t>
  </si>
  <si>
    <t>Servicios de lavandería, limpieza e higiene</t>
  </si>
  <si>
    <t>Arrendamiento</t>
  </si>
  <si>
    <t>Arrendamiento de fotocopiado</t>
  </si>
  <si>
    <t>Otros serviicios comerciales</t>
  </si>
  <si>
    <t>Servicio de Vigilamcia</t>
  </si>
  <si>
    <t xml:space="preserve">Servicio de Telecomuniccaiones </t>
  </si>
  <si>
    <t>MARCADOR (VARIOS)</t>
  </si>
  <si>
    <t>ALCOHOL ISOPROPILICO PARA LIMPIEZA DE EQUIPO DE COMPUTO</t>
  </si>
  <si>
    <t>VALE DE GASOLINA DE $1 PESO - SERVIDORES PUBLICOS</t>
  </si>
  <si>
    <t>21100013-0009</t>
  </si>
  <si>
    <t>21401001-0155</t>
  </si>
  <si>
    <t>26104001-0010</t>
  </si>
  <si>
    <t>Material de Limpieza</t>
  </si>
  <si>
    <t>21101001-0375</t>
  </si>
  <si>
    <t>FOLDER T/CARTA</t>
  </si>
  <si>
    <t>21100033-0035</t>
  </si>
  <si>
    <t>CINTA MASKING TAPE  24 X 50</t>
  </si>
  <si>
    <t>21100100-0002</t>
  </si>
  <si>
    <t>PLUMA ZEBRA J. ROLLER</t>
  </si>
  <si>
    <t>21100114-0011</t>
  </si>
  <si>
    <t>REGLA METALICA   30cm.</t>
  </si>
  <si>
    <t>21101001-0235</t>
  </si>
  <si>
    <t>SOBRE MANILA T/C</t>
  </si>
  <si>
    <t>21100123-0010</t>
  </si>
  <si>
    <t>SOBRE BOLSA T/RADIOGRAFIA S/IMP.</t>
  </si>
  <si>
    <t>21100015-0001</t>
  </si>
  <si>
    <t>BORRADOR P/PIZARRON</t>
  </si>
  <si>
    <t>21101001-0259</t>
  </si>
  <si>
    <t>SOPORTE DE CORTE A2</t>
  </si>
  <si>
    <t>21100011-0003</t>
  </si>
  <si>
    <t>BOLSA DE PLASTICO COLOR BLANCA</t>
  </si>
  <si>
    <t>21100017-0016</t>
  </si>
  <si>
    <t>CAJA DE CARTON</t>
  </si>
  <si>
    <t>21100013-0003</t>
  </si>
  <si>
    <t>BOLIGRAFO PUNTO FINO</t>
  </si>
  <si>
    <t>21100036-0008</t>
  </si>
  <si>
    <t>SUJETADOR DE DOCUMENTOS PRES. CHICO</t>
  </si>
  <si>
    <t>21100033-0008</t>
  </si>
  <si>
    <t>CINTA DE DOS CARAS</t>
  </si>
  <si>
    <t>21100033-0018</t>
  </si>
  <si>
    <t>CINTA DIUREX 48 X 50</t>
  </si>
  <si>
    <t>21100013-0022</t>
  </si>
  <si>
    <t>MARCADOR TINTA PERMANENTE NEGRO</t>
  </si>
  <si>
    <t>21100017-0002</t>
  </si>
  <si>
    <t>CAJA DE ARCHIVO MUERTO T/CARTA</t>
  </si>
  <si>
    <t>21100065-0001</t>
  </si>
  <si>
    <t>GRAPA STANDAR</t>
  </si>
  <si>
    <t>21100055-0002</t>
  </si>
  <si>
    <t>CUTTER CHICO</t>
  </si>
  <si>
    <t>21101001-0076</t>
  </si>
  <si>
    <t>MARCADOR PARA PINTARRON</t>
  </si>
  <si>
    <t>21100123-0003</t>
  </si>
  <si>
    <t>SOBRE BOLSA T/CARTA S/IMP. C/HILO</t>
  </si>
  <si>
    <t>21100041-0050</t>
  </si>
  <si>
    <t>LIBRETA PROFESIONAL DE RAYA 200 hjs.</t>
  </si>
  <si>
    <t>21101001-0130</t>
  </si>
  <si>
    <t>QUITA GRAPAS VERTICAL</t>
  </si>
  <si>
    <t>21100068-0001</t>
  </si>
  <si>
    <t>IMPRESION DE HOJAS</t>
  </si>
  <si>
    <t>21100100-0005</t>
  </si>
  <si>
    <t>APUNTADOR LASER TIPO PLUMA</t>
  </si>
  <si>
    <t>21100080-0002</t>
  </si>
  <si>
    <t>PAPEL DE CHINA</t>
  </si>
  <si>
    <t>21101001-0254</t>
  </si>
  <si>
    <t>FOAMI</t>
  </si>
  <si>
    <t>21100074-0012</t>
  </si>
  <si>
    <t>LAPIZ DE COLOR  VERITHIN</t>
  </si>
  <si>
    <t>21101001-0004</t>
  </si>
  <si>
    <t>GLOBO</t>
  </si>
  <si>
    <t>21101001-0221</t>
  </si>
  <si>
    <t>PORTAGLOBO</t>
  </si>
  <si>
    <t>21100085-0006</t>
  </si>
  <si>
    <t>PAPEL COUCHE T/CARTA</t>
  </si>
  <si>
    <t>21400013-0423</t>
  </si>
  <si>
    <t>TONER IMPRESORA LEXMARK NEGRO</t>
  </si>
  <si>
    <t>21601001-0085</t>
  </si>
  <si>
    <t>BOTE DE BASURA</t>
  </si>
  <si>
    <t>22104001-0075</t>
  </si>
  <si>
    <t>ALIMENTOS</t>
  </si>
  <si>
    <t>Productos alimenticiospara el personal en las instalaciones de las unidades responsables.</t>
  </si>
  <si>
    <t>P12421I</t>
  </si>
  <si>
    <t>27100013-0004</t>
  </si>
  <si>
    <t>PLAYERA</t>
  </si>
  <si>
    <t>27100013-0005</t>
  </si>
  <si>
    <t>PLAYERA TIPO POLO</t>
  </si>
  <si>
    <t>27100003-0001</t>
  </si>
  <si>
    <t>GORRA</t>
  </si>
  <si>
    <t>27100016-0001</t>
  </si>
  <si>
    <t>SOMBRERO TIP CAZADOR O PESCADOR</t>
  </si>
  <si>
    <t>Uniformes</t>
  </si>
  <si>
    <t>R004</t>
  </si>
  <si>
    <t>29101001-0032</t>
  </si>
  <si>
    <t>29101001-0110</t>
  </si>
  <si>
    <t>PINZA DE EXTENCION</t>
  </si>
  <si>
    <t>PINZAS VARIOS</t>
  </si>
  <si>
    <t>Herramientas menores</t>
  </si>
  <si>
    <t>CHAPA (CERRADURA)</t>
  </si>
  <si>
    <t>CERROJO DE ACCION VERTICAL</t>
  </si>
  <si>
    <t>29200006-0003</t>
  </si>
  <si>
    <t>29201001-0005</t>
  </si>
  <si>
    <t>29301001-0186</t>
  </si>
  <si>
    <t>BOMBA PARA INFLAR GLOBO</t>
  </si>
  <si>
    <t>29401001-0062</t>
  </si>
  <si>
    <t>MONITOR LED DE 23 PULGADAS HD</t>
  </si>
  <si>
    <t>29401001-0078</t>
  </si>
  <si>
    <t>MEMORIA USB 64 GB</t>
  </si>
  <si>
    <t>Refacciones y accesorios menores otros bienes inmuebles</t>
  </si>
  <si>
    <t>29901001-0007</t>
  </si>
  <si>
    <t>TELEFONO INALAMBRICO  -  GASTO</t>
  </si>
  <si>
    <t>29901001-0045</t>
  </si>
  <si>
    <t>REGULADOR DE VOLTAJE - GASTO</t>
  </si>
  <si>
    <t>Patentes,Regalias y Otros</t>
  </si>
  <si>
    <t>Mantenimiento y conservación de mobiliario y equipo de computación</t>
  </si>
  <si>
    <t>Difuncion de Mensajes</t>
  </si>
  <si>
    <t>J13321I</t>
  </si>
  <si>
    <t>R002</t>
  </si>
  <si>
    <t>Servicio Telefonico</t>
  </si>
  <si>
    <t xml:space="preserve">Programa Anual de Adquisiciones, Arrendamientos y Servicios del INE  2025 (PAAASINE) modificado del mes de mayo del ejercicio presupuestal 2025 </t>
  </si>
  <si>
    <t>SUBDELEGACIONAL</t>
  </si>
  <si>
    <t>NT01</t>
  </si>
  <si>
    <t>MATERIALES Y ÚTILES DE OFICINA</t>
  </si>
  <si>
    <t>21100074-0001</t>
  </si>
  <si>
    <t>BICOLOR</t>
  </si>
  <si>
    <t>PIEZA</t>
  </si>
  <si>
    <t>ADJUDICACION DIRECTA</t>
  </si>
  <si>
    <t>21100081-0003</t>
  </si>
  <si>
    <t xml:space="preserve"> BLOCK DE NOTAS POST-IT  # 654</t>
  </si>
  <si>
    <t>BLOCK</t>
  </si>
  <si>
    <t>21100081-0006</t>
  </si>
  <si>
    <t>BLOCK DE NOTAS POST-IT  # 657</t>
  </si>
  <si>
    <t xml:space="preserve">21100017-0002 </t>
  </si>
  <si>
    <t>1100053-0003</t>
  </si>
  <si>
    <t>CERA PARA CONTAR (CUENTA FACIL)</t>
  </si>
  <si>
    <t>21101001-0009</t>
  </si>
  <si>
    <t>CINTA ADHESIVA</t>
  </si>
  <si>
    <t>21100033-0006</t>
  </si>
  <si>
    <t>CINTA CANELA 48 X 50</t>
  </si>
  <si>
    <t>21100036-0003</t>
  </si>
  <si>
    <t xml:space="preserve">CLIP ESTANDAR # 3 </t>
  </si>
  <si>
    <t xml:space="preserve">21101001-0176 </t>
  </si>
  <si>
    <t>LAPIZ</t>
  </si>
  <si>
    <t>21100041-0049</t>
  </si>
  <si>
    <t>LIBRETA PROFESIONAL DE RAYA 100 hjs.</t>
  </si>
  <si>
    <t>21100013-0064</t>
  </si>
  <si>
    <t xml:space="preserve">MARCADOR AQUACOLOR </t>
  </si>
  <si>
    <t>ESTUCHE</t>
  </si>
  <si>
    <t>21100013-0025</t>
  </si>
  <si>
    <t>MARCATEXTO AMARILLO</t>
  </si>
  <si>
    <t xml:space="preserve"> 21101001-0234</t>
  </si>
  <si>
    <t>PLUMA PUNTO MEDIANO</t>
  </si>
  <si>
    <t>CAJA</t>
  </si>
  <si>
    <t xml:space="preserve"> 21100022-0031 </t>
  </si>
  <si>
    <t>RECOPILADOR</t>
  </si>
  <si>
    <t xml:space="preserve">24900013-0001 </t>
  </si>
  <si>
    <t xml:space="preserve">SILICON </t>
  </si>
  <si>
    <t xml:space="preserve"> 21101001-0318</t>
  </si>
  <si>
    <t>SELLO AUTOENTINTABLE</t>
  </si>
  <si>
    <t xml:space="preserve"> 21101001-0111</t>
  </si>
  <si>
    <t>CARPETA DE 3 ARGOLLAS DE 1 TC ARILLO</t>
  </si>
  <si>
    <t>MATERIAL DE LIMPIEZA</t>
  </si>
  <si>
    <t>21600008-0004</t>
  </si>
  <si>
    <t xml:space="preserve">DESODORANTE AMBIENTAL (AEROSOL) </t>
  </si>
  <si>
    <t>21601001-0013</t>
  </si>
  <si>
    <t xml:space="preserve">PAPEL HIGIENICO </t>
  </si>
  <si>
    <t>SERVICIO TELEFÓNICO CONVENCIONAL</t>
  </si>
  <si>
    <t>SERVICIO</t>
  </si>
  <si>
    <t>OTROS MATERIALES Y ARTÍCULOS DE CONSTRUCCIÓN Y REPARACIÓN</t>
  </si>
  <si>
    <t>24901001-0017</t>
  </si>
  <si>
    <t>PISTOLA PARA SILICON</t>
  </si>
  <si>
    <t>24900015-0004</t>
  </si>
  <si>
    <t>PINTURA DE ACEITE 1 LITRO</t>
  </si>
  <si>
    <t>24901001-0011</t>
  </si>
  <si>
    <t xml:space="preserve"> PINTURA VINIL ACRILICA</t>
  </si>
  <si>
    <t>CUBETA</t>
  </si>
  <si>
    <t xml:space="preserve">24901001-0024  </t>
  </si>
  <si>
    <t xml:space="preserve">PINTURA VINILICA </t>
  </si>
  <si>
    <t xml:space="preserve"> 24900021-0001</t>
  </si>
  <si>
    <t>TAQUETE DE EXPANSION</t>
  </si>
  <si>
    <t>24900020-0001</t>
  </si>
  <si>
    <t>THINER</t>
  </si>
  <si>
    <t>HERRAMIENTAS MENORES</t>
  </si>
  <si>
    <t>29100009-0001</t>
  </si>
  <si>
    <t>BROCA P/CONCRETO 1/2</t>
  </si>
  <si>
    <t xml:space="preserve">29100009-0001 </t>
  </si>
  <si>
    <t>29100010-0002</t>
  </si>
  <si>
    <t xml:space="preserve">BROCHA DE 2"" </t>
  </si>
  <si>
    <t>29101001-0051</t>
  </si>
  <si>
    <t>EXTENSION METALICA PARA RODILLO DE PINT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</si>
  <si>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</si>
  <si>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</si>
  <si>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</si>
  <si>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MANTENIMIENTO DE VEHICULO</t>
  </si>
  <si>
    <t>COMBUSTIBLES, LUBRICANTES Y ADITIVOS PARA VEHÍCULOS TERRESTRES, AÉREOS, MARÍTIMOS, LACUSTRES Y FLUVIALES DESTINADOS A SERVICIOS ADMINISTRATIVOS</t>
  </si>
  <si>
    <t>26103001-0018</t>
  </si>
  <si>
    <t xml:space="preserve">VALE DE GASOLINA DE $300 PESOS </t>
  </si>
  <si>
    <t xml:space="preserve">26103001-0010 </t>
  </si>
  <si>
    <t>VALE DE GASOLINA DE $20 PESOS - SERVICI</t>
  </si>
  <si>
    <t>VALE DE GASOLINA DE $1 PESOS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</si>
  <si>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</si>
  <si>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</si>
  <si>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</si>
  <si>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VALE DE GASOLINA DE $1 PESO</t>
  </si>
  <si>
    <t>088</t>
  </si>
  <si>
    <t>B00MO02</t>
  </si>
  <si>
    <t>REFACCIONES Y ACCESORIOS MENORES OTROS BIENES MUEBLES</t>
  </si>
  <si>
    <t xml:space="preserve"> 29901001-0056 </t>
  </si>
  <si>
    <t>TELEFONO ALAMBRICO  -  GASTO</t>
  </si>
  <si>
    <t xml:space="preserve"> en el estado de Nayarit</t>
  </si>
  <si>
    <t>NT02</t>
  </si>
  <si>
    <t>J13191I</t>
  </si>
  <si>
    <t>Productos alimentos para el personal</t>
  </si>
  <si>
    <t>22104001-0071</t>
  </si>
  <si>
    <t>Te de manzanilla</t>
  </si>
  <si>
    <t>Caja</t>
  </si>
  <si>
    <t>221404001-0098</t>
  </si>
  <si>
    <t>Café soluble</t>
  </si>
  <si>
    <t>kilo</t>
  </si>
  <si>
    <t>22104001-0093</t>
  </si>
  <si>
    <t>Azucar en sobre</t>
  </si>
  <si>
    <t>22104001-0072</t>
  </si>
  <si>
    <t>Crema en polvo</t>
  </si>
  <si>
    <t>Frasco</t>
  </si>
  <si>
    <t>22104001-0076</t>
  </si>
  <si>
    <t>Agua embotellada</t>
  </si>
  <si>
    <t>Pieza</t>
  </si>
  <si>
    <t>22104001-0096</t>
  </si>
  <si>
    <t>Café molido</t>
  </si>
  <si>
    <t>Bote</t>
  </si>
  <si>
    <t>22104001-0074</t>
  </si>
  <si>
    <t>Galleta surtido especial</t>
  </si>
  <si>
    <t>Materiales y útiles de oficina</t>
  </si>
  <si>
    <t>Papel bond t/carta c/5000 hjs</t>
  </si>
  <si>
    <t>Clip estandar # 1</t>
  </si>
  <si>
    <t>21101001-0082</t>
  </si>
  <si>
    <t>Papel opalino t/c</t>
  </si>
  <si>
    <t>Paquete</t>
  </si>
  <si>
    <t>Marcador tinta permanente negro</t>
  </si>
  <si>
    <t>21100036-0009</t>
  </si>
  <si>
    <t>Sujetador de documentos pres grande</t>
  </si>
  <si>
    <t>21100124-0009</t>
  </si>
  <si>
    <t>Sobre pago con s/imp</t>
  </si>
  <si>
    <t>21100081-0019</t>
  </si>
  <si>
    <t>Etiqueta adhesiva 05 x 34</t>
  </si>
  <si>
    <t>21100081-0031</t>
  </si>
  <si>
    <t>Etiqueta adhesiva 25 x 25</t>
  </si>
  <si>
    <t>Productos alimentos para el personal por motivo de actividades extraordinarias</t>
  </si>
  <si>
    <t>22106001-0003</t>
  </si>
  <si>
    <t xml:space="preserve">Alimentos </t>
  </si>
  <si>
    <t>Servicio</t>
  </si>
  <si>
    <t>Agua potable</t>
  </si>
  <si>
    <t>Servicio de agua potable pipa</t>
  </si>
  <si>
    <t>Difusión de mensajes sobre programas y actividades gubernamentales</t>
  </si>
  <si>
    <t>Perifoneo de campaña</t>
  </si>
  <si>
    <t>Material eléctrico y electrónico</t>
  </si>
  <si>
    <t>24601001-0015</t>
  </si>
  <si>
    <t>Lampara led</t>
  </si>
  <si>
    <t>24601001-0016</t>
  </si>
  <si>
    <t>Reflector led</t>
  </si>
  <si>
    <t>24600010-0011</t>
  </si>
  <si>
    <t>Extensión elecrtrica 5 mts</t>
  </si>
  <si>
    <t>24600018-0015</t>
  </si>
  <si>
    <t>Multicontacto c/fusible</t>
  </si>
  <si>
    <t>24601001-0174</t>
  </si>
  <si>
    <t>Extensión elecrtrica 15 mts</t>
  </si>
  <si>
    <t>Arrendamiento de maquinaria y equipo</t>
  </si>
  <si>
    <t>Arrendamiento de fotocopiadora</t>
  </si>
  <si>
    <t>Servicio de vigilancia</t>
  </si>
  <si>
    <t>21101001-0099</t>
  </si>
  <si>
    <t>Plastico para emplayar</t>
  </si>
  <si>
    <t>Rollo</t>
  </si>
  <si>
    <t>Materiales y útiles de limpieza</t>
  </si>
  <si>
    <t>Papel higienico</t>
  </si>
  <si>
    <t>21601001-0018</t>
  </si>
  <si>
    <t>Papel toalla en rollo</t>
  </si>
  <si>
    <t>21600006-0019</t>
  </si>
  <si>
    <t>Bolsa jumbo para basura</t>
  </si>
  <si>
    <t>J13391I</t>
  </si>
  <si>
    <t>22104001-0095</t>
  </si>
  <si>
    <t>Azucar</t>
  </si>
  <si>
    <t>21100132-0007</t>
  </si>
  <si>
    <t>Vaso thermico desechable</t>
  </si>
  <si>
    <t>21100132-0002</t>
  </si>
  <si>
    <t>Cuchara desechable</t>
  </si>
  <si>
    <t>21100083-0009</t>
  </si>
  <si>
    <t>Servilletas desechables 500 pz</t>
  </si>
  <si>
    <t>21100132-0009</t>
  </si>
  <si>
    <t>Vaso de papel</t>
  </si>
  <si>
    <t>21601001-0004</t>
  </si>
  <si>
    <t>Cubeta</t>
  </si>
  <si>
    <t>21600022-0004</t>
  </si>
  <si>
    <t>Jabvon detergente en polvo 1 kg</t>
  </si>
  <si>
    <t>21600012-0002</t>
  </si>
  <si>
    <t>Escoba de plastico</t>
  </si>
  <si>
    <t>21600022-0011</t>
  </si>
  <si>
    <t>Jabvon p/manos shampoo</t>
  </si>
  <si>
    <t>21600018-0005</t>
  </si>
  <si>
    <t>Franela</t>
  </si>
  <si>
    <t>Metro</t>
  </si>
  <si>
    <t>21600032-0002</t>
  </si>
  <si>
    <t>Trapeador tipo mechudo</t>
  </si>
  <si>
    <t xml:space="preserve">Material de limpieza </t>
  </si>
  <si>
    <t>21600016-0001</t>
  </si>
  <si>
    <t>Estopa</t>
  </si>
  <si>
    <t>21600019-0002</t>
  </si>
  <si>
    <t xml:space="preserve">Guantes de hule </t>
  </si>
  <si>
    <t>Par</t>
  </si>
  <si>
    <t>Otros materiales y artículos de construcción y reparación</t>
  </si>
  <si>
    <t>Thiner</t>
  </si>
  <si>
    <t>Litro</t>
  </si>
  <si>
    <t>21100033-0045</t>
  </si>
  <si>
    <t>Cinta adhesiva aislar plastica</t>
  </si>
  <si>
    <t>22104001-0069</t>
  </si>
  <si>
    <t>Utensilios para el servicio de alimentación</t>
  </si>
  <si>
    <t>22301001-0056</t>
  </si>
  <si>
    <t>Cafetera</t>
  </si>
  <si>
    <t>22104001-0078</t>
  </si>
  <si>
    <t>Te de frutos rojos</t>
  </si>
  <si>
    <t>Kilo</t>
  </si>
  <si>
    <t>Pensión vehícular</t>
  </si>
  <si>
    <t>24601001-0019</t>
  </si>
  <si>
    <t>Lampara de emergancia</t>
  </si>
  <si>
    <t>21100053-0003</t>
  </si>
  <si>
    <t>Cera para contar</t>
  </si>
  <si>
    <t>Mantenimiento y conservacion de equipo de administración</t>
  </si>
  <si>
    <t>Mantenimiento de aires acondocionados</t>
  </si>
  <si>
    <t>J20031I</t>
  </si>
  <si>
    <t>211001001-0428</t>
  </si>
  <si>
    <t>Tabla de apoyo</t>
  </si>
  <si>
    <t>Marca texto amarillo</t>
  </si>
  <si>
    <t>21100087-0013</t>
  </si>
  <si>
    <t>Papel bond t/carta 500 hjs</t>
  </si>
  <si>
    <t>21100058-0002</t>
  </si>
  <si>
    <t>Folder t/carta</t>
  </si>
  <si>
    <t>21100013-0005</t>
  </si>
  <si>
    <t>Boligrafo tinta azul</t>
  </si>
  <si>
    <t>21100013-0006</t>
  </si>
  <si>
    <t>boligrafo tinta negra</t>
  </si>
  <si>
    <t>22104001-0110</t>
  </si>
  <si>
    <t>Refresco de lata</t>
  </si>
  <si>
    <t>22104001-0114</t>
  </si>
  <si>
    <t>Servicio telefónico</t>
  </si>
  <si>
    <t>21600006-0018</t>
  </si>
  <si>
    <t>Bolsa grande para basura</t>
  </si>
  <si>
    <t>Jabon detergente en polvo</t>
  </si>
  <si>
    <t>21600007-0004</t>
  </si>
  <si>
    <t>Pastilla p/tanque wc</t>
  </si>
  <si>
    <t>Otros servicios comerciales</t>
  </si>
  <si>
    <t>Jabon p/manos (shampoo)</t>
  </si>
  <si>
    <t>Caja de archivo muerto</t>
  </si>
  <si>
    <t>Cinta diurex 48 x 50</t>
  </si>
  <si>
    <t>21100011-0014</t>
  </si>
  <si>
    <t>Bolsa de plastico 35 x 45</t>
  </si>
  <si>
    <t>21100081-0053</t>
  </si>
  <si>
    <t>Etiqueta adhesiva t/carta</t>
  </si>
  <si>
    <t>21100013-0050</t>
  </si>
  <si>
    <t>Plumon zebra .7</t>
  </si>
  <si>
    <t>Protector de hojas t/c</t>
  </si>
  <si>
    <t>21100092-0013</t>
  </si>
  <si>
    <t>Pagamento krazy kola loka</t>
  </si>
  <si>
    <t>21100084-0001</t>
  </si>
  <si>
    <t>Papel kraft de .90 x 125</t>
  </si>
  <si>
    <t>21100055-0007</t>
  </si>
  <si>
    <t>Cutter metalico grande</t>
  </si>
  <si>
    <t>21100033-0014</t>
  </si>
  <si>
    <t>Cinta diurex 48 x 65</t>
  </si>
  <si>
    <t>Boligfrafo tinta azul</t>
  </si>
  <si>
    <t>Marcatexto amarillo</t>
  </si>
  <si>
    <t>22104001-0154</t>
  </si>
  <si>
    <t>Garrafon de agua 20 lts</t>
  </si>
  <si>
    <t>22106001-0012</t>
  </si>
  <si>
    <t>Botana</t>
  </si>
  <si>
    <t>Bolsa</t>
  </si>
  <si>
    <t>22106001-0010</t>
  </si>
  <si>
    <t>Galletas</t>
  </si>
  <si>
    <t>22106001-0005</t>
  </si>
  <si>
    <t>Servicio de limpieza e higiene</t>
  </si>
  <si>
    <t>Servicio de limpieza</t>
  </si>
  <si>
    <t>Mantenimiento de edificios mac ubika</t>
  </si>
  <si>
    <t>NT03</t>
  </si>
  <si>
    <t>22104</t>
  </si>
  <si>
    <t>Productos alimenticios para el personal en las instalaciones de las Unidades Responsables</t>
  </si>
  <si>
    <t>PESOS</t>
  </si>
  <si>
    <t>22106</t>
  </si>
  <si>
    <t>Productos alimenticios para el personal derivado de actividades extraordinarias</t>
  </si>
  <si>
    <t>22104001-0068</t>
  </si>
  <si>
    <t>SUMINISTRO DE AGUA EMBOTELLADA ( GARRAFON )</t>
  </si>
  <si>
    <t>26102</t>
  </si>
  <si>
    <t>Combustibles, lubricantes y aditivos para vehículos terrestres, aéreos, marítimos, lacustres y fluviales destinados a servicios públicos y la operación de programas públicos</t>
  </si>
  <si>
    <t>26102001-0022</t>
  </si>
  <si>
    <t>ACEITE DE MOTOR</t>
  </si>
  <si>
    <t>26102001-0023</t>
  </si>
  <si>
    <t>ANTICONGELANTE</t>
  </si>
  <si>
    <t>21101</t>
  </si>
  <si>
    <t>21100013-0019</t>
  </si>
  <si>
    <t>MARCADOR TINTA PERMANENTE AZUL</t>
  </si>
  <si>
    <t>21100033-0028</t>
  </si>
  <si>
    <t>CINTA MAGICA 24 X 50</t>
  </si>
  <si>
    <t>21100022-0031</t>
  </si>
  <si>
    <t>21101001-0317</t>
  </si>
  <si>
    <t>PAPEL BOND T/CARTA</t>
  </si>
  <si>
    <t>MILLAR</t>
  </si>
  <si>
    <t>21100081-0009</t>
  </si>
  <si>
    <t>BLOCK DE NOTAS POST-IT COLOR</t>
  </si>
  <si>
    <t>BLOC</t>
  </si>
  <si>
    <t>26102001-0005</t>
  </si>
  <si>
    <t>VALE DE GASOLINA DE $100 PESOS - SERVICIOS PUBLICOS</t>
  </si>
  <si>
    <t>21401</t>
  </si>
  <si>
    <t>Materiales, útiles y equipos menores de tecnologías de la información y comunicaciones</t>
  </si>
  <si>
    <t>21401001-0018</t>
  </si>
  <si>
    <t>TONER TASKALFA</t>
  </si>
  <si>
    <t>21100023-0003</t>
  </si>
  <si>
    <t>REGISTRADOR  LEFORT T/OFICIO</t>
  </si>
  <si>
    <t>21101001-0066</t>
  </si>
  <si>
    <t>SUJETADOR DE DOCUMENTOS T/CH</t>
  </si>
  <si>
    <t>21101001-0067</t>
  </si>
  <si>
    <t>SUJETADOR DE DOCUMENTOS T/G</t>
  </si>
  <si>
    <t>21101001-0006</t>
  </si>
  <si>
    <t>MARCADOR TINTA PERMANENTE</t>
  </si>
  <si>
    <t>ETIQUETA ADHESIVA T/CARTA</t>
  </si>
  <si>
    <t>21100023-0002</t>
  </si>
  <si>
    <t>REGISTRADOR  LEFORT T/CARTA</t>
  </si>
  <si>
    <t>21101001-0020</t>
  </si>
  <si>
    <t>MICA TERMICA TC</t>
  </si>
  <si>
    <t>21601</t>
  </si>
  <si>
    <t>Material de limpieza</t>
  </si>
  <si>
    <t>21601001-0020</t>
  </si>
  <si>
    <t>BOLSA JUMBO PARA BASURA</t>
  </si>
  <si>
    <t>J13322I</t>
  </si>
  <si>
    <t>SERVICIO TELEFÓNICO CORRESPONDIENTE AL MES DE ABRIL DEL 2025</t>
  </si>
  <si>
    <t>FOTOCOPIADO DE LA 03 JUNTA DISTRITAL EJECUTIVA CORRESPONDIENTE AL MES DE ABRIL 2025.</t>
  </si>
  <si>
    <t>INE/JDE/18/03/004/2025</t>
  </si>
  <si>
    <t>SERVICIO DE ESTACIONAMIENTO DE LA 03 JUNTA DISTRITAL EJECUTIVA CORRESPONDIENTE AL MES DE ABRIL DEL 2025.</t>
  </si>
  <si>
    <t>INE/JDE/18/03/002/2025</t>
  </si>
  <si>
    <t>CUOTA DE MANTENIMIENTO DEL INMUEBLE QUE OCUPA EL MODULO DE ATENCION CIUDADANA 180352 CORRESPONDIENTE AL MES DE ABRIL 2025</t>
  </si>
  <si>
    <t>006/2024</t>
  </si>
  <si>
    <t>Servicios de vigilancia</t>
  </si>
  <si>
    <t>SERVICIO DE VIGILANCIA DE LA 03 JUNTA DISTRITAL EJECUTIVA CORRESPONDIENTE AL MES ABRIL 2025</t>
  </si>
  <si>
    <t>INE/JDE/18/03/005/2025</t>
  </si>
  <si>
    <t>SERVICIO DE LIMPIEZA DEL INMUEBLE DE LA 03 JUNTA DISTRITAL CORRESPONDIENTE AL MES DE ABRIL DEL 2025</t>
  </si>
  <si>
    <t>INE/JDE/18/03/003/2025</t>
  </si>
  <si>
    <t>SERVICIO DE LIMPIEZA DEL INMUEBLE QUE OCUPA EL MÓDULO DE ATENCIÓN CIUDADANA 180352 CORRESPONDIENTE A MES DE ABRIL DEL 2025.</t>
  </si>
  <si>
    <t>Mantenimiento y conservación de inmuebles</t>
  </si>
  <si>
    <t>MANTENIMIENTO PREVENTIVO A CENTROS DE CARGA Y LIMPIEZA DE TERMINALES Y CONEXIONES, DEL INMUEBLE DE LA 03 JUNTA DISTRITAL EJECUTIVA Y REPARACIÓN DE INSTALACIONES SANITARIAS DEL ÁREA DE CUSTODIA MILITAR.</t>
  </si>
  <si>
    <t>Instalación, reparación y mantenimiento de mobiliario y equipo de administración, educacional y recreativo</t>
  </si>
  <si>
    <t>REPARACIÓN Y CARGA DE GAS DE EQUIPO DE AIRE ACONDICIONADO UBICADO EN SALA DE SESIONES DE LA 03 JUNTA DISTRITAL Y MANTENIMIENTO PREVENTIVO DE 7 EQUIPOS DE AIRE ACONDICIONADO DE LA 03 JUNTA DISTRITAL EJECUTIVA Y 2 DE MODULO DE ATENCION CIUDADANA 180351</t>
  </si>
  <si>
    <t xml:space="preserve"> SERVICIO DE IMPRESIÓN A COLOR DE DIPLOMAS PARA FUNCIONARIOS DE MESA DIRECTIVA DE CASILLA, ASI COMO PARA SUPERVISORES ELECTORALES Y CAPACITADORES ASISTENTES ELECTORALES.</t>
  </si>
  <si>
    <t>Difusión de mensajes sobre programas y actividades Institucionales</t>
  </si>
  <si>
    <t>SERVICIO DE IMPRESIÓN DE 4 LONAS Y UBICADAS EN COMPOSTELA, XALISCO, AHUACATLAN E IXTLAN DEL RIO, DIFUSION SOBRE DE LA CAMPAÑA DE PROMOCION DE LA PARTICIPACION CIUDADANA EN EL PROCESO ELECTORAL EXTRAORDINARIO PJF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</si>
</sst>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indexed="8"/>
      <name val="Calibri"/>
      <family val="2"/>
    </font>
    <font>
      <sz val="9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94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7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3" fontId="6" fillId="0" borderId="0" xfId="1" applyFont="1" applyFill="1" applyAlignment="1">
      <alignment horizontal="right"/>
    </xf>
    <xf numFmtId="3" fontId="2" fillId="2" borderId="1" xfId="3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0" fontId="8" fillId="3" borderId="1" xfId="3" applyFont="1" applyFill="1" applyBorder="1" applyAlignment="1">
      <alignment horizontal="center" vertical="center" wrapText="1"/>
    </xf>
    <xf numFmtId="49" fontId="8" fillId="3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7" fillId="2" borderId="1" xfId="3" applyNumberFormat="1" applyFont="1" applyFill="1" applyBorder="1" applyAlignment="1">
      <alignment horizontal="left" vertical="center" wrapText="1"/>
    </xf>
    <xf numFmtId="0" fontId="8" fillId="0" borderId="1" xfId="5" applyFont="1" applyBorder="1" applyAlignment="1">
      <alignment horizontal="center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1" xfId="5" applyNumberFormat="1" applyFont="1" applyBorder="1"/>
    <xf numFmtId="43" fontId="6" fillId="0" borderId="1" xfId="13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/>
    </xf>
    <xf numFmtId="0" fontId="9" fillId="0" borderId="1" xfId="5" applyFont="1" applyBorder="1" applyAlignment="1">
      <alignment horizontal="center"/>
    </xf>
    <xf numFmtId="164" fontId="6" fillId="0" borderId="1" xfId="0" applyNumberFormat="1" applyFont="1" applyBorder="1" applyAlignment="1">
      <alignment horizontal="right"/>
    </xf>
    <xf numFmtId="4" fontId="9" fillId="0" borderId="1" xfId="5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0" fontId="8" fillId="3" borderId="1" xfId="3" applyFont="1" applyFill="1" applyBorder="1" applyAlignment="1">
      <alignment vertical="center" wrapText="1"/>
    </xf>
    <xf numFmtId="0" fontId="8" fillId="3" borderId="1" xfId="3" applyFont="1" applyFill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/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4" fillId="0" borderId="0" xfId="5" applyAlignment="1">
      <alignment horizontal="center" vertical="center" wrapText="1"/>
    </xf>
    <xf numFmtId="0" fontId="11" fillId="0" borderId="0" xfId="14" applyFont="1" applyAlignment="1">
      <alignment vertical="center"/>
    </xf>
    <xf numFmtId="0" fontId="0" fillId="0" borderId="0" xfId="15" applyFont="1" applyAlignment="1">
      <alignment vertical="center"/>
    </xf>
    <xf numFmtId="1" fontId="8" fillId="3" borderId="1" xfId="3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vertical="center" wrapText="1"/>
    </xf>
    <xf numFmtId="43" fontId="12" fillId="3" borderId="1" xfId="1" applyFont="1" applyFill="1" applyBorder="1" applyAlignment="1">
      <alignment horizontal="left" vertical="center" wrapText="1"/>
    </xf>
    <xf numFmtId="1" fontId="7" fillId="3" borderId="1" xfId="3" applyNumberFormat="1" applyFont="1" applyFill="1" applyBorder="1" applyAlignment="1">
      <alignment vertical="center" wrapText="1"/>
    </xf>
    <xf numFmtId="0" fontId="6" fillId="3" borderId="1" xfId="0" applyFont="1" applyFill="1" applyBorder="1"/>
    <xf numFmtId="4" fontId="8" fillId="3" borderId="2" xfId="4" applyNumberFormat="1" applyFont="1" applyFill="1" applyBorder="1" applyAlignment="1">
      <alignment vertical="center" wrapText="1"/>
    </xf>
    <xf numFmtId="4" fontId="8" fillId="3" borderId="1" xfId="4" applyNumberFormat="1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/>
    </xf>
    <xf numFmtId="1" fontId="8" fillId="3" borderId="1" xfId="3" applyNumberFormat="1" applyFont="1" applyFill="1" applyBorder="1" applyAlignment="1">
      <alignment horizontal="left" vertical="center" wrapText="1"/>
    </xf>
    <xf numFmtId="49" fontId="8" fillId="3" borderId="1" xfId="3" applyNumberFormat="1" applyFont="1" applyFill="1" applyBorder="1" applyAlignment="1">
      <alignment horizontal="right" vertical="center" wrapText="1"/>
    </xf>
    <xf numFmtId="164" fontId="8" fillId="3" borderId="1" xfId="3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0" fillId="0" borderId="1" xfId="0" applyBorder="1"/>
    <xf numFmtId="0" fontId="10" fillId="0" borderId="0" xfId="0" applyFont="1" applyAlignment="1">
      <alignment horizontal="center"/>
    </xf>
  </cellXfs>
  <cellStyles count="16">
    <cellStyle name="Millares" xfId="1" builtinId="3"/>
    <cellStyle name="Millares 14" xfId="13" xr:uid="{07DAE170-6311-4C10-810B-4FAEC3CC1DA6}"/>
    <cellStyle name="Millares 2" xfId="4" xr:uid="{00000000-0005-0000-0000-000001000000}"/>
    <cellStyle name="Millares 2 2" xfId="12" xr:uid="{77F92298-2BC7-4DCF-BE65-A18116CB14C3}"/>
    <cellStyle name="Millares 2 3" xfId="9" xr:uid="{9DAB0F62-3BCC-4353-8056-319F9EC7F78B}"/>
    <cellStyle name="Millares 3" xfId="10" xr:uid="{2EDB756C-DB93-4A8F-B4E4-9A524DBFF275}"/>
    <cellStyle name="Millares 4" xfId="7" xr:uid="{A98AD06C-693B-40B0-92FF-7532296B45B7}"/>
    <cellStyle name="Moneda" xfId="2" builtinId="4"/>
    <cellStyle name="Moneda 2" xfId="11" xr:uid="{C234FC6F-13F1-43FE-BB93-67935BE5D625}"/>
    <cellStyle name="Moneda 3" xfId="8" xr:uid="{1CFE948D-BEF8-45B0-A1AC-AA8CCAB928BE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4" xr:uid="{8D5393FF-4354-4CA7-BE56-56E43C93EEA9}"/>
    <cellStyle name="Normal 5" xfId="15" xr:uid="{CB0BD795-754C-4AE3-9582-8707394FBE76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93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93</xdr:row>
      <xdr:rowOff>0</xdr:rowOff>
    </xdr:from>
    <xdr:to>
      <xdr:col>16</xdr:col>
      <xdr:colOff>45720</xdr:colOff>
      <xdr:row>93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93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87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83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85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27"/>
  <sheetViews>
    <sheetView tabSelected="1" topLeftCell="C1" zoomScaleNormal="100" workbookViewId="0">
      <selection activeCell="E3" sqref="E3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26" customWidth="1"/>
    <col min="4" max="4" width="11.453125" style="26"/>
    <col min="5" max="5" width="4.26953125" style="26" customWidth="1"/>
    <col min="6" max="6" width="5" style="26" customWidth="1"/>
    <col min="7" max="7" width="13.1796875" style="26" customWidth="1"/>
    <col min="8" max="8" width="8.81640625" style="26" customWidth="1"/>
    <col min="9" max="9" width="8.1796875" style="26" customWidth="1"/>
    <col min="10" max="10" width="23.1796875" style="5" customWidth="1"/>
    <col min="11" max="11" width="12.26953125" style="5" customWidth="1"/>
    <col min="12" max="12" width="28.453125" style="21" customWidth="1"/>
    <col min="13" max="13" width="8.81640625" customWidth="1"/>
    <col min="14" max="15" width="9.54296875" customWidth="1"/>
    <col min="16" max="16" width="8.81640625" style="2" customWidth="1"/>
    <col min="17" max="17" width="11.54296875" style="6" customWidth="1"/>
    <col min="18" max="18" width="13.81640625" style="1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6" customWidth="1"/>
    <col min="26" max="26" width="5.1796875" customWidth="1"/>
    <col min="27" max="27" width="6.269531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ht="18.5" x14ac:dyDescent="0.45">
      <c r="A1" s="93" t="s">
        <v>193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</row>
    <row r="2" spans="1:31" ht="18.5" x14ac:dyDescent="0.45">
      <c r="A2" s="93" t="s">
        <v>283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</row>
    <row r="5" spans="1:31" s="14" customFormat="1" ht="43.5" x14ac:dyDescent="0.35">
      <c r="A5" s="7" t="s">
        <v>0</v>
      </c>
      <c r="B5" s="20" t="s">
        <v>1</v>
      </c>
      <c r="C5" s="20" t="s">
        <v>2</v>
      </c>
      <c r="D5" s="20" t="s">
        <v>3</v>
      </c>
      <c r="E5" s="20" t="s">
        <v>4</v>
      </c>
      <c r="F5" s="20" t="s">
        <v>5</v>
      </c>
      <c r="G5" s="20" t="s">
        <v>6</v>
      </c>
      <c r="H5" s="20" t="s">
        <v>7</v>
      </c>
      <c r="I5" s="22" t="s">
        <v>8</v>
      </c>
      <c r="J5" s="27" t="s">
        <v>9</v>
      </c>
      <c r="K5" s="9" t="s">
        <v>45</v>
      </c>
      <c r="L5" s="23" t="s">
        <v>10</v>
      </c>
      <c r="M5" s="8" t="s">
        <v>11</v>
      </c>
      <c r="N5" s="8" t="s">
        <v>12</v>
      </c>
      <c r="O5" s="8" t="s">
        <v>13</v>
      </c>
      <c r="P5" s="10" t="s">
        <v>14</v>
      </c>
      <c r="Q5" s="11" t="s">
        <v>15</v>
      </c>
      <c r="R5" s="16" t="s">
        <v>16</v>
      </c>
      <c r="S5" s="12" t="s">
        <v>17</v>
      </c>
      <c r="T5" s="12" t="s">
        <v>18</v>
      </c>
      <c r="U5" s="12" t="s">
        <v>19</v>
      </c>
      <c r="V5" s="12" t="s">
        <v>20</v>
      </c>
      <c r="W5" s="12" t="s">
        <v>21</v>
      </c>
      <c r="X5" s="12" t="s">
        <v>22</v>
      </c>
      <c r="Y5" s="12" t="s">
        <v>23</v>
      </c>
      <c r="Z5" s="12" t="s">
        <v>24</v>
      </c>
      <c r="AA5" s="12" t="s">
        <v>25</v>
      </c>
      <c r="AB5" s="12" t="s">
        <v>26</v>
      </c>
      <c r="AC5" s="12" t="s">
        <v>27</v>
      </c>
      <c r="AD5" s="12" t="s">
        <v>28</v>
      </c>
      <c r="AE5" s="13" t="s">
        <v>29</v>
      </c>
    </row>
    <row r="6" spans="1:31" s="17" customFormat="1" ht="21" x14ac:dyDescent="0.25">
      <c r="A6" s="50" t="s">
        <v>30</v>
      </c>
      <c r="B6" s="50" t="s">
        <v>31</v>
      </c>
      <c r="C6" s="24">
        <v>11510</v>
      </c>
      <c r="D6" s="24" t="s">
        <v>31</v>
      </c>
      <c r="E6" s="24" t="s">
        <v>32</v>
      </c>
      <c r="F6" s="24" t="s">
        <v>33</v>
      </c>
      <c r="G6" s="24" t="s">
        <v>32</v>
      </c>
      <c r="H6" s="24" t="s">
        <v>35</v>
      </c>
      <c r="I6" s="59">
        <v>21101</v>
      </c>
      <c r="J6" s="37" t="s">
        <v>37</v>
      </c>
      <c r="K6" s="60" t="s">
        <v>58</v>
      </c>
      <c r="L6" s="61" t="s">
        <v>59</v>
      </c>
      <c r="M6" s="62"/>
      <c r="N6" s="62"/>
      <c r="O6" s="34" t="s">
        <v>34</v>
      </c>
      <c r="P6" s="63">
        <v>3</v>
      </c>
      <c r="Q6" s="63">
        <v>10</v>
      </c>
      <c r="R6" s="18" t="s">
        <v>74</v>
      </c>
      <c r="S6" s="64">
        <f>P6*Q6</f>
        <v>30</v>
      </c>
      <c r="T6" s="65">
        <v>0</v>
      </c>
      <c r="U6" s="65">
        <v>0</v>
      </c>
      <c r="V6" s="65">
        <v>0</v>
      </c>
      <c r="W6" s="65">
        <v>0</v>
      </c>
      <c r="X6" s="65">
        <f>S6</f>
        <v>30</v>
      </c>
      <c r="Y6" s="65">
        <v>0</v>
      </c>
      <c r="Z6" s="65">
        <v>0</v>
      </c>
      <c r="AA6" s="65">
        <v>0</v>
      </c>
      <c r="AB6" s="65">
        <v>0</v>
      </c>
      <c r="AC6" s="65">
        <v>0</v>
      </c>
      <c r="AD6" s="65">
        <v>0</v>
      </c>
      <c r="AE6" s="65">
        <v>0</v>
      </c>
    </row>
    <row r="7" spans="1:31" s="17" customFormat="1" ht="21" x14ac:dyDescent="0.25">
      <c r="A7" s="50" t="s">
        <v>30</v>
      </c>
      <c r="B7" s="50" t="s">
        <v>31</v>
      </c>
      <c r="C7" s="24">
        <v>11510</v>
      </c>
      <c r="D7" s="24" t="s">
        <v>31</v>
      </c>
      <c r="E7" s="24" t="s">
        <v>32</v>
      </c>
      <c r="F7" s="24" t="s">
        <v>33</v>
      </c>
      <c r="G7" s="24" t="s">
        <v>32</v>
      </c>
      <c r="H7" s="24" t="s">
        <v>35</v>
      </c>
      <c r="I7" s="59">
        <v>21101</v>
      </c>
      <c r="J7" s="37" t="s">
        <v>37</v>
      </c>
      <c r="K7" s="60" t="s">
        <v>58</v>
      </c>
      <c r="L7" s="61" t="s">
        <v>59</v>
      </c>
      <c r="M7" s="62"/>
      <c r="N7" s="62"/>
      <c r="O7" s="34" t="s">
        <v>34</v>
      </c>
      <c r="P7" s="63">
        <v>8</v>
      </c>
      <c r="Q7" s="63">
        <v>10</v>
      </c>
      <c r="R7" s="18" t="s">
        <v>74</v>
      </c>
      <c r="S7" s="64">
        <f t="shared" ref="S7:S71" si="0">P7*Q7</f>
        <v>80</v>
      </c>
      <c r="T7" s="65">
        <v>0</v>
      </c>
      <c r="U7" s="65">
        <v>0</v>
      </c>
      <c r="V7" s="65">
        <v>0</v>
      </c>
      <c r="W7" s="65">
        <v>0</v>
      </c>
      <c r="X7" s="65">
        <f t="shared" ref="X7:X71" si="1">S7</f>
        <v>80</v>
      </c>
      <c r="Y7" s="65">
        <v>0</v>
      </c>
      <c r="Z7" s="65">
        <v>0</v>
      </c>
      <c r="AA7" s="65">
        <v>0</v>
      </c>
      <c r="AB7" s="65">
        <v>0</v>
      </c>
      <c r="AC7" s="65">
        <v>0</v>
      </c>
      <c r="AD7" s="65">
        <v>0</v>
      </c>
      <c r="AE7" s="65">
        <v>0</v>
      </c>
    </row>
    <row r="8" spans="1:31" s="17" customFormat="1" ht="21" x14ac:dyDescent="0.25">
      <c r="A8" s="50" t="s">
        <v>30</v>
      </c>
      <c r="B8" s="50" t="s">
        <v>31</v>
      </c>
      <c r="C8" s="24">
        <v>11510</v>
      </c>
      <c r="D8" s="24" t="s">
        <v>31</v>
      </c>
      <c r="E8" s="24" t="s">
        <v>32</v>
      </c>
      <c r="F8" s="24" t="s">
        <v>33</v>
      </c>
      <c r="G8" s="24" t="s">
        <v>32</v>
      </c>
      <c r="H8" s="24" t="s">
        <v>35</v>
      </c>
      <c r="I8" s="59">
        <v>21101</v>
      </c>
      <c r="J8" s="37" t="s">
        <v>37</v>
      </c>
      <c r="K8" s="60" t="s">
        <v>56</v>
      </c>
      <c r="L8" s="61" t="s">
        <v>57</v>
      </c>
      <c r="M8" s="62"/>
      <c r="N8" s="62"/>
      <c r="O8" s="34" t="s">
        <v>34</v>
      </c>
      <c r="P8" s="63">
        <v>1</v>
      </c>
      <c r="Q8" s="63">
        <v>56</v>
      </c>
      <c r="R8" s="18" t="s">
        <v>74</v>
      </c>
      <c r="S8" s="64">
        <f t="shared" si="0"/>
        <v>56</v>
      </c>
      <c r="T8" s="65">
        <v>0</v>
      </c>
      <c r="U8" s="65">
        <v>0</v>
      </c>
      <c r="V8" s="65">
        <v>0</v>
      </c>
      <c r="W8" s="65">
        <v>0</v>
      </c>
      <c r="X8" s="65">
        <f t="shared" si="1"/>
        <v>56</v>
      </c>
      <c r="Y8" s="65">
        <v>0</v>
      </c>
      <c r="Z8" s="65">
        <v>0</v>
      </c>
      <c r="AA8" s="65">
        <v>0</v>
      </c>
      <c r="AB8" s="65">
        <v>0</v>
      </c>
      <c r="AC8" s="65">
        <v>0</v>
      </c>
      <c r="AD8" s="65">
        <v>0</v>
      </c>
      <c r="AE8" s="65">
        <v>0</v>
      </c>
    </row>
    <row r="9" spans="1:31" s="17" customFormat="1" ht="21" x14ac:dyDescent="0.25">
      <c r="A9" s="50" t="s">
        <v>30</v>
      </c>
      <c r="B9" s="50" t="s">
        <v>31</v>
      </c>
      <c r="C9" s="24">
        <v>11510</v>
      </c>
      <c r="D9" s="24" t="s">
        <v>31</v>
      </c>
      <c r="E9" s="24" t="s">
        <v>32</v>
      </c>
      <c r="F9" s="24" t="s">
        <v>33</v>
      </c>
      <c r="G9" s="24" t="s">
        <v>32</v>
      </c>
      <c r="H9" s="24" t="s">
        <v>35</v>
      </c>
      <c r="I9" s="59">
        <v>21101</v>
      </c>
      <c r="J9" s="37" t="s">
        <v>37</v>
      </c>
      <c r="K9" s="60" t="s">
        <v>89</v>
      </c>
      <c r="L9" s="61" t="s">
        <v>90</v>
      </c>
      <c r="M9" s="62"/>
      <c r="N9" s="62"/>
      <c r="O9" s="34" t="s">
        <v>34</v>
      </c>
      <c r="P9" s="63">
        <v>1</v>
      </c>
      <c r="Q9" s="63">
        <v>166</v>
      </c>
      <c r="R9" s="18" t="s">
        <v>74</v>
      </c>
      <c r="S9" s="64">
        <f t="shared" si="0"/>
        <v>166</v>
      </c>
      <c r="T9" s="65">
        <v>0</v>
      </c>
      <c r="U9" s="65">
        <v>0</v>
      </c>
      <c r="V9" s="65">
        <v>0</v>
      </c>
      <c r="W9" s="65">
        <v>0</v>
      </c>
      <c r="X9" s="65">
        <f t="shared" si="1"/>
        <v>166</v>
      </c>
      <c r="Y9" s="65">
        <v>0</v>
      </c>
      <c r="Z9" s="65">
        <v>0</v>
      </c>
      <c r="AA9" s="65">
        <v>0</v>
      </c>
      <c r="AB9" s="65">
        <v>0</v>
      </c>
      <c r="AC9" s="65">
        <v>0</v>
      </c>
      <c r="AD9" s="65">
        <v>0</v>
      </c>
      <c r="AE9" s="65">
        <v>0</v>
      </c>
    </row>
    <row r="10" spans="1:31" s="17" customFormat="1" ht="21" x14ac:dyDescent="0.25">
      <c r="A10" s="50" t="s">
        <v>30</v>
      </c>
      <c r="B10" s="50" t="s">
        <v>31</v>
      </c>
      <c r="C10" s="24">
        <v>11510</v>
      </c>
      <c r="D10" s="24" t="s">
        <v>31</v>
      </c>
      <c r="E10" s="24" t="s">
        <v>32</v>
      </c>
      <c r="F10" s="24" t="s">
        <v>33</v>
      </c>
      <c r="G10" s="24" t="s">
        <v>32</v>
      </c>
      <c r="H10" s="24" t="s">
        <v>35</v>
      </c>
      <c r="I10" s="59">
        <v>21101</v>
      </c>
      <c r="J10" s="37" t="s">
        <v>37</v>
      </c>
      <c r="K10" s="60" t="s">
        <v>91</v>
      </c>
      <c r="L10" s="61" t="s">
        <v>92</v>
      </c>
      <c r="M10" s="62"/>
      <c r="N10" s="62"/>
      <c r="O10" s="34" t="s">
        <v>34</v>
      </c>
      <c r="P10" s="63">
        <v>1</v>
      </c>
      <c r="Q10" s="63">
        <v>27</v>
      </c>
      <c r="R10" s="18" t="s">
        <v>74</v>
      </c>
      <c r="S10" s="64">
        <f t="shared" si="0"/>
        <v>27</v>
      </c>
      <c r="T10" s="65">
        <v>0</v>
      </c>
      <c r="U10" s="65">
        <v>0</v>
      </c>
      <c r="V10" s="65">
        <v>0</v>
      </c>
      <c r="W10" s="65">
        <v>0</v>
      </c>
      <c r="X10" s="65">
        <f t="shared" si="1"/>
        <v>27</v>
      </c>
      <c r="Y10" s="65">
        <v>0</v>
      </c>
      <c r="Z10" s="65">
        <v>0</v>
      </c>
      <c r="AA10" s="65">
        <v>0</v>
      </c>
      <c r="AB10" s="65">
        <v>0</v>
      </c>
      <c r="AC10" s="65">
        <v>0</v>
      </c>
      <c r="AD10" s="65">
        <v>0</v>
      </c>
      <c r="AE10" s="65">
        <v>0</v>
      </c>
    </row>
    <row r="11" spans="1:31" s="17" customFormat="1" ht="21" x14ac:dyDescent="0.25">
      <c r="A11" s="50" t="s">
        <v>30</v>
      </c>
      <c r="B11" s="50" t="s">
        <v>31</v>
      </c>
      <c r="C11" s="24">
        <v>11510</v>
      </c>
      <c r="D11" s="24" t="s">
        <v>31</v>
      </c>
      <c r="E11" s="24" t="s">
        <v>32</v>
      </c>
      <c r="F11" s="24" t="s">
        <v>33</v>
      </c>
      <c r="G11" s="24" t="s">
        <v>32</v>
      </c>
      <c r="H11" s="24" t="s">
        <v>35</v>
      </c>
      <c r="I11" s="59">
        <v>21101</v>
      </c>
      <c r="J11" s="37" t="s">
        <v>37</v>
      </c>
      <c r="K11" s="60" t="s">
        <v>93</v>
      </c>
      <c r="L11" s="61" t="s">
        <v>94</v>
      </c>
      <c r="M11" s="62"/>
      <c r="N11" s="62"/>
      <c r="O11" s="34" t="s">
        <v>34</v>
      </c>
      <c r="P11" s="63">
        <v>12</v>
      </c>
      <c r="Q11" s="63">
        <v>9</v>
      </c>
      <c r="R11" s="18" t="s">
        <v>74</v>
      </c>
      <c r="S11" s="64">
        <f t="shared" si="0"/>
        <v>108</v>
      </c>
      <c r="T11" s="65">
        <v>0</v>
      </c>
      <c r="U11" s="65">
        <v>0</v>
      </c>
      <c r="V11" s="65">
        <v>0</v>
      </c>
      <c r="W11" s="65">
        <v>0</v>
      </c>
      <c r="X11" s="65">
        <f t="shared" si="1"/>
        <v>108</v>
      </c>
      <c r="Y11" s="65">
        <v>0</v>
      </c>
      <c r="Z11" s="65">
        <v>0</v>
      </c>
      <c r="AA11" s="65">
        <v>0</v>
      </c>
      <c r="AB11" s="65">
        <v>0</v>
      </c>
      <c r="AC11" s="65">
        <v>0</v>
      </c>
      <c r="AD11" s="65">
        <v>0</v>
      </c>
      <c r="AE11" s="65">
        <v>0</v>
      </c>
    </row>
    <row r="12" spans="1:31" s="17" customFormat="1" ht="21" x14ac:dyDescent="0.25">
      <c r="A12" s="50" t="s">
        <v>30</v>
      </c>
      <c r="B12" s="50" t="s">
        <v>31</v>
      </c>
      <c r="C12" s="24">
        <v>11510</v>
      </c>
      <c r="D12" s="24" t="s">
        <v>31</v>
      </c>
      <c r="E12" s="24" t="s">
        <v>32</v>
      </c>
      <c r="F12" s="24" t="s">
        <v>33</v>
      </c>
      <c r="G12" s="24" t="s">
        <v>32</v>
      </c>
      <c r="H12" s="24" t="s">
        <v>35</v>
      </c>
      <c r="I12" s="59">
        <v>21101</v>
      </c>
      <c r="J12" s="37" t="s">
        <v>37</v>
      </c>
      <c r="K12" s="60" t="s">
        <v>95</v>
      </c>
      <c r="L12" s="61" t="s">
        <v>96</v>
      </c>
      <c r="M12" s="62"/>
      <c r="N12" s="62"/>
      <c r="O12" s="34" t="s">
        <v>34</v>
      </c>
      <c r="P12" s="63">
        <v>1</v>
      </c>
      <c r="Q12" s="63">
        <v>13</v>
      </c>
      <c r="R12" s="18" t="s">
        <v>74</v>
      </c>
      <c r="S12" s="64">
        <f t="shared" si="0"/>
        <v>13</v>
      </c>
      <c r="T12" s="65">
        <v>0</v>
      </c>
      <c r="U12" s="65">
        <v>0</v>
      </c>
      <c r="V12" s="65">
        <v>0</v>
      </c>
      <c r="W12" s="65">
        <v>0</v>
      </c>
      <c r="X12" s="65">
        <f t="shared" si="1"/>
        <v>13</v>
      </c>
      <c r="Y12" s="65">
        <v>0</v>
      </c>
      <c r="Z12" s="65">
        <v>0</v>
      </c>
      <c r="AA12" s="65">
        <v>0</v>
      </c>
      <c r="AB12" s="65">
        <v>0</v>
      </c>
      <c r="AC12" s="65">
        <v>0</v>
      </c>
      <c r="AD12" s="65">
        <v>0</v>
      </c>
      <c r="AE12" s="65">
        <v>0</v>
      </c>
    </row>
    <row r="13" spans="1:31" s="17" customFormat="1" ht="21" x14ac:dyDescent="0.25">
      <c r="A13" s="50" t="s">
        <v>30</v>
      </c>
      <c r="B13" s="50" t="s">
        <v>31</v>
      </c>
      <c r="C13" s="24">
        <v>11510</v>
      </c>
      <c r="D13" s="24" t="s">
        <v>31</v>
      </c>
      <c r="E13" s="24" t="s">
        <v>32</v>
      </c>
      <c r="F13" s="24" t="s">
        <v>33</v>
      </c>
      <c r="G13" s="24" t="s">
        <v>32</v>
      </c>
      <c r="H13" s="24" t="s">
        <v>35</v>
      </c>
      <c r="I13" s="59">
        <v>21101</v>
      </c>
      <c r="J13" s="37" t="s">
        <v>37</v>
      </c>
      <c r="K13" s="60" t="s">
        <v>97</v>
      </c>
      <c r="L13" s="61" t="s">
        <v>98</v>
      </c>
      <c r="M13" s="62"/>
      <c r="N13" s="62"/>
      <c r="O13" s="34" t="s">
        <v>34</v>
      </c>
      <c r="P13" s="63">
        <v>75</v>
      </c>
      <c r="Q13" s="63">
        <v>8</v>
      </c>
      <c r="R13" s="18" t="s">
        <v>74</v>
      </c>
      <c r="S13" s="64">
        <f t="shared" si="0"/>
        <v>600</v>
      </c>
      <c r="T13" s="65">
        <v>0</v>
      </c>
      <c r="U13" s="65">
        <v>0</v>
      </c>
      <c r="V13" s="65">
        <v>0</v>
      </c>
      <c r="W13" s="65">
        <v>0</v>
      </c>
      <c r="X13" s="65">
        <f t="shared" si="1"/>
        <v>600</v>
      </c>
      <c r="Y13" s="65">
        <v>0</v>
      </c>
      <c r="Z13" s="65">
        <v>0</v>
      </c>
      <c r="AA13" s="65">
        <v>0</v>
      </c>
      <c r="AB13" s="65">
        <v>0</v>
      </c>
      <c r="AC13" s="65">
        <v>0</v>
      </c>
      <c r="AD13" s="65">
        <v>0</v>
      </c>
      <c r="AE13" s="65">
        <v>0</v>
      </c>
    </row>
    <row r="14" spans="1:31" s="17" customFormat="1" ht="21" x14ac:dyDescent="0.25">
      <c r="A14" s="50" t="s">
        <v>30</v>
      </c>
      <c r="B14" s="50" t="s">
        <v>31</v>
      </c>
      <c r="C14" s="24">
        <v>11510</v>
      </c>
      <c r="D14" s="24" t="s">
        <v>31</v>
      </c>
      <c r="E14" s="24" t="s">
        <v>32</v>
      </c>
      <c r="F14" s="24" t="s">
        <v>33</v>
      </c>
      <c r="G14" s="24" t="s">
        <v>32</v>
      </c>
      <c r="H14" s="24" t="s">
        <v>35</v>
      </c>
      <c r="I14" s="59">
        <v>21101</v>
      </c>
      <c r="J14" s="37" t="s">
        <v>37</v>
      </c>
      <c r="K14" s="60" t="s">
        <v>99</v>
      </c>
      <c r="L14" s="61" t="s">
        <v>100</v>
      </c>
      <c r="M14" s="62"/>
      <c r="N14" s="62"/>
      <c r="O14" s="34" t="s">
        <v>34</v>
      </c>
      <c r="P14" s="63">
        <v>20</v>
      </c>
      <c r="Q14" s="63">
        <v>13</v>
      </c>
      <c r="R14" s="18" t="s">
        <v>74</v>
      </c>
      <c r="S14" s="64">
        <f t="shared" si="0"/>
        <v>260</v>
      </c>
      <c r="T14" s="65">
        <v>0</v>
      </c>
      <c r="U14" s="65">
        <v>0</v>
      </c>
      <c r="V14" s="65">
        <v>0</v>
      </c>
      <c r="W14" s="65">
        <v>0</v>
      </c>
      <c r="X14" s="65">
        <f t="shared" si="1"/>
        <v>260</v>
      </c>
      <c r="Y14" s="65">
        <v>0</v>
      </c>
      <c r="Z14" s="65">
        <v>0</v>
      </c>
      <c r="AA14" s="65">
        <v>0</v>
      </c>
      <c r="AB14" s="65">
        <v>0</v>
      </c>
      <c r="AC14" s="65">
        <v>0</v>
      </c>
      <c r="AD14" s="65">
        <v>0</v>
      </c>
      <c r="AE14" s="65">
        <v>0</v>
      </c>
    </row>
    <row r="15" spans="1:31" s="17" customFormat="1" ht="21" x14ac:dyDescent="0.25">
      <c r="A15" s="50" t="s">
        <v>30</v>
      </c>
      <c r="B15" s="50" t="s">
        <v>31</v>
      </c>
      <c r="C15" s="24">
        <v>11510</v>
      </c>
      <c r="D15" s="24" t="s">
        <v>31</v>
      </c>
      <c r="E15" s="24" t="s">
        <v>32</v>
      </c>
      <c r="F15" s="24" t="s">
        <v>33</v>
      </c>
      <c r="G15" s="24" t="s">
        <v>32</v>
      </c>
      <c r="H15" s="24" t="s">
        <v>35</v>
      </c>
      <c r="I15" s="59">
        <v>21101</v>
      </c>
      <c r="J15" s="37" t="s">
        <v>37</v>
      </c>
      <c r="K15" s="60" t="s">
        <v>52</v>
      </c>
      <c r="L15" s="61" t="s">
        <v>53</v>
      </c>
      <c r="M15" s="62"/>
      <c r="N15" s="62"/>
      <c r="O15" s="34" t="s">
        <v>34</v>
      </c>
      <c r="P15" s="63">
        <v>4</v>
      </c>
      <c r="Q15" s="63">
        <v>25</v>
      </c>
      <c r="R15" s="18" t="s">
        <v>74</v>
      </c>
      <c r="S15" s="64">
        <f t="shared" si="0"/>
        <v>100</v>
      </c>
      <c r="T15" s="65">
        <v>0</v>
      </c>
      <c r="U15" s="65">
        <v>0</v>
      </c>
      <c r="V15" s="65">
        <v>0</v>
      </c>
      <c r="W15" s="65">
        <v>0</v>
      </c>
      <c r="X15" s="65">
        <f t="shared" si="1"/>
        <v>100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</row>
    <row r="16" spans="1:31" s="17" customFormat="1" ht="21" x14ac:dyDescent="0.25">
      <c r="A16" s="50" t="s">
        <v>30</v>
      </c>
      <c r="B16" s="50" t="s">
        <v>31</v>
      </c>
      <c r="C16" s="24">
        <v>11510</v>
      </c>
      <c r="D16" s="24" t="s">
        <v>31</v>
      </c>
      <c r="E16" s="24" t="s">
        <v>32</v>
      </c>
      <c r="F16" s="24" t="s">
        <v>33</v>
      </c>
      <c r="G16" s="24" t="s">
        <v>32</v>
      </c>
      <c r="H16" s="24" t="s">
        <v>35</v>
      </c>
      <c r="I16" s="59">
        <v>21101</v>
      </c>
      <c r="J16" s="37" t="s">
        <v>37</v>
      </c>
      <c r="K16" s="60" t="s">
        <v>93</v>
      </c>
      <c r="L16" s="61" t="s">
        <v>94</v>
      </c>
      <c r="M16" s="62"/>
      <c r="N16" s="62"/>
      <c r="O16" s="34" t="s">
        <v>34</v>
      </c>
      <c r="P16" s="63">
        <v>10</v>
      </c>
      <c r="Q16" s="63">
        <v>9</v>
      </c>
      <c r="R16" s="18" t="s">
        <v>74</v>
      </c>
      <c r="S16" s="64">
        <f t="shared" si="0"/>
        <v>90</v>
      </c>
      <c r="T16" s="65">
        <v>0</v>
      </c>
      <c r="U16" s="65">
        <v>0</v>
      </c>
      <c r="V16" s="65">
        <v>0</v>
      </c>
      <c r="W16" s="65">
        <v>0</v>
      </c>
      <c r="X16" s="65">
        <f t="shared" si="1"/>
        <v>90</v>
      </c>
      <c r="Y16" s="65">
        <v>0</v>
      </c>
      <c r="Z16" s="65">
        <v>0</v>
      </c>
      <c r="AA16" s="65">
        <v>0</v>
      </c>
      <c r="AB16" s="65">
        <v>0</v>
      </c>
      <c r="AC16" s="65">
        <v>0</v>
      </c>
      <c r="AD16" s="65">
        <v>0</v>
      </c>
      <c r="AE16" s="65">
        <v>0</v>
      </c>
    </row>
    <row r="17" spans="1:31" s="17" customFormat="1" ht="21" x14ac:dyDescent="0.25">
      <c r="A17" s="50" t="s">
        <v>30</v>
      </c>
      <c r="B17" s="50" t="s">
        <v>31</v>
      </c>
      <c r="C17" s="24">
        <v>11510</v>
      </c>
      <c r="D17" s="24" t="s">
        <v>31</v>
      </c>
      <c r="E17" s="24" t="s">
        <v>32</v>
      </c>
      <c r="F17" s="24" t="s">
        <v>33</v>
      </c>
      <c r="G17" s="24" t="s">
        <v>32</v>
      </c>
      <c r="H17" s="24" t="s">
        <v>35</v>
      </c>
      <c r="I17" s="59">
        <v>21101</v>
      </c>
      <c r="J17" s="37" t="s">
        <v>37</v>
      </c>
      <c r="K17" s="60" t="s">
        <v>101</v>
      </c>
      <c r="L17" s="61" t="s">
        <v>102</v>
      </c>
      <c r="M17" s="62"/>
      <c r="N17" s="62"/>
      <c r="O17" s="34" t="s">
        <v>34</v>
      </c>
      <c r="P17" s="63">
        <v>1</v>
      </c>
      <c r="Q17" s="63">
        <v>10</v>
      </c>
      <c r="R17" s="18" t="s">
        <v>74</v>
      </c>
      <c r="S17" s="64">
        <f t="shared" si="0"/>
        <v>10</v>
      </c>
      <c r="T17" s="65">
        <v>0</v>
      </c>
      <c r="U17" s="65">
        <v>0</v>
      </c>
      <c r="V17" s="65">
        <v>0</v>
      </c>
      <c r="W17" s="65">
        <v>0</v>
      </c>
      <c r="X17" s="65">
        <f t="shared" si="1"/>
        <v>10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</row>
    <row r="18" spans="1:31" s="17" customFormat="1" ht="21" x14ac:dyDescent="0.25">
      <c r="A18" s="50" t="s">
        <v>30</v>
      </c>
      <c r="B18" s="50" t="s">
        <v>31</v>
      </c>
      <c r="C18" s="24">
        <v>11510</v>
      </c>
      <c r="D18" s="24" t="s">
        <v>31</v>
      </c>
      <c r="E18" s="24" t="s">
        <v>32</v>
      </c>
      <c r="F18" s="24" t="s">
        <v>33</v>
      </c>
      <c r="G18" s="24" t="s">
        <v>32</v>
      </c>
      <c r="H18" s="24" t="s">
        <v>35</v>
      </c>
      <c r="I18" s="59">
        <v>21101</v>
      </c>
      <c r="J18" s="37" t="s">
        <v>37</v>
      </c>
      <c r="K18" s="60" t="s">
        <v>103</v>
      </c>
      <c r="L18" s="61" t="s">
        <v>104</v>
      </c>
      <c r="M18" s="62"/>
      <c r="N18" s="62"/>
      <c r="O18" s="34" t="s">
        <v>34</v>
      </c>
      <c r="P18" s="63">
        <v>1</v>
      </c>
      <c r="Q18" s="63">
        <v>383</v>
      </c>
      <c r="R18" s="18" t="s">
        <v>74</v>
      </c>
      <c r="S18" s="64">
        <f t="shared" si="0"/>
        <v>383</v>
      </c>
      <c r="T18" s="65">
        <v>0</v>
      </c>
      <c r="U18" s="65">
        <v>0</v>
      </c>
      <c r="V18" s="65">
        <v>0</v>
      </c>
      <c r="W18" s="65">
        <v>0</v>
      </c>
      <c r="X18" s="65">
        <f t="shared" si="1"/>
        <v>383</v>
      </c>
      <c r="Y18" s="65">
        <v>0</v>
      </c>
      <c r="Z18" s="65">
        <v>0</v>
      </c>
      <c r="AA18" s="65">
        <v>0</v>
      </c>
      <c r="AB18" s="65">
        <v>0</v>
      </c>
      <c r="AC18" s="65">
        <v>0</v>
      </c>
      <c r="AD18" s="65">
        <v>0</v>
      </c>
      <c r="AE18" s="65">
        <v>0</v>
      </c>
    </row>
    <row r="19" spans="1:31" s="17" customFormat="1" ht="21" x14ac:dyDescent="0.25">
      <c r="A19" s="50" t="s">
        <v>30</v>
      </c>
      <c r="B19" s="50" t="s">
        <v>31</v>
      </c>
      <c r="C19" s="24">
        <v>11510</v>
      </c>
      <c r="D19" s="24" t="s">
        <v>31</v>
      </c>
      <c r="E19" s="24" t="s">
        <v>32</v>
      </c>
      <c r="F19" s="24" t="s">
        <v>33</v>
      </c>
      <c r="G19" s="24" t="s">
        <v>32</v>
      </c>
      <c r="H19" s="24" t="s">
        <v>35</v>
      </c>
      <c r="I19" s="59">
        <v>21101</v>
      </c>
      <c r="J19" s="37" t="s">
        <v>37</v>
      </c>
      <c r="K19" s="60" t="s">
        <v>105</v>
      </c>
      <c r="L19" s="61" t="s">
        <v>106</v>
      </c>
      <c r="M19" s="62"/>
      <c r="N19" s="62"/>
      <c r="O19" s="34" t="s">
        <v>34</v>
      </c>
      <c r="P19" s="63">
        <v>5</v>
      </c>
      <c r="Q19" s="63">
        <v>76</v>
      </c>
      <c r="R19" s="18" t="s">
        <v>74</v>
      </c>
      <c r="S19" s="64">
        <f t="shared" si="0"/>
        <v>380</v>
      </c>
      <c r="T19" s="65">
        <v>0</v>
      </c>
      <c r="U19" s="65">
        <v>0</v>
      </c>
      <c r="V19" s="65">
        <v>0</v>
      </c>
      <c r="W19" s="65">
        <v>0</v>
      </c>
      <c r="X19" s="65">
        <f t="shared" si="1"/>
        <v>380</v>
      </c>
      <c r="Y19" s="65">
        <v>0</v>
      </c>
      <c r="Z19" s="65">
        <v>0</v>
      </c>
      <c r="AA19" s="65">
        <v>0</v>
      </c>
      <c r="AB19" s="65">
        <v>0</v>
      </c>
      <c r="AC19" s="65">
        <v>0</v>
      </c>
      <c r="AD19" s="65">
        <v>0</v>
      </c>
      <c r="AE19" s="65">
        <v>0</v>
      </c>
    </row>
    <row r="20" spans="1:31" s="17" customFormat="1" ht="21" x14ac:dyDescent="0.25">
      <c r="A20" s="50" t="s">
        <v>30</v>
      </c>
      <c r="B20" s="50" t="s">
        <v>31</v>
      </c>
      <c r="C20" s="24">
        <v>11510</v>
      </c>
      <c r="D20" s="24" t="s">
        <v>31</v>
      </c>
      <c r="E20" s="24" t="s">
        <v>32</v>
      </c>
      <c r="F20" s="24" t="s">
        <v>33</v>
      </c>
      <c r="G20" s="24" t="s">
        <v>32</v>
      </c>
      <c r="H20" s="24" t="s">
        <v>35</v>
      </c>
      <c r="I20" s="59">
        <v>21101</v>
      </c>
      <c r="J20" s="37" t="s">
        <v>37</v>
      </c>
      <c r="K20" s="60" t="s">
        <v>107</v>
      </c>
      <c r="L20" s="61" t="s">
        <v>108</v>
      </c>
      <c r="M20" s="62"/>
      <c r="N20" s="62"/>
      <c r="O20" s="34" t="s">
        <v>34</v>
      </c>
      <c r="P20" s="63">
        <v>3</v>
      </c>
      <c r="Q20" s="63">
        <v>43</v>
      </c>
      <c r="R20" s="18" t="s">
        <v>74</v>
      </c>
      <c r="S20" s="64">
        <f t="shared" si="0"/>
        <v>129</v>
      </c>
      <c r="T20" s="65">
        <v>0</v>
      </c>
      <c r="U20" s="65">
        <v>0</v>
      </c>
      <c r="V20" s="65">
        <v>0</v>
      </c>
      <c r="W20" s="65">
        <v>0</v>
      </c>
      <c r="X20" s="65">
        <f t="shared" si="1"/>
        <v>129</v>
      </c>
      <c r="Y20" s="65">
        <v>0</v>
      </c>
      <c r="Z20" s="65">
        <v>0</v>
      </c>
      <c r="AA20" s="65">
        <v>0</v>
      </c>
      <c r="AB20" s="65">
        <v>0</v>
      </c>
      <c r="AC20" s="65">
        <v>0</v>
      </c>
      <c r="AD20" s="65">
        <v>0</v>
      </c>
      <c r="AE20" s="65">
        <v>0</v>
      </c>
    </row>
    <row r="21" spans="1:31" s="17" customFormat="1" ht="21" x14ac:dyDescent="0.25">
      <c r="A21" s="50" t="s">
        <v>30</v>
      </c>
      <c r="B21" s="50" t="s">
        <v>31</v>
      </c>
      <c r="C21" s="24">
        <v>11510</v>
      </c>
      <c r="D21" s="24" t="s">
        <v>31</v>
      </c>
      <c r="E21" s="24" t="s">
        <v>32</v>
      </c>
      <c r="F21" s="24" t="s">
        <v>33</v>
      </c>
      <c r="G21" s="24" t="s">
        <v>32</v>
      </c>
      <c r="H21" s="24" t="s">
        <v>35</v>
      </c>
      <c r="I21" s="59">
        <v>21101</v>
      </c>
      <c r="J21" s="37" t="s">
        <v>37</v>
      </c>
      <c r="K21" s="60" t="s">
        <v>109</v>
      </c>
      <c r="L21" s="61" t="s">
        <v>110</v>
      </c>
      <c r="M21" s="62"/>
      <c r="N21" s="62"/>
      <c r="O21" s="34" t="s">
        <v>34</v>
      </c>
      <c r="P21" s="63">
        <v>5</v>
      </c>
      <c r="Q21" s="63">
        <v>50</v>
      </c>
      <c r="R21" s="18" t="s">
        <v>74</v>
      </c>
      <c r="S21" s="64">
        <f t="shared" si="0"/>
        <v>250</v>
      </c>
      <c r="T21" s="65">
        <v>0</v>
      </c>
      <c r="U21" s="65">
        <v>0</v>
      </c>
      <c r="V21" s="65">
        <v>0</v>
      </c>
      <c r="W21" s="65">
        <v>0</v>
      </c>
      <c r="X21" s="65">
        <f t="shared" si="1"/>
        <v>250</v>
      </c>
      <c r="Y21" s="65">
        <v>0</v>
      </c>
      <c r="Z21" s="65">
        <v>0</v>
      </c>
      <c r="AA21" s="65">
        <v>0</v>
      </c>
      <c r="AB21" s="65">
        <v>0</v>
      </c>
      <c r="AC21" s="65">
        <v>0</v>
      </c>
      <c r="AD21" s="65">
        <v>0</v>
      </c>
      <c r="AE21" s="65">
        <v>0</v>
      </c>
    </row>
    <row r="22" spans="1:31" s="17" customFormat="1" ht="21" x14ac:dyDescent="0.25">
      <c r="A22" s="50" t="s">
        <v>30</v>
      </c>
      <c r="B22" s="50" t="s">
        <v>31</v>
      </c>
      <c r="C22" s="24">
        <v>11510</v>
      </c>
      <c r="D22" s="24" t="s">
        <v>31</v>
      </c>
      <c r="E22" s="24" t="s">
        <v>32</v>
      </c>
      <c r="F22" s="24" t="s">
        <v>33</v>
      </c>
      <c r="G22" s="24" t="s">
        <v>32</v>
      </c>
      <c r="H22" s="24" t="s">
        <v>35</v>
      </c>
      <c r="I22" s="59">
        <v>21101</v>
      </c>
      <c r="J22" s="37" t="s">
        <v>37</v>
      </c>
      <c r="K22" s="60" t="s">
        <v>64</v>
      </c>
      <c r="L22" s="61" t="s">
        <v>65</v>
      </c>
      <c r="M22" s="62"/>
      <c r="N22" s="62"/>
      <c r="O22" s="34" t="s">
        <v>34</v>
      </c>
      <c r="P22" s="63">
        <v>1</v>
      </c>
      <c r="Q22" s="63">
        <v>88</v>
      </c>
      <c r="R22" s="18" t="s">
        <v>74</v>
      </c>
      <c r="S22" s="64">
        <f t="shared" si="0"/>
        <v>88</v>
      </c>
      <c r="T22" s="65">
        <v>0</v>
      </c>
      <c r="U22" s="65">
        <v>0</v>
      </c>
      <c r="V22" s="65">
        <v>0</v>
      </c>
      <c r="W22" s="65">
        <v>0</v>
      </c>
      <c r="X22" s="65">
        <f t="shared" si="1"/>
        <v>88</v>
      </c>
      <c r="Y22" s="65">
        <v>0</v>
      </c>
      <c r="Z22" s="65">
        <v>0</v>
      </c>
      <c r="AA22" s="65">
        <v>0</v>
      </c>
      <c r="AB22" s="65">
        <v>0</v>
      </c>
      <c r="AC22" s="65">
        <v>0</v>
      </c>
      <c r="AD22" s="65">
        <v>0</v>
      </c>
      <c r="AE22" s="65">
        <v>0</v>
      </c>
    </row>
    <row r="23" spans="1:31" s="17" customFormat="1" ht="21" x14ac:dyDescent="0.25">
      <c r="A23" s="50" t="s">
        <v>30</v>
      </c>
      <c r="B23" s="50" t="s">
        <v>31</v>
      </c>
      <c r="C23" s="24">
        <v>11510</v>
      </c>
      <c r="D23" s="24" t="s">
        <v>31</v>
      </c>
      <c r="E23" s="24" t="s">
        <v>32</v>
      </c>
      <c r="F23" s="24" t="s">
        <v>33</v>
      </c>
      <c r="G23" s="24" t="s">
        <v>32</v>
      </c>
      <c r="H23" s="24" t="s">
        <v>35</v>
      </c>
      <c r="I23" s="59">
        <v>21101</v>
      </c>
      <c r="J23" s="37" t="s">
        <v>37</v>
      </c>
      <c r="K23" s="60" t="s">
        <v>111</v>
      </c>
      <c r="L23" s="61" t="s">
        <v>112</v>
      </c>
      <c r="M23" s="62"/>
      <c r="N23" s="62"/>
      <c r="O23" s="34" t="s">
        <v>34</v>
      </c>
      <c r="P23" s="63">
        <v>12</v>
      </c>
      <c r="Q23" s="63">
        <v>9</v>
      </c>
      <c r="R23" s="18" t="s">
        <v>74</v>
      </c>
      <c r="S23" s="64">
        <f t="shared" si="0"/>
        <v>108</v>
      </c>
      <c r="T23" s="65">
        <v>0</v>
      </c>
      <c r="U23" s="65">
        <v>0</v>
      </c>
      <c r="V23" s="65">
        <v>0</v>
      </c>
      <c r="W23" s="65">
        <v>0</v>
      </c>
      <c r="X23" s="65">
        <f t="shared" si="1"/>
        <v>108</v>
      </c>
      <c r="Y23" s="65">
        <v>0</v>
      </c>
      <c r="Z23" s="65">
        <v>0</v>
      </c>
      <c r="AA23" s="65">
        <v>0</v>
      </c>
      <c r="AB23" s="65">
        <v>0</v>
      </c>
      <c r="AC23" s="65">
        <v>0</v>
      </c>
      <c r="AD23" s="65">
        <v>0</v>
      </c>
      <c r="AE23" s="65">
        <v>0</v>
      </c>
    </row>
    <row r="24" spans="1:31" s="17" customFormat="1" ht="21" x14ac:dyDescent="0.25">
      <c r="A24" s="50" t="s">
        <v>30</v>
      </c>
      <c r="B24" s="50" t="s">
        <v>31</v>
      </c>
      <c r="C24" s="24">
        <v>11510</v>
      </c>
      <c r="D24" s="24" t="s">
        <v>31</v>
      </c>
      <c r="E24" s="24" t="s">
        <v>32</v>
      </c>
      <c r="F24" s="24" t="s">
        <v>33</v>
      </c>
      <c r="G24" s="24" t="s">
        <v>32</v>
      </c>
      <c r="H24" s="24" t="s">
        <v>35</v>
      </c>
      <c r="I24" s="59">
        <v>21101</v>
      </c>
      <c r="J24" s="37" t="s">
        <v>37</v>
      </c>
      <c r="K24" s="60" t="s">
        <v>85</v>
      </c>
      <c r="L24" s="61" t="s">
        <v>82</v>
      </c>
      <c r="M24" s="62"/>
      <c r="N24" s="62"/>
      <c r="O24" s="34" t="s">
        <v>34</v>
      </c>
      <c r="P24" s="63">
        <v>1</v>
      </c>
      <c r="Q24" s="63">
        <v>42</v>
      </c>
      <c r="R24" s="18" t="s">
        <v>74</v>
      </c>
      <c r="S24" s="64">
        <f t="shared" si="0"/>
        <v>42</v>
      </c>
      <c r="T24" s="65">
        <v>0</v>
      </c>
      <c r="U24" s="65">
        <v>0</v>
      </c>
      <c r="V24" s="65">
        <v>0</v>
      </c>
      <c r="W24" s="65">
        <v>0</v>
      </c>
      <c r="X24" s="65">
        <f t="shared" si="1"/>
        <v>42</v>
      </c>
      <c r="Y24" s="65">
        <v>0</v>
      </c>
      <c r="Z24" s="65">
        <v>0</v>
      </c>
      <c r="AA24" s="65">
        <v>0</v>
      </c>
      <c r="AB24" s="65">
        <v>0</v>
      </c>
      <c r="AC24" s="65">
        <v>0</v>
      </c>
      <c r="AD24" s="65">
        <v>0</v>
      </c>
      <c r="AE24" s="65">
        <v>0</v>
      </c>
    </row>
    <row r="25" spans="1:31" s="17" customFormat="1" ht="21" x14ac:dyDescent="0.25">
      <c r="A25" s="50" t="s">
        <v>30</v>
      </c>
      <c r="B25" s="50" t="s">
        <v>31</v>
      </c>
      <c r="C25" s="24">
        <v>11510</v>
      </c>
      <c r="D25" s="24" t="s">
        <v>31</v>
      </c>
      <c r="E25" s="24" t="s">
        <v>32</v>
      </c>
      <c r="F25" s="24" t="s">
        <v>33</v>
      </c>
      <c r="G25" s="24" t="s">
        <v>32</v>
      </c>
      <c r="H25" s="24" t="s">
        <v>35</v>
      </c>
      <c r="I25" s="59">
        <v>21101</v>
      </c>
      <c r="J25" s="37" t="s">
        <v>37</v>
      </c>
      <c r="K25" s="60" t="s">
        <v>113</v>
      </c>
      <c r="L25" s="61" t="s">
        <v>114</v>
      </c>
      <c r="M25" s="62"/>
      <c r="N25" s="62"/>
      <c r="O25" s="34" t="s">
        <v>34</v>
      </c>
      <c r="P25" s="63">
        <v>1</v>
      </c>
      <c r="Q25" s="63">
        <v>103</v>
      </c>
      <c r="R25" s="18" t="s">
        <v>74</v>
      </c>
      <c r="S25" s="64">
        <f t="shared" si="0"/>
        <v>103</v>
      </c>
      <c r="T25" s="65">
        <v>0</v>
      </c>
      <c r="U25" s="65">
        <v>0</v>
      </c>
      <c r="V25" s="65">
        <v>0</v>
      </c>
      <c r="W25" s="65">
        <v>0</v>
      </c>
      <c r="X25" s="65">
        <f t="shared" si="1"/>
        <v>103</v>
      </c>
      <c r="Y25" s="65">
        <v>0</v>
      </c>
      <c r="Z25" s="65">
        <v>0</v>
      </c>
      <c r="AA25" s="65">
        <v>0</v>
      </c>
      <c r="AB25" s="65">
        <v>0</v>
      </c>
      <c r="AC25" s="65">
        <v>0</v>
      </c>
      <c r="AD25" s="65">
        <v>0</v>
      </c>
      <c r="AE25" s="65">
        <v>0</v>
      </c>
    </row>
    <row r="26" spans="1:31" s="17" customFormat="1" ht="21" x14ac:dyDescent="0.25">
      <c r="A26" s="50" t="s">
        <v>30</v>
      </c>
      <c r="B26" s="50" t="s">
        <v>31</v>
      </c>
      <c r="C26" s="24">
        <v>11510</v>
      </c>
      <c r="D26" s="24" t="s">
        <v>31</v>
      </c>
      <c r="E26" s="24" t="s">
        <v>32</v>
      </c>
      <c r="F26" s="24" t="s">
        <v>33</v>
      </c>
      <c r="G26" s="24" t="s">
        <v>32</v>
      </c>
      <c r="H26" s="24" t="s">
        <v>35</v>
      </c>
      <c r="I26" s="59">
        <v>21101</v>
      </c>
      <c r="J26" s="37" t="s">
        <v>37</v>
      </c>
      <c r="K26" s="60" t="s">
        <v>50</v>
      </c>
      <c r="L26" s="61" t="s">
        <v>51</v>
      </c>
      <c r="M26" s="62"/>
      <c r="N26" s="62"/>
      <c r="O26" s="34" t="s">
        <v>34</v>
      </c>
      <c r="P26" s="63">
        <v>2</v>
      </c>
      <c r="Q26" s="63">
        <v>1020</v>
      </c>
      <c r="R26" s="18" t="s">
        <v>74</v>
      </c>
      <c r="S26" s="64">
        <f t="shared" si="0"/>
        <v>2040</v>
      </c>
      <c r="T26" s="65">
        <v>0</v>
      </c>
      <c r="U26" s="65">
        <v>0</v>
      </c>
      <c r="V26" s="65">
        <v>0</v>
      </c>
      <c r="W26" s="65">
        <v>0</v>
      </c>
      <c r="X26" s="65">
        <f t="shared" si="1"/>
        <v>2040</v>
      </c>
      <c r="Y26" s="65">
        <v>0</v>
      </c>
      <c r="Z26" s="65">
        <v>0</v>
      </c>
      <c r="AA26" s="65">
        <v>0</v>
      </c>
      <c r="AB26" s="65">
        <v>0</v>
      </c>
      <c r="AC26" s="65">
        <v>0</v>
      </c>
      <c r="AD26" s="65">
        <v>0</v>
      </c>
      <c r="AE26" s="65">
        <v>0</v>
      </c>
    </row>
    <row r="27" spans="1:31" s="17" customFormat="1" ht="21" x14ac:dyDescent="0.25">
      <c r="A27" s="50" t="s">
        <v>30</v>
      </c>
      <c r="B27" s="50" t="s">
        <v>31</v>
      </c>
      <c r="C27" s="24">
        <v>11510</v>
      </c>
      <c r="D27" s="24" t="s">
        <v>31</v>
      </c>
      <c r="E27" s="24" t="s">
        <v>32</v>
      </c>
      <c r="F27" s="24" t="s">
        <v>33</v>
      </c>
      <c r="G27" s="24" t="s">
        <v>32</v>
      </c>
      <c r="H27" s="24" t="s">
        <v>35</v>
      </c>
      <c r="I27" s="59">
        <v>21101</v>
      </c>
      <c r="J27" s="37" t="s">
        <v>37</v>
      </c>
      <c r="K27" s="60" t="s">
        <v>111</v>
      </c>
      <c r="L27" s="61" t="s">
        <v>112</v>
      </c>
      <c r="M27" s="62"/>
      <c r="N27" s="62"/>
      <c r="O27" s="34" t="s">
        <v>34</v>
      </c>
      <c r="P27" s="63">
        <v>1</v>
      </c>
      <c r="Q27" s="63">
        <v>9</v>
      </c>
      <c r="R27" s="18" t="s">
        <v>74</v>
      </c>
      <c r="S27" s="64">
        <f t="shared" si="0"/>
        <v>9</v>
      </c>
      <c r="T27" s="65">
        <v>0</v>
      </c>
      <c r="U27" s="65">
        <v>0</v>
      </c>
      <c r="V27" s="65">
        <v>0</v>
      </c>
      <c r="W27" s="65">
        <v>0</v>
      </c>
      <c r="X27" s="65">
        <f t="shared" si="1"/>
        <v>9</v>
      </c>
      <c r="Y27" s="65">
        <v>0</v>
      </c>
      <c r="Z27" s="65">
        <v>0</v>
      </c>
      <c r="AA27" s="65">
        <v>0</v>
      </c>
      <c r="AB27" s="65">
        <v>0</v>
      </c>
      <c r="AC27" s="65">
        <v>0</v>
      </c>
      <c r="AD27" s="65">
        <v>0</v>
      </c>
      <c r="AE27" s="65">
        <v>0</v>
      </c>
    </row>
    <row r="28" spans="1:31" s="17" customFormat="1" ht="21" x14ac:dyDescent="0.25">
      <c r="A28" s="50" t="s">
        <v>30</v>
      </c>
      <c r="B28" s="50" t="s">
        <v>31</v>
      </c>
      <c r="C28" s="24">
        <v>11510</v>
      </c>
      <c r="D28" s="24" t="s">
        <v>31</v>
      </c>
      <c r="E28" s="24" t="s">
        <v>32</v>
      </c>
      <c r="F28" s="24" t="s">
        <v>33</v>
      </c>
      <c r="G28" s="24" t="s">
        <v>32</v>
      </c>
      <c r="H28" s="24" t="s">
        <v>35</v>
      </c>
      <c r="I28" s="59">
        <v>21101</v>
      </c>
      <c r="J28" s="37" t="s">
        <v>37</v>
      </c>
      <c r="K28" s="60" t="s">
        <v>109</v>
      </c>
      <c r="L28" s="61" t="s">
        <v>110</v>
      </c>
      <c r="M28" s="62"/>
      <c r="N28" s="62"/>
      <c r="O28" s="34" t="s">
        <v>34</v>
      </c>
      <c r="P28" s="63">
        <v>3</v>
      </c>
      <c r="Q28" s="63">
        <v>50</v>
      </c>
      <c r="R28" s="18" t="s">
        <v>74</v>
      </c>
      <c r="S28" s="64">
        <f t="shared" si="0"/>
        <v>150</v>
      </c>
      <c r="T28" s="65">
        <v>0</v>
      </c>
      <c r="U28" s="65">
        <v>0</v>
      </c>
      <c r="V28" s="65">
        <v>0</v>
      </c>
      <c r="W28" s="65">
        <v>0</v>
      </c>
      <c r="X28" s="65">
        <f t="shared" si="1"/>
        <v>150</v>
      </c>
      <c r="Y28" s="65">
        <v>0</v>
      </c>
      <c r="Z28" s="65">
        <v>0</v>
      </c>
      <c r="AA28" s="65">
        <v>0</v>
      </c>
      <c r="AB28" s="65">
        <v>0</v>
      </c>
      <c r="AC28" s="65">
        <v>0</v>
      </c>
      <c r="AD28" s="65">
        <v>0</v>
      </c>
      <c r="AE28" s="65">
        <v>0</v>
      </c>
    </row>
    <row r="29" spans="1:31" s="17" customFormat="1" ht="21" x14ac:dyDescent="0.25">
      <c r="A29" s="50" t="s">
        <v>30</v>
      </c>
      <c r="B29" s="50" t="s">
        <v>31</v>
      </c>
      <c r="C29" s="24">
        <v>11510</v>
      </c>
      <c r="D29" s="24" t="s">
        <v>31</v>
      </c>
      <c r="E29" s="24" t="s">
        <v>32</v>
      </c>
      <c r="F29" s="24" t="s">
        <v>33</v>
      </c>
      <c r="G29" s="24" t="s">
        <v>32</v>
      </c>
      <c r="H29" s="24" t="s">
        <v>35</v>
      </c>
      <c r="I29" s="59">
        <v>21101</v>
      </c>
      <c r="J29" s="37" t="s">
        <v>37</v>
      </c>
      <c r="K29" s="60" t="s">
        <v>115</v>
      </c>
      <c r="L29" s="61" t="s">
        <v>116</v>
      </c>
      <c r="M29" s="62"/>
      <c r="N29" s="62"/>
      <c r="O29" s="34" t="s">
        <v>34</v>
      </c>
      <c r="P29" s="63">
        <v>2</v>
      </c>
      <c r="Q29" s="63">
        <v>139</v>
      </c>
      <c r="R29" s="18" t="s">
        <v>74</v>
      </c>
      <c r="S29" s="64">
        <f t="shared" si="0"/>
        <v>278</v>
      </c>
      <c r="T29" s="65">
        <v>0</v>
      </c>
      <c r="U29" s="65">
        <v>0</v>
      </c>
      <c r="V29" s="65">
        <v>0</v>
      </c>
      <c r="W29" s="65">
        <v>0</v>
      </c>
      <c r="X29" s="65">
        <f t="shared" si="1"/>
        <v>278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</row>
    <row r="30" spans="1:31" s="17" customFormat="1" ht="21" x14ac:dyDescent="0.25">
      <c r="A30" s="50" t="s">
        <v>30</v>
      </c>
      <c r="B30" s="50" t="s">
        <v>31</v>
      </c>
      <c r="C30" s="24">
        <v>11510</v>
      </c>
      <c r="D30" s="24" t="s">
        <v>31</v>
      </c>
      <c r="E30" s="24" t="s">
        <v>32</v>
      </c>
      <c r="F30" s="24" t="s">
        <v>33</v>
      </c>
      <c r="G30" s="24" t="s">
        <v>32</v>
      </c>
      <c r="H30" s="24" t="s">
        <v>35</v>
      </c>
      <c r="I30" s="59">
        <v>21101</v>
      </c>
      <c r="J30" s="37" t="s">
        <v>37</v>
      </c>
      <c r="K30" s="60" t="s">
        <v>117</v>
      </c>
      <c r="L30" s="61" t="s">
        <v>118</v>
      </c>
      <c r="M30" s="62"/>
      <c r="N30" s="62"/>
      <c r="O30" s="34" t="s">
        <v>34</v>
      </c>
      <c r="P30" s="63">
        <v>8</v>
      </c>
      <c r="Q30" s="63">
        <v>35</v>
      </c>
      <c r="R30" s="18" t="s">
        <v>74</v>
      </c>
      <c r="S30" s="64">
        <f t="shared" si="0"/>
        <v>280</v>
      </c>
      <c r="T30" s="65">
        <v>0</v>
      </c>
      <c r="U30" s="65">
        <v>0</v>
      </c>
      <c r="V30" s="65">
        <v>0</v>
      </c>
      <c r="W30" s="65">
        <v>0</v>
      </c>
      <c r="X30" s="65">
        <f t="shared" si="1"/>
        <v>280</v>
      </c>
      <c r="Y30" s="65">
        <v>0</v>
      </c>
      <c r="Z30" s="65">
        <v>0</v>
      </c>
      <c r="AA30" s="65">
        <v>0</v>
      </c>
      <c r="AB30" s="65">
        <v>0</v>
      </c>
      <c r="AC30" s="65">
        <v>0</v>
      </c>
      <c r="AD30" s="65">
        <v>0</v>
      </c>
      <c r="AE30" s="65">
        <v>0</v>
      </c>
    </row>
    <row r="31" spans="1:31" s="17" customFormat="1" ht="21" x14ac:dyDescent="0.25">
      <c r="A31" s="50" t="s">
        <v>30</v>
      </c>
      <c r="B31" s="50" t="s">
        <v>31</v>
      </c>
      <c r="C31" s="24">
        <v>11510</v>
      </c>
      <c r="D31" s="24" t="s">
        <v>31</v>
      </c>
      <c r="E31" s="24" t="s">
        <v>32</v>
      </c>
      <c r="F31" s="24" t="s">
        <v>33</v>
      </c>
      <c r="G31" s="24" t="s">
        <v>32</v>
      </c>
      <c r="H31" s="24" t="s">
        <v>35</v>
      </c>
      <c r="I31" s="59">
        <v>21101</v>
      </c>
      <c r="J31" s="37" t="s">
        <v>37</v>
      </c>
      <c r="K31" s="60" t="s">
        <v>119</v>
      </c>
      <c r="L31" s="61" t="s">
        <v>120</v>
      </c>
      <c r="M31" s="62"/>
      <c r="N31" s="62"/>
      <c r="O31" s="34" t="s">
        <v>34</v>
      </c>
      <c r="P31" s="63">
        <v>15</v>
      </c>
      <c r="Q31" s="63">
        <v>45</v>
      </c>
      <c r="R31" s="18" t="s">
        <v>74</v>
      </c>
      <c r="S31" s="64">
        <f t="shared" si="0"/>
        <v>675</v>
      </c>
      <c r="T31" s="65">
        <v>0</v>
      </c>
      <c r="U31" s="65">
        <v>0</v>
      </c>
      <c r="V31" s="65">
        <v>0</v>
      </c>
      <c r="W31" s="65">
        <v>0</v>
      </c>
      <c r="X31" s="65">
        <f t="shared" si="1"/>
        <v>675</v>
      </c>
      <c r="Y31" s="65">
        <v>0</v>
      </c>
      <c r="Z31" s="65">
        <v>0</v>
      </c>
      <c r="AA31" s="65">
        <v>0</v>
      </c>
      <c r="AB31" s="65">
        <v>0</v>
      </c>
      <c r="AC31" s="65">
        <v>0</v>
      </c>
      <c r="AD31" s="65">
        <v>0</v>
      </c>
      <c r="AE31" s="65">
        <v>0</v>
      </c>
    </row>
    <row r="32" spans="1:31" s="17" customFormat="1" ht="21" x14ac:dyDescent="0.25">
      <c r="A32" s="50" t="s">
        <v>30</v>
      </c>
      <c r="B32" s="50" t="s">
        <v>31</v>
      </c>
      <c r="C32" s="24">
        <v>11510</v>
      </c>
      <c r="D32" s="24" t="s">
        <v>31</v>
      </c>
      <c r="E32" s="24" t="s">
        <v>32</v>
      </c>
      <c r="F32" s="24" t="s">
        <v>33</v>
      </c>
      <c r="G32" s="24" t="s">
        <v>32</v>
      </c>
      <c r="H32" s="24" t="s">
        <v>35</v>
      </c>
      <c r="I32" s="59">
        <v>21101</v>
      </c>
      <c r="J32" s="37" t="s">
        <v>37</v>
      </c>
      <c r="K32" s="60" t="s">
        <v>62</v>
      </c>
      <c r="L32" s="61" t="s">
        <v>63</v>
      </c>
      <c r="M32" s="62"/>
      <c r="N32" s="62"/>
      <c r="O32" s="34" t="s">
        <v>34</v>
      </c>
      <c r="P32" s="63">
        <v>20</v>
      </c>
      <c r="Q32" s="63">
        <v>10</v>
      </c>
      <c r="R32" s="18" t="s">
        <v>74</v>
      </c>
      <c r="S32" s="64">
        <f t="shared" si="0"/>
        <v>200</v>
      </c>
      <c r="T32" s="65">
        <v>0</v>
      </c>
      <c r="U32" s="65">
        <v>0</v>
      </c>
      <c r="V32" s="65">
        <v>0</v>
      </c>
      <c r="W32" s="65">
        <v>0</v>
      </c>
      <c r="X32" s="65">
        <f t="shared" si="1"/>
        <v>200</v>
      </c>
      <c r="Y32" s="65">
        <v>0</v>
      </c>
      <c r="Z32" s="65">
        <v>0</v>
      </c>
      <c r="AA32" s="65">
        <v>0</v>
      </c>
      <c r="AB32" s="65">
        <v>0</v>
      </c>
      <c r="AC32" s="65">
        <v>0</v>
      </c>
      <c r="AD32" s="65">
        <v>0</v>
      </c>
      <c r="AE32" s="65">
        <v>0</v>
      </c>
    </row>
    <row r="33" spans="1:31" s="17" customFormat="1" ht="21" x14ac:dyDescent="0.25">
      <c r="A33" s="50" t="s">
        <v>30</v>
      </c>
      <c r="B33" s="50" t="s">
        <v>31</v>
      </c>
      <c r="C33" s="24">
        <v>11510</v>
      </c>
      <c r="D33" s="24" t="s">
        <v>31</v>
      </c>
      <c r="E33" s="24" t="s">
        <v>32</v>
      </c>
      <c r="F33" s="24" t="s">
        <v>33</v>
      </c>
      <c r="G33" s="24" t="s">
        <v>32</v>
      </c>
      <c r="H33" s="24" t="s">
        <v>35</v>
      </c>
      <c r="I33" s="59">
        <v>21101</v>
      </c>
      <c r="J33" s="37" t="s">
        <v>37</v>
      </c>
      <c r="K33" s="60" t="s">
        <v>121</v>
      </c>
      <c r="L33" s="61" t="s">
        <v>122</v>
      </c>
      <c r="M33" s="62"/>
      <c r="N33" s="62"/>
      <c r="O33" s="34" t="s">
        <v>34</v>
      </c>
      <c r="P33" s="63">
        <v>6</v>
      </c>
      <c r="Q33" s="63">
        <v>39</v>
      </c>
      <c r="R33" s="18" t="s">
        <v>74</v>
      </c>
      <c r="S33" s="64">
        <f t="shared" si="0"/>
        <v>234</v>
      </c>
      <c r="T33" s="65">
        <v>0</v>
      </c>
      <c r="U33" s="65">
        <v>0</v>
      </c>
      <c r="V33" s="65">
        <v>0</v>
      </c>
      <c r="W33" s="65">
        <v>0</v>
      </c>
      <c r="X33" s="65">
        <f t="shared" si="1"/>
        <v>234</v>
      </c>
      <c r="Y33" s="65">
        <v>0</v>
      </c>
      <c r="Z33" s="65">
        <v>0</v>
      </c>
      <c r="AA33" s="65">
        <v>0</v>
      </c>
      <c r="AB33" s="65">
        <v>0</v>
      </c>
      <c r="AC33" s="65">
        <v>0</v>
      </c>
      <c r="AD33" s="65">
        <v>0</v>
      </c>
      <c r="AE33" s="65">
        <v>0</v>
      </c>
    </row>
    <row r="34" spans="1:31" s="17" customFormat="1" ht="21" x14ac:dyDescent="0.25">
      <c r="A34" s="50" t="s">
        <v>30</v>
      </c>
      <c r="B34" s="50" t="s">
        <v>31</v>
      </c>
      <c r="C34" s="24">
        <v>11510</v>
      </c>
      <c r="D34" s="24" t="s">
        <v>31</v>
      </c>
      <c r="E34" s="24" t="s">
        <v>32</v>
      </c>
      <c r="F34" s="24" t="s">
        <v>33</v>
      </c>
      <c r="G34" s="24" t="s">
        <v>32</v>
      </c>
      <c r="H34" s="24" t="s">
        <v>35</v>
      </c>
      <c r="I34" s="59">
        <v>21101</v>
      </c>
      <c r="J34" s="37" t="s">
        <v>37</v>
      </c>
      <c r="K34" s="60" t="s">
        <v>60</v>
      </c>
      <c r="L34" s="61" t="s">
        <v>61</v>
      </c>
      <c r="M34" s="62"/>
      <c r="N34" s="62"/>
      <c r="O34" s="34" t="s">
        <v>34</v>
      </c>
      <c r="P34" s="63">
        <v>2</v>
      </c>
      <c r="Q34" s="63">
        <v>174</v>
      </c>
      <c r="R34" s="18" t="s">
        <v>74</v>
      </c>
      <c r="S34" s="64">
        <f t="shared" si="0"/>
        <v>348</v>
      </c>
      <c r="T34" s="65">
        <v>0</v>
      </c>
      <c r="U34" s="65">
        <v>0</v>
      </c>
      <c r="V34" s="65">
        <v>0</v>
      </c>
      <c r="W34" s="65">
        <v>0</v>
      </c>
      <c r="X34" s="65">
        <f t="shared" si="1"/>
        <v>348</v>
      </c>
      <c r="Y34" s="65">
        <v>0</v>
      </c>
      <c r="Z34" s="65">
        <v>0</v>
      </c>
      <c r="AA34" s="65">
        <v>0</v>
      </c>
      <c r="AB34" s="65">
        <v>0</v>
      </c>
      <c r="AC34" s="65">
        <v>0</v>
      </c>
      <c r="AD34" s="65">
        <v>0</v>
      </c>
      <c r="AE34" s="65">
        <v>0</v>
      </c>
    </row>
    <row r="35" spans="1:31" s="17" customFormat="1" ht="21" x14ac:dyDescent="0.25">
      <c r="A35" s="50" t="s">
        <v>30</v>
      </c>
      <c r="B35" s="50" t="s">
        <v>31</v>
      </c>
      <c r="C35" s="24">
        <v>11510</v>
      </c>
      <c r="D35" s="24" t="s">
        <v>31</v>
      </c>
      <c r="E35" s="24" t="s">
        <v>32</v>
      </c>
      <c r="F35" s="24" t="s">
        <v>33</v>
      </c>
      <c r="G35" s="24" t="s">
        <v>32</v>
      </c>
      <c r="H35" s="24" t="s">
        <v>35</v>
      </c>
      <c r="I35" s="59">
        <v>21101</v>
      </c>
      <c r="J35" s="37" t="s">
        <v>37</v>
      </c>
      <c r="K35" s="60" t="s">
        <v>123</v>
      </c>
      <c r="L35" s="61" t="s">
        <v>124</v>
      </c>
      <c r="M35" s="62"/>
      <c r="N35" s="62"/>
      <c r="O35" s="34" t="s">
        <v>34</v>
      </c>
      <c r="P35" s="63">
        <v>3</v>
      </c>
      <c r="Q35" s="63">
        <v>35</v>
      </c>
      <c r="R35" s="18" t="s">
        <v>74</v>
      </c>
      <c r="S35" s="64">
        <f t="shared" si="0"/>
        <v>105</v>
      </c>
      <c r="T35" s="65">
        <v>0</v>
      </c>
      <c r="U35" s="65">
        <v>0</v>
      </c>
      <c r="V35" s="65">
        <v>0</v>
      </c>
      <c r="W35" s="65">
        <v>0</v>
      </c>
      <c r="X35" s="65">
        <f t="shared" si="1"/>
        <v>105</v>
      </c>
      <c r="Y35" s="65">
        <v>0</v>
      </c>
      <c r="Z35" s="65">
        <v>0</v>
      </c>
      <c r="AA35" s="65">
        <v>0</v>
      </c>
      <c r="AB35" s="65">
        <v>0</v>
      </c>
      <c r="AC35" s="65">
        <v>0</v>
      </c>
      <c r="AD35" s="65">
        <v>0</v>
      </c>
      <c r="AE35" s="65">
        <v>0</v>
      </c>
    </row>
    <row r="36" spans="1:31" s="17" customFormat="1" ht="21" x14ac:dyDescent="0.25">
      <c r="A36" s="50" t="s">
        <v>30</v>
      </c>
      <c r="B36" s="50" t="s">
        <v>31</v>
      </c>
      <c r="C36" s="24">
        <v>11510</v>
      </c>
      <c r="D36" s="24" t="s">
        <v>31</v>
      </c>
      <c r="E36" s="24" t="s">
        <v>32</v>
      </c>
      <c r="F36" s="24" t="s">
        <v>33</v>
      </c>
      <c r="G36" s="24" t="s">
        <v>32</v>
      </c>
      <c r="H36" s="24" t="s">
        <v>35</v>
      </c>
      <c r="I36" s="59">
        <v>21101</v>
      </c>
      <c r="J36" s="37" t="s">
        <v>37</v>
      </c>
      <c r="K36" s="60" t="s">
        <v>125</v>
      </c>
      <c r="L36" s="61" t="s">
        <v>126</v>
      </c>
      <c r="M36" s="62"/>
      <c r="N36" s="62"/>
      <c r="O36" s="34" t="s">
        <v>34</v>
      </c>
      <c r="P36" s="63">
        <v>3</v>
      </c>
      <c r="Q36" s="63">
        <v>80</v>
      </c>
      <c r="R36" s="18" t="s">
        <v>74</v>
      </c>
      <c r="S36" s="64">
        <f t="shared" si="0"/>
        <v>240</v>
      </c>
      <c r="T36" s="65">
        <v>0</v>
      </c>
      <c r="U36" s="65">
        <v>0</v>
      </c>
      <c r="V36" s="65">
        <v>0</v>
      </c>
      <c r="W36" s="65">
        <v>0</v>
      </c>
      <c r="X36" s="65">
        <f t="shared" si="1"/>
        <v>240</v>
      </c>
      <c r="Y36" s="65">
        <v>0</v>
      </c>
      <c r="Z36" s="65">
        <v>0</v>
      </c>
      <c r="AA36" s="65">
        <v>0</v>
      </c>
      <c r="AB36" s="65">
        <v>0</v>
      </c>
      <c r="AC36" s="65">
        <v>0</v>
      </c>
      <c r="AD36" s="65">
        <v>0</v>
      </c>
      <c r="AE36" s="65">
        <v>0</v>
      </c>
    </row>
    <row r="37" spans="1:31" s="17" customFormat="1" ht="21" x14ac:dyDescent="0.25">
      <c r="A37" s="50" t="s">
        <v>30</v>
      </c>
      <c r="B37" s="50" t="s">
        <v>31</v>
      </c>
      <c r="C37" s="24">
        <v>11510</v>
      </c>
      <c r="D37" s="24" t="s">
        <v>31</v>
      </c>
      <c r="E37" s="24" t="s">
        <v>32</v>
      </c>
      <c r="F37" s="24" t="s">
        <v>33</v>
      </c>
      <c r="G37" s="24" t="s">
        <v>32</v>
      </c>
      <c r="H37" s="24" t="s">
        <v>35</v>
      </c>
      <c r="I37" s="59">
        <v>21101</v>
      </c>
      <c r="J37" s="37" t="s">
        <v>37</v>
      </c>
      <c r="K37" s="60" t="s">
        <v>60</v>
      </c>
      <c r="L37" s="61" t="s">
        <v>61</v>
      </c>
      <c r="M37" s="62"/>
      <c r="N37" s="62"/>
      <c r="O37" s="34" t="s">
        <v>34</v>
      </c>
      <c r="P37" s="63">
        <v>2</v>
      </c>
      <c r="Q37" s="63">
        <v>174</v>
      </c>
      <c r="R37" s="18" t="s">
        <v>74</v>
      </c>
      <c r="S37" s="64">
        <f t="shared" si="0"/>
        <v>348</v>
      </c>
      <c r="T37" s="65">
        <v>0</v>
      </c>
      <c r="U37" s="65">
        <v>0</v>
      </c>
      <c r="V37" s="65">
        <v>0</v>
      </c>
      <c r="W37" s="65">
        <v>0</v>
      </c>
      <c r="X37" s="65">
        <f t="shared" si="1"/>
        <v>348</v>
      </c>
      <c r="Y37" s="65">
        <v>0</v>
      </c>
      <c r="Z37" s="65">
        <v>0</v>
      </c>
      <c r="AA37" s="65">
        <v>0</v>
      </c>
      <c r="AB37" s="65">
        <v>0</v>
      </c>
      <c r="AC37" s="65">
        <v>0</v>
      </c>
      <c r="AD37" s="65">
        <v>0</v>
      </c>
      <c r="AE37" s="65">
        <v>0</v>
      </c>
    </row>
    <row r="38" spans="1:31" s="17" customFormat="1" ht="21" x14ac:dyDescent="0.25">
      <c r="A38" s="50" t="s">
        <v>30</v>
      </c>
      <c r="B38" s="50" t="s">
        <v>31</v>
      </c>
      <c r="C38" s="24">
        <v>11510</v>
      </c>
      <c r="D38" s="24" t="s">
        <v>31</v>
      </c>
      <c r="E38" s="24" t="s">
        <v>32</v>
      </c>
      <c r="F38" s="24" t="s">
        <v>33</v>
      </c>
      <c r="G38" s="24" t="s">
        <v>32</v>
      </c>
      <c r="H38" s="24" t="s">
        <v>35</v>
      </c>
      <c r="I38" s="59">
        <v>21101</v>
      </c>
      <c r="J38" s="37" t="s">
        <v>37</v>
      </c>
      <c r="K38" s="60" t="s">
        <v>127</v>
      </c>
      <c r="L38" s="61" t="s">
        <v>128</v>
      </c>
      <c r="M38" s="62"/>
      <c r="N38" s="62"/>
      <c r="O38" s="34" t="s">
        <v>34</v>
      </c>
      <c r="P38" s="63">
        <v>3</v>
      </c>
      <c r="Q38" s="63">
        <v>62</v>
      </c>
      <c r="R38" s="18" t="s">
        <v>74</v>
      </c>
      <c r="S38" s="64">
        <f t="shared" si="0"/>
        <v>186</v>
      </c>
      <c r="T38" s="65">
        <v>0</v>
      </c>
      <c r="U38" s="65">
        <v>0</v>
      </c>
      <c r="V38" s="65">
        <v>0</v>
      </c>
      <c r="W38" s="65">
        <v>0</v>
      </c>
      <c r="X38" s="65">
        <f t="shared" si="1"/>
        <v>186</v>
      </c>
      <c r="Y38" s="65">
        <v>0</v>
      </c>
      <c r="Z38" s="65">
        <v>0</v>
      </c>
      <c r="AA38" s="65">
        <v>0</v>
      </c>
      <c r="AB38" s="65">
        <v>0</v>
      </c>
      <c r="AC38" s="65">
        <v>0</v>
      </c>
      <c r="AD38" s="65">
        <v>0</v>
      </c>
      <c r="AE38" s="65">
        <v>0</v>
      </c>
    </row>
    <row r="39" spans="1:31" s="17" customFormat="1" ht="21" x14ac:dyDescent="0.25">
      <c r="A39" s="50" t="s">
        <v>30</v>
      </c>
      <c r="B39" s="50" t="s">
        <v>31</v>
      </c>
      <c r="C39" s="24">
        <v>11510</v>
      </c>
      <c r="D39" s="24" t="s">
        <v>31</v>
      </c>
      <c r="E39" s="24" t="s">
        <v>32</v>
      </c>
      <c r="F39" s="24" t="s">
        <v>33</v>
      </c>
      <c r="G39" s="24" t="s">
        <v>32</v>
      </c>
      <c r="H39" s="24" t="s">
        <v>35</v>
      </c>
      <c r="I39" s="59">
        <v>21101</v>
      </c>
      <c r="J39" s="37" t="s">
        <v>37</v>
      </c>
      <c r="K39" s="60" t="s">
        <v>129</v>
      </c>
      <c r="L39" s="61" t="s">
        <v>130</v>
      </c>
      <c r="M39" s="62"/>
      <c r="N39" s="62"/>
      <c r="O39" s="34" t="s">
        <v>34</v>
      </c>
      <c r="P39" s="63">
        <v>6</v>
      </c>
      <c r="Q39" s="63">
        <v>58</v>
      </c>
      <c r="R39" s="18" t="s">
        <v>74</v>
      </c>
      <c r="S39" s="64">
        <f t="shared" si="0"/>
        <v>348</v>
      </c>
      <c r="T39" s="65">
        <v>0</v>
      </c>
      <c r="U39" s="65">
        <v>0</v>
      </c>
      <c r="V39" s="65">
        <v>0</v>
      </c>
      <c r="W39" s="65">
        <v>0</v>
      </c>
      <c r="X39" s="65">
        <f t="shared" si="1"/>
        <v>348</v>
      </c>
      <c r="Y39" s="65">
        <v>0</v>
      </c>
      <c r="Z39" s="65">
        <v>0</v>
      </c>
      <c r="AA39" s="65">
        <v>0</v>
      </c>
      <c r="AB39" s="65">
        <v>0</v>
      </c>
      <c r="AC39" s="65">
        <v>0</v>
      </c>
      <c r="AD39" s="65">
        <v>0</v>
      </c>
      <c r="AE39" s="65">
        <v>0</v>
      </c>
    </row>
    <row r="40" spans="1:31" s="17" customFormat="1" ht="21" x14ac:dyDescent="0.25">
      <c r="A40" s="50" t="s">
        <v>30</v>
      </c>
      <c r="B40" s="50" t="s">
        <v>31</v>
      </c>
      <c r="C40" s="24">
        <v>11510</v>
      </c>
      <c r="D40" s="24" t="s">
        <v>31</v>
      </c>
      <c r="E40" s="24" t="s">
        <v>32</v>
      </c>
      <c r="F40" s="24" t="s">
        <v>33</v>
      </c>
      <c r="G40" s="24" t="s">
        <v>32</v>
      </c>
      <c r="H40" s="24" t="s">
        <v>35</v>
      </c>
      <c r="I40" s="59">
        <v>21101</v>
      </c>
      <c r="J40" s="37" t="s">
        <v>37</v>
      </c>
      <c r="K40" s="60" t="s">
        <v>131</v>
      </c>
      <c r="L40" s="61" t="s">
        <v>132</v>
      </c>
      <c r="M40" s="62"/>
      <c r="N40" s="62"/>
      <c r="O40" s="34" t="s">
        <v>34</v>
      </c>
      <c r="P40" s="63">
        <v>1</v>
      </c>
      <c r="Q40" s="63">
        <v>16</v>
      </c>
      <c r="R40" s="18" t="s">
        <v>74</v>
      </c>
      <c r="S40" s="64">
        <f t="shared" si="0"/>
        <v>16</v>
      </c>
      <c r="T40" s="65">
        <v>0</v>
      </c>
      <c r="U40" s="65">
        <v>0</v>
      </c>
      <c r="V40" s="65">
        <v>0</v>
      </c>
      <c r="W40" s="65">
        <v>0</v>
      </c>
      <c r="X40" s="65">
        <f t="shared" si="1"/>
        <v>16</v>
      </c>
      <c r="Y40" s="65">
        <v>0</v>
      </c>
      <c r="Z40" s="65">
        <v>0</v>
      </c>
      <c r="AA40" s="65">
        <v>0</v>
      </c>
      <c r="AB40" s="65">
        <v>0</v>
      </c>
      <c r="AC40" s="65">
        <v>0</v>
      </c>
      <c r="AD40" s="65">
        <v>0</v>
      </c>
      <c r="AE40" s="65">
        <v>0</v>
      </c>
    </row>
    <row r="41" spans="1:31" s="17" customFormat="1" ht="21" x14ac:dyDescent="0.25">
      <c r="A41" s="50" t="s">
        <v>30</v>
      </c>
      <c r="B41" s="50" t="s">
        <v>31</v>
      </c>
      <c r="C41" s="24">
        <v>11510</v>
      </c>
      <c r="D41" s="24" t="s">
        <v>31</v>
      </c>
      <c r="E41" s="24" t="s">
        <v>32</v>
      </c>
      <c r="F41" s="24" t="s">
        <v>33</v>
      </c>
      <c r="G41" s="24" t="s">
        <v>32</v>
      </c>
      <c r="H41" s="24" t="s">
        <v>35</v>
      </c>
      <c r="I41" s="59">
        <v>21101</v>
      </c>
      <c r="J41" s="37" t="s">
        <v>37</v>
      </c>
      <c r="K41" s="60" t="s">
        <v>54</v>
      </c>
      <c r="L41" s="61" t="s">
        <v>55</v>
      </c>
      <c r="M41" s="62"/>
      <c r="N41" s="62"/>
      <c r="O41" s="34" t="s">
        <v>34</v>
      </c>
      <c r="P41" s="63">
        <v>1</v>
      </c>
      <c r="Q41" s="63">
        <v>56</v>
      </c>
      <c r="R41" s="18" t="s">
        <v>74</v>
      </c>
      <c r="S41" s="64">
        <f t="shared" si="0"/>
        <v>56</v>
      </c>
      <c r="T41" s="65">
        <v>0</v>
      </c>
      <c r="U41" s="65">
        <v>0</v>
      </c>
      <c r="V41" s="65">
        <v>0</v>
      </c>
      <c r="W41" s="65">
        <v>0</v>
      </c>
      <c r="X41" s="65">
        <f t="shared" si="1"/>
        <v>56</v>
      </c>
      <c r="Y41" s="65">
        <v>0</v>
      </c>
      <c r="Z41" s="65">
        <v>0</v>
      </c>
      <c r="AA41" s="65">
        <v>0</v>
      </c>
      <c r="AB41" s="65">
        <v>0</v>
      </c>
      <c r="AC41" s="65">
        <v>0</v>
      </c>
      <c r="AD41" s="65">
        <v>0</v>
      </c>
      <c r="AE41" s="65">
        <v>0</v>
      </c>
    </row>
    <row r="42" spans="1:31" s="17" customFormat="1" ht="21" x14ac:dyDescent="0.25">
      <c r="A42" s="50" t="s">
        <v>30</v>
      </c>
      <c r="B42" s="50" t="s">
        <v>31</v>
      </c>
      <c r="C42" s="24">
        <v>11510</v>
      </c>
      <c r="D42" s="24" t="s">
        <v>31</v>
      </c>
      <c r="E42" s="24" t="s">
        <v>32</v>
      </c>
      <c r="F42" s="24" t="s">
        <v>33</v>
      </c>
      <c r="G42" s="24" t="s">
        <v>32</v>
      </c>
      <c r="H42" s="24" t="s">
        <v>35</v>
      </c>
      <c r="I42" s="59">
        <v>21101</v>
      </c>
      <c r="J42" s="37" t="s">
        <v>37</v>
      </c>
      <c r="K42" s="60" t="s">
        <v>133</v>
      </c>
      <c r="L42" s="61" t="s">
        <v>134</v>
      </c>
      <c r="M42" s="62"/>
      <c r="N42" s="62"/>
      <c r="O42" s="34" t="s">
        <v>34</v>
      </c>
      <c r="P42" s="63">
        <v>6</v>
      </c>
      <c r="Q42" s="63">
        <v>220</v>
      </c>
      <c r="R42" s="18" t="s">
        <v>74</v>
      </c>
      <c r="S42" s="64">
        <f t="shared" si="0"/>
        <v>1320</v>
      </c>
      <c r="T42" s="65">
        <v>0</v>
      </c>
      <c r="U42" s="65">
        <v>0</v>
      </c>
      <c r="V42" s="65">
        <v>0</v>
      </c>
      <c r="W42" s="65">
        <v>0</v>
      </c>
      <c r="X42" s="65">
        <f t="shared" si="1"/>
        <v>1320</v>
      </c>
      <c r="Y42" s="65">
        <v>0</v>
      </c>
      <c r="Z42" s="65">
        <v>0</v>
      </c>
      <c r="AA42" s="65">
        <v>0</v>
      </c>
      <c r="AB42" s="65">
        <v>0</v>
      </c>
      <c r="AC42" s="65">
        <v>0</v>
      </c>
      <c r="AD42" s="65">
        <v>0</v>
      </c>
      <c r="AE42" s="65">
        <v>0</v>
      </c>
    </row>
    <row r="43" spans="1:31" s="17" customFormat="1" ht="21" x14ac:dyDescent="0.25">
      <c r="A43" s="50" t="s">
        <v>30</v>
      </c>
      <c r="B43" s="50" t="s">
        <v>31</v>
      </c>
      <c r="C43" s="24">
        <v>11510</v>
      </c>
      <c r="D43" s="24" t="s">
        <v>31</v>
      </c>
      <c r="E43" s="24" t="s">
        <v>32</v>
      </c>
      <c r="F43" s="24" t="s">
        <v>46</v>
      </c>
      <c r="G43" s="25" t="s">
        <v>47</v>
      </c>
      <c r="H43" s="24" t="s">
        <v>67</v>
      </c>
      <c r="I43" s="59">
        <v>21101</v>
      </c>
      <c r="J43" s="37" t="s">
        <v>37</v>
      </c>
      <c r="K43" s="60" t="s">
        <v>135</v>
      </c>
      <c r="L43" s="61" t="s">
        <v>136</v>
      </c>
      <c r="M43" s="62"/>
      <c r="N43" s="62"/>
      <c r="O43" s="34" t="s">
        <v>34</v>
      </c>
      <c r="P43" s="63">
        <v>1</v>
      </c>
      <c r="Q43" s="63">
        <v>399</v>
      </c>
      <c r="R43" s="18" t="s">
        <v>74</v>
      </c>
      <c r="S43" s="64">
        <f t="shared" si="0"/>
        <v>399</v>
      </c>
      <c r="T43" s="65">
        <v>0</v>
      </c>
      <c r="U43" s="65">
        <v>0</v>
      </c>
      <c r="V43" s="65">
        <v>0</v>
      </c>
      <c r="W43" s="65">
        <v>0</v>
      </c>
      <c r="X43" s="65">
        <f t="shared" si="1"/>
        <v>399</v>
      </c>
      <c r="Y43" s="65">
        <v>0</v>
      </c>
      <c r="Z43" s="65">
        <v>0</v>
      </c>
      <c r="AA43" s="65">
        <v>0</v>
      </c>
      <c r="AB43" s="65">
        <v>0</v>
      </c>
      <c r="AC43" s="65">
        <v>0</v>
      </c>
      <c r="AD43" s="65">
        <v>0</v>
      </c>
      <c r="AE43" s="65">
        <v>0</v>
      </c>
    </row>
    <row r="44" spans="1:31" s="17" customFormat="1" ht="21" x14ac:dyDescent="0.25">
      <c r="A44" s="50" t="s">
        <v>30</v>
      </c>
      <c r="B44" s="50" t="s">
        <v>31</v>
      </c>
      <c r="C44" s="24">
        <v>11510</v>
      </c>
      <c r="D44" s="24" t="s">
        <v>31</v>
      </c>
      <c r="E44" s="24" t="s">
        <v>32</v>
      </c>
      <c r="F44" s="24" t="s">
        <v>46</v>
      </c>
      <c r="G44" s="24" t="s">
        <v>47</v>
      </c>
      <c r="H44" s="24" t="s">
        <v>67</v>
      </c>
      <c r="I44" s="59">
        <v>21101</v>
      </c>
      <c r="J44" s="37" t="s">
        <v>37</v>
      </c>
      <c r="K44" s="60" t="s">
        <v>137</v>
      </c>
      <c r="L44" s="61" t="s">
        <v>138</v>
      </c>
      <c r="M44" s="62"/>
      <c r="N44" s="62"/>
      <c r="O44" s="34" t="s">
        <v>34</v>
      </c>
      <c r="P44" s="63">
        <v>10</v>
      </c>
      <c r="Q44" s="63">
        <v>11</v>
      </c>
      <c r="R44" s="18" t="s">
        <v>74</v>
      </c>
      <c r="S44" s="64">
        <f t="shared" si="0"/>
        <v>110</v>
      </c>
      <c r="T44" s="65">
        <v>0</v>
      </c>
      <c r="U44" s="65">
        <v>0</v>
      </c>
      <c r="V44" s="65">
        <v>0</v>
      </c>
      <c r="W44" s="65">
        <v>0</v>
      </c>
      <c r="X44" s="65">
        <f t="shared" si="1"/>
        <v>110</v>
      </c>
      <c r="Y44" s="65">
        <v>0</v>
      </c>
      <c r="Z44" s="65">
        <v>0</v>
      </c>
      <c r="AA44" s="65">
        <v>0</v>
      </c>
      <c r="AB44" s="65">
        <v>0</v>
      </c>
      <c r="AC44" s="65">
        <v>0</v>
      </c>
      <c r="AD44" s="65">
        <v>0</v>
      </c>
      <c r="AE44" s="65">
        <v>0</v>
      </c>
    </row>
    <row r="45" spans="1:31" s="17" customFormat="1" ht="21" x14ac:dyDescent="0.25">
      <c r="A45" s="50" t="s">
        <v>30</v>
      </c>
      <c r="B45" s="50" t="s">
        <v>31</v>
      </c>
      <c r="C45" s="24">
        <v>11510</v>
      </c>
      <c r="D45" s="24" t="s">
        <v>31</v>
      </c>
      <c r="E45" s="24" t="s">
        <v>32</v>
      </c>
      <c r="F45" s="24" t="s">
        <v>46</v>
      </c>
      <c r="G45" s="24" t="s">
        <v>47</v>
      </c>
      <c r="H45" s="24" t="s">
        <v>67</v>
      </c>
      <c r="I45" s="59">
        <v>21101</v>
      </c>
      <c r="J45" s="37" t="s">
        <v>37</v>
      </c>
      <c r="K45" s="60" t="s">
        <v>137</v>
      </c>
      <c r="L45" s="61" t="s">
        <v>138</v>
      </c>
      <c r="M45" s="62"/>
      <c r="N45" s="62"/>
      <c r="O45" s="34" t="s">
        <v>34</v>
      </c>
      <c r="P45" s="63">
        <v>5</v>
      </c>
      <c r="Q45" s="63">
        <v>11</v>
      </c>
      <c r="R45" s="18" t="s">
        <v>74</v>
      </c>
      <c r="S45" s="64">
        <f t="shared" si="0"/>
        <v>55</v>
      </c>
      <c r="T45" s="65">
        <v>0</v>
      </c>
      <c r="U45" s="65">
        <v>0</v>
      </c>
      <c r="V45" s="65">
        <v>0</v>
      </c>
      <c r="W45" s="65">
        <v>0</v>
      </c>
      <c r="X45" s="65">
        <f t="shared" si="1"/>
        <v>55</v>
      </c>
      <c r="Y45" s="65">
        <v>0</v>
      </c>
      <c r="Z45" s="65">
        <v>0</v>
      </c>
      <c r="AA45" s="65">
        <v>0</v>
      </c>
      <c r="AB45" s="65">
        <v>0</v>
      </c>
      <c r="AC45" s="65">
        <v>0</v>
      </c>
      <c r="AD45" s="65">
        <v>0</v>
      </c>
      <c r="AE45" s="65">
        <v>0</v>
      </c>
    </row>
    <row r="46" spans="1:31" s="17" customFormat="1" ht="21" x14ac:dyDescent="0.25">
      <c r="A46" s="50" t="s">
        <v>30</v>
      </c>
      <c r="B46" s="50" t="s">
        <v>31</v>
      </c>
      <c r="C46" s="24">
        <v>11510</v>
      </c>
      <c r="D46" s="24" t="s">
        <v>31</v>
      </c>
      <c r="E46" s="24" t="s">
        <v>32</v>
      </c>
      <c r="F46" s="24" t="s">
        <v>46</v>
      </c>
      <c r="G46" s="24" t="s">
        <v>47</v>
      </c>
      <c r="H46" s="24" t="s">
        <v>67</v>
      </c>
      <c r="I46" s="59">
        <v>21101</v>
      </c>
      <c r="J46" s="37" t="s">
        <v>37</v>
      </c>
      <c r="K46" s="60" t="s">
        <v>139</v>
      </c>
      <c r="L46" s="61" t="s">
        <v>140</v>
      </c>
      <c r="M46" s="62"/>
      <c r="N46" s="62"/>
      <c r="O46" s="34" t="s">
        <v>34</v>
      </c>
      <c r="P46" s="63">
        <v>2</v>
      </c>
      <c r="Q46" s="63">
        <v>41</v>
      </c>
      <c r="R46" s="18" t="s">
        <v>74</v>
      </c>
      <c r="S46" s="64">
        <f t="shared" si="0"/>
        <v>82</v>
      </c>
      <c r="T46" s="65">
        <v>0</v>
      </c>
      <c r="U46" s="65">
        <v>0</v>
      </c>
      <c r="V46" s="65">
        <v>0</v>
      </c>
      <c r="W46" s="65">
        <v>0</v>
      </c>
      <c r="X46" s="65">
        <f t="shared" si="1"/>
        <v>82</v>
      </c>
      <c r="Y46" s="65">
        <v>0</v>
      </c>
      <c r="Z46" s="65">
        <v>0</v>
      </c>
      <c r="AA46" s="65">
        <v>0</v>
      </c>
      <c r="AB46" s="65">
        <v>0</v>
      </c>
      <c r="AC46" s="65">
        <v>0</v>
      </c>
      <c r="AD46" s="65">
        <v>0</v>
      </c>
      <c r="AE46" s="65">
        <v>0</v>
      </c>
    </row>
    <row r="47" spans="1:31" s="17" customFormat="1" ht="21" x14ac:dyDescent="0.25">
      <c r="A47" s="50" t="s">
        <v>30</v>
      </c>
      <c r="B47" s="50" t="s">
        <v>31</v>
      </c>
      <c r="C47" s="24">
        <v>11510</v>
      </c>
      <c r="D47" s="24" t="s">
        <v>31</v>
      </c>
      <c r="E47" s="24" t="s">
        <v>32</v>
      </c>
      <c r="F47" s="24" t="s">
        <v>46</v>
      </c>
      <c r="G47" s="24" t="s">
        <v>47</v>
      </c>
      <c r="H47" s="24" t="s">
        <v>67</v>
      </c>
      <c r="I47" s="59">
        <v>21101</v>
      </c>
      <c r="J47" s="37" t="s">
        <v>37</v>
      </c>
      <c r="K47" s="60" t="s">
        <v>141</v>
      </c>
      <c r="L47" s="61" t="s">
        <v>142</v>
      </c>
      <c r="M47" s="62"/>
      <c r="N47" s="62"/>
      <c r="O47" s="34" t="s">
        <v>34</v>
      </c>
      <c r="P47" s="63">
        <v>10</v>
      </c>
      <c r="Q47" s="63">
        <v>53</v>
      </c>
      <c r="R47" s="18" t="s">
        <v>74</v>
      </c>
      <c r="S47" s="64">
        <f t="shared" si="0"/>
        <v>530</v>
      </c>
      <c r="T47" s="65">
        <v>0</v>
      </c>
      <c r="U47" s="65">
        <v>0</v>
      </c>
      <c r="V47" s="65">
        <v>0</v>
      </c>
      <c r="W47" s="65">
        <v>0</v>
      </c>
      <c r="X47" s="65">
        <f t="shared" si="1"/>
        <v>530</v>
      </c>
      <c r="Y47" s="65">
        <v>0</v>
      </c>
      <c r="Z47" s="65">
        <v>0</v>
      </c>
      <c r="AA47" s="65">
        <v>0</v>
      </c>
      <c r="AB47" s="65">
        <v>0</v>
      </c>
      <c r="AC47" s="65">
        <v>0</v>
      </c>
      <c r="AD47" s="65">
        <v>0</v>
      </c>
      <c r="AE47" s="65">
        <v>0</v>
      </c>
    </row>
    <row r="48" spans="1:31" s="17" customFormat="1" ht="21" x14ac:dyDescent="0.25">
      <c r="A48" s="50" t="s">
        <v>30</v>
      </c>
      <c r="B48" s="50" t="s">
        <v>31</v>
      </c>
      <c r="C48" s="24">
        <v>11510</v>
      </c>
      <c r="D48" s="24" t="s">
        <v>31</v>
      </c>
      <c r="E48" s="24" t="s">
        <v>32</v>
      </c>
      <c r="F48" s="24" t="s">
        <v>46</v>
      </c>
      <c r="G48" s="24" t="s">
        <v>47</v>
      </c>
      <c r="H48" s="24" t="s">
        <v>67</v>
      </c>
      <c r="I48" s="59">
        <v>21101</v>
      </c>
      <c r="J48" s="37" t="s">
        <v>37</v>
      </c>
      <c r="K48" s="60" t="s">
        <v>143</v>
      </c>
      <c r="L48" s="61" t="s">
        <v>144</v>
      </c>
      <c r="M48" s="62"/>
      <c r="N48" s="62"/>
      <c r="O48" s="34" t="s">
        <v>34</v>
      </c>
      <c r="P48" s="63">
        <v>15</v>
      </c>
      <c r="Q48" s="63">
        <v>72</v>
      </c>
      <c r="R48" s="18" t="s">
        <v>74</v>
      </c>
      <c r="S48" s="64">
        <f t="shared" si="0"/>
        <v>1080</v>
      </c>
      <c r="T48" s="65">
        <v>0</v>
      </c>
      <c r="U48" s="65">
        <v>0</v>
      </c>
      <c r="V48" s="65">
        <v>0</v>
      </c>
      <c r="W48" s="65">
        <v>0</v>
      </c>
      <c r="X48" s="65">
        <f t="shared" si="1"/>
        <v>1080</v>
      </c>
      <c r="Y48" s="65">
        <v>0</v>
      </c>
      <c r="Z48" s="65">
        <v>0</v>
      </c>
      <c r="AA48" s="65">
        <v>0</v>
      </c>
      <c r="AB48" s="65">
        <v>0</v>
      </c>
      <c r="AC48" s="65">
        <v>0</v>
      </c>
      <c r="AD48" s="65">
        <v>0</v>
      </c>
      <c r="AE48" s="65">
        <v>0</v>
      </c>
    </row>
    <row r="49" spans="1:31" s="17" customFormat="1" ht="21" x14ac:dyDescent="0.25">
      <c r="A49" s="50" t="s">
        <v>30</v>
      </c>
      <c r="B49" s="50" t="s">
        <v>31</v>
      </c>
      <c r="C49" s="24">
        <v>11510</v>
      </c>
      <c r="D49" s="24" t="s">
        <v>31</v>
      </c>
      <c r="E49" s="24" t="s">
        <v>32</v>
      </c>
      <c r="F49" s="24" t="s">
        <v>46</v>
      </c>
      <c r="G49" s="24" t="s">
        <v>47</v>
      </c>
      <c r="H49" s="24" t="s">
        <v>67</v>
      </c>
      <c r="I49" s="59">
        <v>21101</v>
      </c>
      <c r="J49" s="37" t="s">
        <v>37</v>
      </c>
      <c r="K49" s="60" t="s">
        <v>143</v>
      </c>
      <c r="L49" s="61" t="s">
        <v>144</v>
      </c>
      <c r="M49" s="62"/>
      <c r="N49" s="62"/>
      <c r="O49" s="34" t="s">
        <v>34</v>
      </c>
      <c r="P49" s="63">
        <v>12</v>
      </c>
      <c r="Q49" s="63">
        <v>72</v>
      </c>
      <c r="R49" s="18" t="s">
        <v>74</v>
      </c>
      <c r="S49" s="64">
        <f t="shared" si="0"/>
        <v>864</v>
      </c>
      <c r="T49" s="65">
        <v>0</v>
      </c>
      <c r="U49" s="65">
        <v>0</v>
      </c>
      <c r="V49" s="65">
        <v>0</v>
      </c>
      <c r="W49" s="65">
        <v>0</v>
      </c>
      <c r="X49" s="65">
        <f t="shared" si="1"/>
        <v>864</v>
      </c>
      <c r="Y49" s="65">
        <v>0</v>
      </c>
      <c r="Z49" s="65">
        <v>0</v>
      </c>
      <c r="AA49" s="65">
        <v>0</v>
      </c>
      <c r="AB49" s="65">
        <v>0</v>
      </c>
      <c r="AC49" s="65">
        <v>0</v>
      </c>
      <c r="AD49" s="65">
        <v>0</v>
      </c>
      <c r="AE49" s="65">
        <v>0</v>
      </c>
    </row>
    <row r="50" spans="1:31" s="17" customFormat="1" ht="21" x14ac:dyDescent="0.25">
      <c r="A50" s="50" t="s">
        <v>30</v>
      </c>
      <c r="B50" s="50" t="s">
        <v>31</v>
      </c>
      <c r="C50" s="24">
        <v>11510</v>
      </c>
      <c r="D50" s="24" t="s">
        <v>31</v>
      </c>
      <c r="E50" s="24" t="s">
        <v>32</v>
      </c>
      <c r="F50" s="24" t="s">
        <v>46</v>
      </c>
      <c r="G50" s="24" t="s">
        <v>47</v>
      </c>
      <c r="H50" s="24" t="s">
        <v>67</v>
      </c>
      <c r="I50" s="59">
        <v>21101</v>
      </c>
      <c r="J50" s="37" t="s">
        <v>37</v>
      </c>
      <c r="K50" s="60" t="s">
        <v>145</v>
      </c>
      <c r="L50" s="61" t="s">
        <v>146</v>
      </c>
      <c r="M50" s="62"/>
      <c r="N50" s="62"/>
      <c r="O50" s="34" t="s">
        <v>34</v>
      </c>
      <c r="P50" s="63">
        <v>3</v>
      </c>
      <c r="Q50" s="63">
        <v>210</v>
      </c>
      <c r="R50" s="18" t="s">
        <v>74</v>
      </c>
      <c r="S50" s="64">
        <f t="shared" si="0"/>
        <v>630</v>
      </c>
      <c r="T50" s="65">
        <v>0</v>
      </c>
      <c r="U50" s="65">
        <v>0</v>
      </c>
      <c r="V50" s="65">
        <v>0</v>
      </c>
      <c r="W50" s="65">
        <v>0</v>
      </c>
      <c r="X50" s="65">
        <f t="shared" si="1"/>
        <v>630</v>
      </c>
      <c r="Y50" s="65">
        <v>0</v>
      </c>
      <c r="Z50" s="65">
        <v>0</v>
      </c>
      <c r="AA50" s="65">
        <v>0</v>
      </c>
      <c r="AB50" s="65">
        <v>0</v>
      </c>
      <c r="AC50" s="65">
        <v>0</v>
      </c>
      <c r="AD50" s="65">
        <v>0</v>
      </c>
      <c r="AE50" s="65">
        <v>0</v>
      </c>
    </row>
    <row r="51" spans="1:31" s="17" customFormat="1" ht="21" x14ac:dyDescent="0.25">
      <c r="A51" s="50" t="s">
        <v>30</v>
      </c>
      <c r="B51" s="50" t="s">
        <v>31</v>
      </c>
      <c r="C51" s="24">
        <v>11510</v>
      </c>
      <c r="D51" s="24" t="s">
        <v>31</v>
      </c>
      <c r="E51" s="24" t="s">
        <v>32</v>
      </c>
      <c r="F51" s="24" t="s">
        <v>46</v>
      </c>
      <c r="G51" s="24" t="s">
        <v>47</v>
      </c>
      <c r="H51" s="24" t="s">
        <v>67</v>
      </c>
      <c r="I51" s="59">
        <v>21101</v>
      </c>
      <c r="J51" s="37" t="s">
        <v>37</v>
      </c>
      <c r="K51" s="60" t="s">
        <v>147</v>
      </c>
      <c r="L51" s="61" t="s">
        <v>148</v>
      </c>
      <c r="M51" s="62"/>
      <c r="N51" s="62"/>
      <c r="O51" s="34" t="s">
        <v>34</v>
      </c>
      <c r="P51" s="63">
        <v>100</v>
      </c>
      <c r="Q51" s="63">
        <v>3</v>
      </c>
      <c r="R51" s="18" t="s">
        <v>74</v>
      </c>
      <c r="S51" s="64">
        <f t="shared" si="0"/>
        <v>300</v>
      </c>
      <c r="T51" s="65">
        <v>0</v>
      </c>
      <c r="U51" s="65">
        <v>0</v>
      </c>
      <c r="V51" s="65">
        <v>0</v>
      </c>
      <c r="W51" s="65">
        <v>0</v>
      </c>
      <c r="X51" s="65">
        <f t="shared" si="1"/>
        <v>300</v>
      </c>
      <c r="Y51" s="65">
        <v>0</v>
      </c>
      <c r="Z51" s="65">
        <v>0</v>
      </c>
      <c r="AA51" s="65">
        <v>0</v>
      </c>
      <c r="AB51" s="65">
        <v>0</v>
      </c>
      <c r="AC51" s="65">
        <v>0</v>
      </c>
      <c r="AD51" s="65">
        <v>0</v>
      </c>
      <c r="AE51" s="65">
        <v>0</v>
      </c>
    </row>
    <row r="52" spans="1:31" s="17" customFormat="1" ht="21" x14ac:dyDescent="0.25">
      <c r="A52" s="50" t="s">
        <v>30</v>
      </c>
      <c r="B52" s="50" t="s">
        <v>31</v>
      </c>
      <c r="C52" s="24">
        <v>11510</v>
      </c>
      <c r="D52" s="24" t="s">
        <v>31</v>
      </c>
      <c r="E52" s="24" t="s">
        <v>32</v>
      </c>
      <c r="F52" s="24" t="s">
        <v>46</v>
      </c>
      <c r="G52" s="24" t="s">
        <v>47</v>
      </c>
      <c r="H52" s="24" t="s">
        <v>67</v>
      </c>
      <c r="I52" s="59">
        <v>21101</v>
      </c>
      <c r="J52" s="37" t="s">
        <v>37</v>
      </c>
      <c r="K52" s="60" t="s">
        <v>143</v>
      </c>
      <c r="L52" s="61" t="s">
        <v>144</v>
      </c>
      <c r="M52" s="62"/>
      <c r="N52" s="62"/>
      <c r="O52" s="34" t="s">
        <v>34</v>
      </c>
      <c r="P52" s="63">
        <v>1</v>
      </c>
      <c r="Q52" s="63">
        <v>72</v>
      </c>
      <c r="R52" s="18" t="s">
        <v>74</v>
      </c>
      <c r="S52" s="64">
        <f t="shared" si="0"/>
        <v>72</v>
      </c>
      <c r="T52" s="65">
        <v>0</v>
      </c>
      <c r="U52" s="65">
        <v>0</v>
      </c>
      <c r="V52" s="65">
        <v>0</v>
      </c>
      <c r="W52" s="65">
        <v>0</v>
      </c>
      <c r="X52" s="65">
        <f t="shared" si="1"/>
        <v>72</v>
      </c>
      <c r="Y52" s="65">
        <v>0</v>
      </c>
      <c r="Z52" s="65">
        <v>0</v>
      </c>
      <c r="AA52" s="65">
        <v>0</v>
      </c>
      <c r="AB52" s="65">
        <v>0</v>
      </c>
      <c r="AC52" s="65">
        <v>0</v>
      </c>
      <c r="AD52" s="65">
        <v>0</v>
      </c>
      <c r="AE52" s="65">
        <v>0</v>
      </c>
    </row>
    <row r="53" spans="1:31" s="17" customFormat="1" ht="21" x14ac:dyDescent="0.25">
      <c r="A53" s="50" t="s">
        <v>30</v>
      </c>
      <c r="B53" s="50" t="s">
        <v>31</v>
      </c>
      <c r="C53" s="24">
        <v>11510</v>
      </c>
      <c r="D53" s="24" t="s">
        <v>31</v>
      </c>
      <c r="E53" s="24" t="s">
        <v>32</v>
      </c>
      <c r="F53" s="24" t="s">
        <v>36</v>
      </c>
      <c r="G53" s="25" t="s">
        <v>41</v>
      </c>
      <c r="H53" s="24" t="s">
        <v>35</v>
      </c>
      <c r="I53" s="59">
        <v>21101</v>
      </c>
      <c r="J53" s="37" t="s">
        <v>37</v>
      </c>
      <c r="K53" s="60" t="s">
        <v>107</v>
      </c>
      <c r="L53" s="61" t="s">
        <v>108</v>
      </c>
      <c r="M53" s="62"/>
      <c r="N53" s="62"/>
      <c r="O53" s="34" t="s">
        <v>34</v>
      </c>
      <c r="P53" s="63">
        <v>27</v>
      </c>
      <c r="Q53" s="63">
        <v>43</v>
      </c>
      <c r="R53" s="18" t="s">
        <v>74</v>
      </c>
      <c r="S53" s="64">
        <f t="shared" si="0"/>
        <v>1161</v>
      </c>
      <c r="T53" s="65">
        <v>0</v>
      </c>
      <c r="U53" s="65">
        <v>0</v>
      </c>
      <c r="V53" s="65">
        <v>0</v>
      </c>
      <c r="W53" s="65">
        <v>0</v>
      </c>
      <c r="X53" s="65">
        <f t="shared" si="1"/>
        <v>1161</v>
      </c>
      <c r="Y53" s="65">
        <v>0</v>
      </c>
      <c r="Z53" s="65">
        <v>0</v>
      </c>
      <c r="AA53" s="65">
        <v>0</v>
      </c>
      <c r="AB53" s="65">
        <v>0</v>
      </c>
      <c r="AC53" s="65">
        <v>0</v>
      </c>
      <c r="AD53" s="65">
        <v>0</v>
      </c>
      <c r="AE53" s="65">
        <v>0</v>
      </c>
    </row>
    <row r="54" spans="1:31" s="17" customFormat="1" ht="21" x14ac:dyDescent="0.25">
      <c r="A54" s="50" t="s">
        <v>30</v>
      </c>
      <c r="B54" s="50" t="s">
        <v>31</v>
      </c>
      <c r="C54" s="24">
        <v>11510</v>
      </c>
      <c r="D54" s="24" t="s">
        <v>31</v>
      </c>
      <c r="E54" s="24" t="s">
        <v>32</v>
      </c>
      <c r="F54" s="24" t="s">
        <v>33</v>
      </c>
      <c r="G54" s="24" t="s">
        <v>32</v>
      </c>
      <c r="H54" s="24" t="s">
        <v>35</v>
      </c>
      <c r="I54" s="59">
        <v>21401</v>
      </c>
      <c r="J54" s="37" t="s">
        <v>68</v>
      </c>
      <c r="K54" s="60" t="s">
        <v>149</v>
      </c>
      <c r="L54" s="61" t="s">
        <v>150</v>
      </c>
      <c r="M54" s="62"/>
      <c r="N54" s="62"/>
      <c r="O54" s="34" t="s">
        <v>34</v>
      </c>
      <c r="P54" s="63">
        <v>1</v>
      </c>
      <c r="Q54" s="63">
        <v>5387</v>
      </c>
      <c r="R54" s="18" t="s">
        <v>74</v>
      </c>
      <c r="S54" s="64">
        <f t="shared" si="0"/>
        <v>5387</v>
      </c>
      <c r="T54" s="65">
        <v>0</v>
      </c>
      <c r="U54" s="65">
        <v>0</v>
      </c>
      <c r="V54" s="65">
        <v>0</v>
      </c>
      <c r="W54" s="65">
        <v>0</v>
      </c>
      <c r="X54" s="65">
        <f t="shared" si="1"/>
        <v>5387</v>
      </c>
      <c r="Y54" s="65">
        <v>0</v>
      </c>
      <c r="Z54" s="65">
        <v>0</v>
      </c>
      <c r="AA54" s="65">
        <v>0</v>
      </c>
      <c r="AB54" s="65">
        <v>0</v>
      </c>
      <c r="AC54" s="65">
        <v>0</v>
      </c>
      <c r="AD54" s="65">
        <v>0</v>
      </c>
      <c r="AE54" s="65">
        <v>0</v>
      </c>
    </row>
    <row r="55" spans="1:31" s="17" customFormat="1" ht="21" x14ac:dyDescent="0.25">
      <c r="A55" s="50" t="s">
        <v>30</v>
      </c>
      <c r="B55" s="50" t="s">
        <v>31</v>
      </c>
      <c r="C55" s="24">
        <v>11510</v>
      </c>
      <c r="D55" s="24" t="s">
        <v>31</v>
      </c>
      <c r="E55" s="24" t="s">
        <v>32</v>
      </c>
      <c r="F55" s="24" t="s">
        <v>33</v>
      </c>
      <c r="G55" s="24" t="s">
        <v>32</v>
      </c>
      <c r="H55" s="24" t="s">
        <v>35</v>
      </c>
      <c r="I55" s="59">
        <v>21401</v>
      </c>
      <c r="J55" s="37" t="s">
        <v>68</v>
      </c>
      <c r="K55" s="60" t="s">
        <v>86</v>
      </c>
      <c r="L55" s="61" t="s">
        <v>83</v>
      </c>
      <c r="M55" s="62"/>
      <c r="N55" s="62"/>
      <c r="O55" s="34" t="s">
        <v>34</v>
      </c>
      <c r="P55" s="63">
        <v>1</v>
      </c>
      <c r="Q55" s="63">
        <v>124</v>
      </c>
      <c r="R55" s="18" t="s">
        <v>74</v>
      </c>
      <c r="S55" s="64">
        <f t="shared" si="0"/>
        <v>124</v>
      </c>
      <c r="T55" s="65">
        <v>0</v>
      </c>
      <c r="U55" s="65">
        <v>0</v>
      </c>
      <c r="V55" s="65">
        <v>0</v>
      </c>
      <c r="W55" s="65">
        <v>0</v>
      </c>
      <c r="X55" s="65">
        <f t="shared" si="1"/>
        <v>124</v>
      </c>
      <c r="Y55" s="65">
        <v>0</v>
      </c>
      <c r="Z55" s="65">
        <v>0</v>
      </c>
      <c r="AA55" s="65">
        <v>0</v>
      </c>
      <c r="AB55" s="65">
        <v>0</v>
      </c>
      <c r="AC55" s="65">
        <v>0</v>
      </c>
      <c r="AD55" s="65">
        <v>0</v>
      </c>
      <c r="AE55" s="65">
        <v>0</v>
      </c>
    </row>
    <row r="56" spans="1:31" s="17" customFormat="1" ht="21" x14ac:dyDescent="0.25">
      <c r="A56" s="50" t="s">
        <v>30</v>
      </c>
      <c r="B56" s="50" t="s">
        <v>31</v>
      </c>
      <c r="C56" s="24">
        <v>11510</v>
      </c>
      <c r="D56" s="24" t="s">
        <v>31</v>
      </c>
      <c r="E56" s="24" t="s">
        <v>32</v>
      </c>
      <c r="F56" s="24" t="s">
        <v>33</v>
      </c>
      <c r="G56" s="24" t="s">
        <v>32</v>
      </c>
      <c r="H56" s="24" t="s">
        <v>35</v>
      </c>
      <c r="I56" s="59">
        <v>21601</v>
      </c>
      <c r="J56" s="37" t="s">
        <v>88</v>
      </c>
      <c r="K56" s="60" t="s">
        <v>151</v>
      </c>
      <c r="L56" s="61" t="s">
        <v>152</v>
      </c>
      <c r="M56" s="62"/>
      <c r="N56" s="62"/>
      <c r="O56" s="34" t="s">
        <v>34</v>
      </c>
      <c r="P56" s="63">
        <v>1</v>
      </c>
      <c r="Q56" s="63">
        <v>505</v>
      </c>
      <c r="R56" s="18" t="s">
        <v>74</v>
      </c>
      <c r="S56" s="64">
        <f t="shared" si="0"/>
        <v>505</v>
      </c>
      <c r="T56" s="65">
        <v>0</v>
      </c>
      <c r="U56" s="65">
        <v>0</v>
      </c>
      <c r="V56" s="65">
        <v>0</v>
      </c>
      <c r="W56" s="65">
        <v>0</v>
      </c>
      <c r="X56" s="65">
        <f t="shared" si="1"/>
        <v>505</v>
      </c>
      <c r="Y56" s="65">
        <v>0</v>
      </c>
      <c r="Z56" s="65">
        <v>0</v>
      </c>
      <c r="AA56" s="65">
        <v>0</v>
      </c>
      <c r="AB56" s="65">
        <v>0</v>
      </c>
      <c r="AC56" s="65">
        <v>0</v>
      </c>
      <c r="AD56" s="65">
        <v>0</v>
      </c>
      <c r="AE56" s="65">
        <v>0</v>
      </c>
    </row>
    <row r="57" spans="1:31" s="17" customFormat="1" ht="31.5" x14ac:dyDescent="0.35">
      <c r="A57" s="50" t="s">
        <v>30</v>
      </c>
      <c r="B57" s="50" t="s">
        <v>31</v>
      </c>
      <c r="C57" s="24">
        <v>11510</v>
      </c>
      <c r="D57" s="24" t="s">
        <v>31</v>
      </c>
      <c r="E57" s="24" t="s">
        <v>32</v>
      </c>
      <c r="F57" s="24" t="s">
        <v>33</v>
      </c>
      <c r="G57" s="24" t="s">
        <v>32</v>
      </c>
      <c r="H57" s="24" t="s">
        <v>35</v>
      </c>
      <c r="I57" s="59">
        <v>21401</v>
      </c>
      <c r="J57" s="37" t="s">
        <v>155</v>
      </c>
      <c r="K57" s="60" t="s">
        <v>153</v>
      </c>
      <c r="L57" s="61" t="s">
        <v>154</v>
      </c>
      <c r="M57" s="62"/>
      <c r="N57" s="62"/>
      <c r="O57" s="34" t="s">
        <v>34</v>
      </c>
      <c r="P57" s="66">
        <v>3828</v>
      </c>
      <c r="Q57" s="66">
        <v>1</v>
      </c>
      <c r="R57" s="19" t="s">
        <v>74</v>
      </c>
      <c r="S57" s="64">
        <f t="shared" si="0"/>
        <v>3828</v>
      </c>
      <c r="T57" s="65">
        <v>0</v>
      </c>
      <c r="U57" s="65">
        <v>0</v>
      </c>
      <c r="V57" s="65">
        <v>0</v>
      </c>
      <c r="W57" s="65">
        <v>0</v>
      </c>
      <c r="X57" s="65">
        <f t="shared" si="1"/>
        <v>3828</v>
      </c>
      <c r="Y57" s="65">
        <v>0</v>
      </c>
      <c r="Z57" s="65">
        <v>0</v>
      </c>
      <c r="AA57" s="65">
        <v>0</v>
      </c>
      <c r="AB57" s="65">
        <v>0</v>
      </c>
      <c r="AC57" s="65">
        <v>0</v>
      </c>
      <c r="AD57" s="65">
        <v>0</v>
      </c>
      <c r="AE57" s="65">
        <v>0</v>
      </c>
    </row>
    <row r="58" spans="1:31" s="17" customFormat="1" ht="21" x14ac:dyDescent="0.35">
      <c r="A58" s="50" t="s">
        <v>30</v>
      </c>
      <c r="B58" s="50" t="s">
        <v>31</v>
      </c>
      <c r="C58" s="24">
        <v>11510</v>
      </c>
      <c r="D58" s="24" t="s">
        <v>31</v>
      </c>
      <c r="E58" s="24" t="s">
        <v>32</v>
      </c>
      <c r="F58" s="24" t="s">
        <v>33</v>
      </c>
      <c r="G58" s="24" t="s">
        <v>32</v>
      </c>
      <c r="H58" s="24" t="s">
        <v>35</v>
      </c>
      <c r="I58" s="59">
        <v>21601</v>
      </c>
      <c r="J58" s="37" t="s">
        <v>40</v>
      </c>
      <c r="K58" s="60" t="s">
        <v>48</v>
      </c>
      <c r="L58" s="61" t="s">
        <v>42</v>
      </c>
      <c r="M58" s="62"/>
      <c r="N58" s="62"/>
      <c r="O58" s="34" t="s">
        <v>34</v>
      </c>
      <c r="P58" s="66">
        <v>1</v>
      </c>
      <c r="Q58" s="66">
        <v>8835</v>
      </c>
      <c r="R58" s="19" t="s">
        <v>74</v>
      </c>
      <c r="S58" s="64">
        <f t="shared" si="0"/>
        <v>8835</v>
      </c>
      <c r="T58" s="65">
        <v>0</v>
      </c>
      <c r="U58" s="65">
        <v>0</v>
      </c>
      <c r="V58" s="65">
        <v>0</v>
      </c>
      <c r="W58" s="65">
        <v>0</v>
      </c>
      <c r="X58" s="65">
        <f t="shared" si="1"/>
        <v>8835</v>
      </c>
      <c r="Y58" s="65">
        <v>0</v>
      </c>
      <c r="Z58" s="65">
        <v>0</v>
      </c>
      <c r="AA58" s="65">
        <v>0</v>
      </c>
      <c r="AB58" s="65">
        <v>0</v>
      </c>
      <c r="AC58" s="65">
        <v>0</v>
      </c>
      <c r="AD58" s="65">
        <v>0</v>
      </c>
      <c r="AE58" s="65">
        <v>0</v>
      </c>
    </row>
    <row r="59" spans="1:31" s="17" customFormat="1" ht="21" x14ac:dyDescent="0.35">
      <c r="A59" s="50" t="s">
        <v>30</v>
      </c>
      <c r="B59" s="50" t="s">
        <v>31</v>
      </c>
      <c r="C59" s="24">
        <v>11510</v>
      </c>
      <c r="D59" s="24" t="s">
        <v>31</v>
      </c>
      <c r="E59" s="24" t="s">
        <v>32</v>
      </c>
      <c r="F59" s="24" t="s">
        <v>33</v>
      </c>
      <c r="G59" s="24" t="s">
        <v>32</v>
      </c>
      <c r="H59" s="24" t="s">
        <v>35</v>
      </c>
      <c r="I59" s="59">
        <v>21601</v>
      </c>
      <c r="J59" s="37" t="s">
        <v>40</v>
      </c>
      <c r="K59" s="60" t="s">
        <v>87</v>
      </c>
      <c r="L59" s="61" t="s">
        <v>84</v>
      </c>
      <c r="M59" s="62"/>
      <c r="N59" s="62"/>
      <c r="O59" s="34" t="s">
        <v>34</v>
      </c>
      <c r="P59" s="66">
        <v>1</v>
      </c>
      <c r="Q59" s="66">
        <v>1000</v>
      </c>
      <c r="R59" s="19" t="s">
        <v>74</v>
      </c>
      <c r="S59" s="64">
        <f t="shared" si="0"/>
        <v>1000</v>
      </c>
      <c r="T59" s="65">
        <v>0</v>
      </c>
      <c r="U59" s="65">
        <v>0</v>
      </c>
      <c r="V59" s="65">
        <v>0</v>
      </c>
      <c r="W59" s="65">
        <v>0</v>
      </c>
      <c r="X59" s="65">
        <f t="shared" si="1"/>
        <v>1000</v>
      </c>
      <c r="Y59" s="65">
        <v>0</v>
      </c>
      <c r="Z59" s="65">
        <v>0</v>
      </c>
      <c r="AA59" s="65">
        <v>0</v>
      </c>
      <c r="AB59" s="65">
        <v>0</v>
      </c>
      <c r="AC59" s="65">
        <v>0</v>
      </c>
      <c r="AD59" s="65">
        <v>0</v>
      </c>
      <c r="AE59" s="65">
        <v>0</v>
      </c>
    </row>
    <row r="60" spans="1:31" s="17" customFormat="1" ht="21" x14ac:dyDescent="0.35">
      <c r="A60" s="50" t="s">
        <v>30</v>
      </c>
      <c r="B60" s="50" t="s">
        <v>31</v>
      </c>
      <c r="C60" s="24">
        <v>11510</v>
      </c>
      <c r="D60" s="24" t="s">
        <v>31</v>
      </c>
      <c r="E60" s="24" t="s">
        <v>32</v>
      </c>
      <c r="F60" s="24" t="s">
        <v>33</v>
      </c>
      <c r="G60" s="24" t="s">
        <v>32</v>
      </c>
      <c r="H60" s="24" t="s">
        <v>35</v>
      </c>
      <c r="I60" s="59">
        <v>21604</v>
      </c>
      <c r="J60" s="37" t="s">
        <v>40</v>
      </c>
      <c r="K60" s="60" t="s">
        <v>48</v>
      </c>
      <c r="L60" s="61" t="s">
        <v>42</v>
      </c>
      <c r="M60" s="62"/>
      <c r="N60" s="62"/>
      <c r="O60" s="34" t="s">
        <v>34</v>
      </c>
      <c r="P60" s="66">
        <v>1</v>
      </c>
      <c r="Q60" s="66">
        <v>8835</v>
      </c>
      <c r="R60" s="19" t="s">
        <v>74</v>
      </c>
      <c r="S60" s="64">
        <f t="shared" si="0"/>
        <v>8835</v>
      </c>
      <c r="T60" s="65">
        <v>0</v>
      </c>
      <c r="U60" s="65">
        <v>0</v>
      </c>
      <c r="V60" s="65">
        <v>0</v>
      </c>
      <c r="W60" s="65">
        <v>0</v>
      </c>
      <c r="X60" s="65">
        <f t="shared" si="1"/>
        <v>8835</v>
      </c>
      <c r="Y60" s="65">
        <v>0</v>
      </c>
      <c r="Z60" s="65">
        <v>0</v>
      </c>
      <c r="AA60" s="65">
        <v>0</v>
      </c>
      <c r="AB60" s="65">
        <v>0</v>
      </c>
      <c r="AC60" s="65">
        <v>0</v>
      </c>
      <c r="AD60" s="65">
        <v>0</v>
      </c>
      <c r="AE60" s="65">
        <v>0</v>
      </c>
    </row>
    <row r="61" spans="1:31" s="17" customFormat="1" ht="21" x14ac:dyDescent="0.35">
      <c r="A61" s="50" t="s">
        <v>30</v>
      </c>
      <c r="B61" s="50" t="s">
        <v>31</v>
      </c>
      <c r="C61" s="24">
        <v>11510</v>
      </c>
      <c r="D61" s="24" t="s">
        <v>31</v>
      </c>
      <c r="E61" s="24" t="s">
        <v>32</v>
      </c>
      <c r="F61" s="24" t="s">
        <v>36</v>
      </c>
      <c r="G61" s="25" t="s">
        <v>41</v>
      </c>
      <c r="H61" s="25" t="s">
        <v>41</v>
      </c>
      <c r="I61" s="24" t="s">
        <v>69</v>
      </c>
      <c r="J61" s="37" t="s">
        <v>40</v>
      </c>
      <c r="K61" s="60" t="s">
        <v>48</v>
      </c>
      <c r="L61" s="61" t="s">
        <v>42</v>
      </c>
      <c r="M61" s="62"/>
      <c r="N61" s="62"/>
      <c r="O61" s="34" t="s">
        <v>34</v>
      </c>
      <c r="P61" s="66">
        <v>1</v>
      </c>
      <c r="Q61" s="66">
        <v>8835</v>
      </c>
      <c r="R61" s="19" t="s">
        <v>74</v>
      </c>
      <c r="S61" s="64">
        <f t="shared" si="0"/>
        <v>8835</v>
      </c>
      <c r="T61" s="65">
        <v>0</v>
      </c>
      <c r="U61" s="65">
        <v>0</v>
      </c>
      <c r="V61" s="65">
        <v>0</v>
      </c>
      <c r="W61" s="65">
        <v>0</v>
      </c>
      <c r="X61" s="65">
        <f t="shared" si="1"/>
        <v>8835</v>
      </c>
      <c r="Y61" s="65">
        <v>0</v>
      </c>
      <c r="Z61" s="65">
        <v>0</v>
      </c>
      <c r="AA61" s="65">
        <v>0</v>
      </c>
      <c r="AB61" s="65">
        <v>0</v>
      </c>
      <c r="AC61" s="65">
        <v>0</v>
      </c>
      <c r="AD61" s="65">
        <v>0</v>
      </c>
      <c r="AE61" s="65">
        <v>0</v>
      </c>
    </row>
    <row r="62" spans="1:31" s="17" customFormat="1" ht="21" x14ac:dyDescent="0.35">
      <c r="A62" s="50" t="s">
        <v>30</v>
      </c>
      <c r="B62" s="50" t="s">
        <v>31</v>
      </c>
      <c r="C62" s="24">
        <v>11510</v>
      </c>
      <c r="D62" s="24" t="s">
        <v>31</v>
      </c>
      <c r="E62" s="24" t="s">
        <v>32</v>
      </c>
      <c r="F62" s="24" t="s">
        <v>39</v>
      </c>
      <c r="G62" s="25" t="s">
        <v>32</v>
      </c>
      <c r="H62" s="25" t="s">
        <v>32</v>
      </c>
      <c r="I62" s="24" t="s">
        <v>156</v>
      </c>
      <c r="J62" s="37" t="s">
        <v>40</v>
      </c>
      <c r="K62" s="60" t="s">
        <v>49</v>
      </c>
      <c r="L62" s="61" t="s">
        <v>43</v>
      </c>
      <c r="M62" s="62"/>
      <c r="N62" s="62"/>
      <c r="O62" s="34" t="s">
        <v>34</v>
      </c>
      <c r="P62" s="66">
        <v>1</v>
      </c>
      <c r="Q62" s="66">
        <v>1558</v>
      </c>
      <c r="R62" s="19" t="s">
        <v>74</v>
      </c>
      <c r="S62" s="64">
        <f t="shared" si="0"/>
        <v>1558</v>
      </c>
      <c r="T62" s="65">
        <v>0</v>
      </c>
      <c r="U62" s="65">
        <v>0</v>
      </c>
      <c r="V62" s="65">
        <v>0</v>
      </c>
      <c r="W62" s="65">
        <v>0</v>
      </c>
      <c r="X62" s="65">
        <f t="shared" si="1"/>
        <v>1558</v>
      </c>
      <c r="Y62" s="65">
        <v>0</v>
      </c>
      <c r="Z62" s="65">
        <v>0</v>
      </c>
      <c r="AA62" s="65">
        <v>0</v>
      </c>
      <c r="AB62" s="65">
        <v>0</v>
      </c>
      <c r="AC62" s="65">
        <v>0</v>
      </c>
      <c r="AD62" s="65">
        <v>0</v>
      </c>
      <c r="AE62" s="65">
        <v>0</v>
      </c>
    </row>
    <row r="63" spans="1:31" s="17" customFormat="1" ht="21" x14ac:dyDescent="0.25">
      <c r="A63" s="49" t="s">
        <v>30</v>
      </c>
      <c r="B63" s="49" t="s">
        <v>31</v>
      </c>
      <c r="C63" s="24">
        <v>11510</v>
      </c>
      <c r="D63" s="24" t="s">
        <v>31</v>
      </c>
      <c r="E63" s="24" t="s">
        <v>32</v>
      </c>
      <c r="F63" s="24" t="s">
        <v>166</v>
      </c>
      <c r="G63" s="25" t="s">
        <v>66</v>
      </c>
      <c r="H63" s="24" t="s">
        <v>67</v>
      </c>
      <c r="I63" s="59">
        <v>27101</v>
      </c>
      <c r="J63" s="67" t="s">
        <v>165</v>
      </c>
      <c r="K63" s="60" t="s">
        <v>157</v>
      </c>
      <c r="L63" s="61" t="s">
        <v>158</v>
      </c>
      <c r="M63" s="62"/>
      <c r="N63" s="62"/>
      <c r="O63" s="34" t="s">
        <v>34</v>
      </c>
      <c r="P63" s="63">
        <v>165</v>
      </c>
      <c r="Q63" s="63">
        <v>122</v>
      </c>
      <c r="R63" s="19" t="s">
        <v>74</v>
      </c>
      <c r="S63" s="64">
        <f t="shared" si="0"/>
        <v>20130</v>
      </c>
      <c r="T63" s="65">
        <v>0</v>
      </c>
      <c r="U63" s="65">
        <v>0</v>
      </c>
      <c r="V63" s="65">
        <v>0</v>
      </c>
      <c r="W63" s="65">
        <v>0</v>
      </c>
      <c r="X63" s="65">
        <f t="shared" si="1"/>
        <v>20130</v>
      </c>
      <c r="Y63" s="65">
        <v>0</v>
      </c>
      <c r="Z63" s="65">
        <v>0</v>
      </c>
      <c r="AA63" s="65">
        <v>0</v>
      </c>
      <c r="AB63" s="65">
        <v>0</v>
      </c>
      <c r="AC63" s="65">
        <v>0</v>
      </c>
      <c r="AD63" s="65">
        <v>0</v>
      </c>
      <c r="AE63" s="65">
        <v>0</v>
      </c>
    </row>
    <row r="64" spans="1:31" s="17" customFormat="1" ht="21" x14ac:dyDescent="0.25">
      <c r="A64" s="50" t="s">
        <v>30</v>
      </c>
      <c r="B64" s="50" t="s">
        <v>31</v>
      </c>
      <c r="C64" s="24">
        <v>11510</v>
      </c>
      <c r="D64" s="24" t="s">
        <v>31</v>
      </c>
      <c r="E64" s="24" t="s">
        <v>32</v>
      </c>
      <c r="F64" s="24" t="s">
        <v>166</v>
      </c>
      <c r="G64" s="24" t="s">
        <v>66</v>
      </c>
      <c r="H64" s="24" t="s">
        <v>67</v>
      </c>
      <c r="I64" s="59">
        <v>27101</v>
      </c>
      <c r="J64" s="37" t="s">
        <v>165</v>
      </c>
      <c r="K64" s="60" t="s">
        <v>157</v>
      </c>
      <c r="L64" s="61" t="s">
        <v>158</v>
      </c>
      <c r="M64" s="62"/>
      <c r="N64" s="62"/>
      <c r="O64" s="34" t="s">
        <v>34</v>
      </c>
      <c r="P64" s="63">
        <v>8</v>
      </c>
      <c r="Q64" s="63">
        <v>122</v>
      </c>
      <c r="R64" s="19" t="s">
        <v>74</v>
      </c>
      <c r="S64" s="64">
        <f t="shared" si="0"/>
        <v>976</v>
      </c>
      <c r="T64" s="65">
        <v>0</v>
      </c>
      <c r="U64" s="65">
        <v>0</v>
      </c>
      <c r="V64" s="65">
        <v>0</v>
      </c>
      <c r="W64" s="65">
        <v>0</v>
      </c>
      <c r="X64" s="65">
        <f t="shared" si="1"/>
        <v>976</v>
      </c>
      <c r="Y64" s="65">
        <v>0</v>
      </c>
      <c r="Z64" s="65">
        <v>0</v>
      </c>
      <c r="AA64" s="65">
        <v>0</v>
      </c>
      <c r="AB64" s="65">
        <v>0</v>
      </c>
      <c r="AC64" s="65">
        <v>0</v>
      </c>
      <c r="AD64" s="65">
        <v>0</v>
      </c>
      <c r="AE64" s="65">
        <v>0</v>
      </c>
    </row>
    <row r="65" spans="1:31" s="17" customFormat="1" ht="21" x14ac:dyDescent="0.25">
      <c r="A65" s="50" t="s">
        <v>30</v>
      </c>
      <c r="B65" s="50" t="s">
        <v>31</v>
      </c>
      <c r="C65" s="24">
        <v>11510</v>
      </c>
      <c r="D65" s="24" t="s">
        <v>31</v>
      </c>
      <c r="E65" s="24" t="s">
        <v>32</v>
      </c>
      <c r="F65" s="24" t="s">
        <v>166</v>
      </c>
      <c r="G65" s="24" t="s">
        <v>66</v>
      </c>
      <c r="H65" s="24" t="s">
        <v>67</v>
      </c>
      <c r="I65" s="59">
        <v>27101</v>
      </c>
      <c r="J65" s="37" t="s">
        <v>165</v>
      </c>
      <c r="K65" s="60" t="s">
        <v>157</v>
      </c>
      <c r="L65" s="61" t="s">
        <v>158</v>
      </c>
      <c r="M65" s="62"/>
      <c r="N65" s="62"/>
      <c r="O65" s="34" t="s">
        <v>34</v>
      </c>
      <c r="P65" s="63">
        <v>8</v>
      </c>
      <c r="Q65" s="63">
        <v>122</v>
      </c>
      <c r="R65" s="19" t="s">
        <v>74</v>
      </c>
      <c r="S65" s="64">
        <f t="shared" si="0"/>
        <v>976</v>
      </c>
      <c r="T65" s="65">
        <v>0</v>
      </c>
      <c r="U65" s="65">
        <v>0</v>
      </c>
      <c r="V65" s="65">
        <v>0</v>
      </c>
      <c r="W65" s="65">
        <v>0</v>
      </c>
      <c r="X65" s="65">
        <f t="shared" si="1"/>
        <v>976</v>
      </c>
      <c r="Y65" s="65">
        <v>0</v>
      </c>
      <c r="Z65" s="65">
        <v>0</v>
      </c>
      <c r="AA65" s="65">
        <v>0</v>
      </c>
      <c r="AB65" s="65">
        <v>0</v>
      </c>
      <c r="AC65" s="65">
        <v>0</v>
      </c>
      <c r="AD65" s="65">
        <v>0</v>
      </c>
      <c r="AE65" s="65">
        <v>0</v>
      </c>
    </row>
    <row r="66" spans="1:31" s="17" customFormat="1" ht="21" x14ac:dyDescent="0.25">
      <c r="A66" s="50" t="s">
        <v>30</v>
      </c>
      <c r="B66" s="50" t="s">
        <v>31</v>
      </c>
      <c r="C66" s="24">
        <v>11510</v>
      </c>
      <c r="D66" s="24" t="s">
        <v>31</v>
      </c>
      <c r="E66" s="24" t="s">
        <v>32</v>
      </c>
      <c r="F66" s="24" t="s">
        <v>166</v>
      </c>
      <c r="G66" s="24" t="s">
        <v>66</v>
      </c>
      <c r="H66" s="24" t="s">
        <v>67</v>
      </c>
      <c r="I66" s="59">
        <v>27101</v>
      </c>
      <c r="J66" s="37" t="s">
        <v>165</v>
      </c>
      <c r="K66" s="60" t="s">
        <v>157</v>
      </c>
      <c r="L66" s="61" t="s">
        <v>158</v>
      </c>
      <c r="M66" s="62"/>
      <c r="N66" s="62"/>
      <c r="O66" s="34" t="s">
        <v>34</v>
      </c>
      <c r="P66" s="63">
        <v>8</v>
      </c>
      <c r="Q66" s="63">
        <v>122</v>
      </c>
      <c r="R66" s="19" t="s">
        <v>74</v>
      </c>
      <c r="S66" s="64">
        <f t="shared" si="0"/>
        <v>976</v>
      </c>
      <c r="T66" s="65">
        <v>0</v>
      </c>
      <c r="U66" s="65">
        <v>0</v>
      </c>
      <c r="V66" s="65">
        <v>0</v>
      </c>
      <c r="W66" s="65">
        <v>0</v>
      </c>
      <c r="X66" s="65">
        <f t="shared" si="1"/>
        <v>976</v>
      </c>
      <c r="Y66" s="65">
        <v>0</v>
      </c>
      <c r="Z66" s="65">
        <v>0</v>
      </c>
      <c r="AA66" s="65">
        <v>0</v>
      </c>
      <c r="AB66" s="65">
        <v>0</v>
      </c>
      <c r="AC66" s="65">
        <v>0</v>
      </c>
      <c r="AD66" s="65">
        <v>0</v>
      </c>
      <c r="AE66" s="65">
        <v>0</v>
      </c>
    </row>
    <row r="67" spans="1:31" s="17" customFormat="1" ht="21" x14ac:dyDescent="0.25">
      <c r="A67" s="50" t="s">
        <v>30</v>
      </c>
      <c r="B67" s="50" t="s">
        <v>31</v>
      </c>
      <c r="C67" s="24">
        <v>11510</v>
      </c>
      <c r="D67" s="24" t="s">
        <v>31</v>
      </c>
      <c r="E67" s="24" t="s">
        <v>32</v>
      </c>
      <c r="F67" s="24" t="s">
        <v>166</v>
      </c>
      <c r="G67" s="24" t="s">
        <v>66</v>
      </c>
      <c r="H67" s="24" t="s">
        <v>67</v>
      </c>
      <c r="I67" s="59">
        <v>27101</v>
      </c>
      <c r="J67" s="37" t="s">
        <v>165</v>
      </c>
      <c r="K67" s="60" t="s">
        <v>159</v>
      </c>
      <c r="L67" s="61" t="s">
        <v>160</v>
      </c>
      <c r="M67" s="62"/>
      <c r="N67" s="62"/>
      <c r="O67" s="34" t="s">
        <v>34</v>
      </c>
      <c r="P67" s="63">
        <v>10</v>
      </c>
      <c r="Q67" s="63">
        <v>255</v>
      </c>
      <c r="R67" s="19" t="s">
        <v>74</v>
      </c>
      <c r="S67" s="64">
        <f t="shared" si="0"/>
        <v>2550</v>
      </c>
      <c r="T67" s="65">
        <v>0</v>
      </c>
      <c r="U67" s="65">
        <v>0</v>
      </c>
      <c r="V67" s="65">
        <v>0</v>
      </c>
      <c r="W67" s="65">
        <v>0</v>
      </c>
      <c r="X67" s="65">
        <f t="shared" si="1"/>
        <v>2550</v>
      </c>
      <c r="Y67" s="65">
        <v>0</v>
      </c>
      <c r="Z67" s="65">
        <v>0</v>
      </c>
      <c r="AA67" s="65">
        <v>0</v>
      </c>
      <c r="AB67" s="65">
        <v>0</v>
      </c>
      <c r="AC67" s="65">
        <v>0</v>
      </c>
      <c r="AD67" s="65">
        <v>0</v>
      </c>
      <c r="AE67" s="65">
        <v>0</v>
      </c>
    </row>
    <row r="68" spans="1:31" s="17" customFormat="1" ht="21" x14ac:dyDescent="0.25">
      <c r="A68" s="50" t="s">
        <v>30</v>
      </c>
      <c r="B68" s="50" t="s">
        <v>31</v>
      </c>
      <c r="C68" s="24">
        <v>11510</v>
      </c>
      <c r="D68" s="24" t="s">
        <v>31</v>
      </c>
      <c r="E68" s="24" t="s">
        <v>32</v>
      </c>
      <c r="F68" s="24" t="s">
        <v>166</v>
      </c>
      <c r="G68" s="24" t="s">
        <v>66</v>
      </c>
      <c r="H68" s="24" t="s">
        <v>67</v>
      </c>
      <c r="I68" s="59">
        <v>27101</v>
      </c>
      <c r="J68" s="37" t="s">
        <v>165</v>
      </c>
      <c r="K68" s="60" t="s">
        <v>157</v>
      </c>
      <c r="L68" s="61" t="s">
        <v>158</v>
      </c>
      <c r="M68" s="62"/>
      <c r="N68" s="62"/>
      <c r="O68" s="34" t="s">
        <v>34</v>
      </c>
      <c r="P68" s="63">
        <v>10</v>
      </c>
      <c r="Q68" s="63">
        <v>122</v>
      </c>
      <c r="R68" s="19" t="s">
        <v>74</v>
      </c>
      <c r="S68" s="64">
        <f t="shared" si="0"/>
        <v>1220</v>
      </c>
      <c r="T68" s="65">
        <v>0</v>
      </c>
      <c r="U68" s="65">
        <v>0</v>
      </c>
      <c r="V68" s="65">
        <v>0</v>
      </c>
      <c r="W68" s="65">
        <v>0</v>
      </c>
      <c r="X68" s="65">
        <f t="shared" si="1"/>
        <v>1220</v>
      </c>
      <c r="Y68" s="65">
        <v>0</v>
      </c>
      <c r="Z68" s="65">
        <v>0</v>
      </c>
      <c r="AA68" s="65">
        <v>0</v>
      </c>
      <c r="AB68" s="65">
        <v>0</v>
      </c>
      <c r="AC68" s="65">
        <v>0</v>
      </c>
      <c r="AD68" s="65">
        <v>0</v>
      </c>
      <c r="AE68" s="65">
        <v>0</v>
      </c>
    </row>
    <row r="69" spans="1:31" s="17" customFormat="1" ht="21" x14ac:dyDescent="0.25">
      <c r="A69" s="50" t="s">
        <v>30</v>
      </c>
      <c r="B69" s="50" t="s">
        <v>31</v>
      </c>
      <c r="C69" s="24">
        <v>11510</v>
      </c>
      <c r="D69" s="24" t="s">
        <v>31</v>
      </c>
      <c r="E69" s="24" t="s">
        <v>32</v>
      </c>
      <c r="F69" s="24" t="s">
        <v>166</v>
      </c>
      <c r="G69" s="24" t="s">
        <v>66</v>
      </c>
      <c r="H69" s="24" t="s">
        <v>67</v>
      </c>
      <c r="I69" s="59">
        <v>27101</v>
      </c>
      <c r="J69" s="37" t="s">
        <v>165</v>
      </c>
      <c r="K69" s="60" t="s">
        <v>161</v>
      </c>
      <c r="L69" s="61" t="s">
        <v>162</v>
      </c>
      <c r="M69" s="62"/>
      <c r="N69" s="62"/>
      <c r="O69" s="34" t="s">
        <v>34</v>
      </c>
      <c r="P69" s="63">
        <v>10</v>
      </c>
      <c r="Q69" s="63">
        <v>64</v>
      </c>
      <c r="R69" s="19" t="s">
        <v>74</v>
      </c>
      <c r="S69" s="64">
        <f t="shared" si="0"/>
        <v>640</v>
      </c>
      <c r="T69" s="65">
        <v>0</v>
      </c>
      <c r="U69" s="65">
        <v>0</v>
      </c>
      <c r="V69" s="65">
        <v>0</v>
      </c>
      <c r="W69" s="65">
        <v>0</v>
      </c>
      <c r="X69" s="65">
        <f t="shared" si="1"/>
        <v>640</v>
      </c>
      <c r="Y69" s="65">
        <v>0</v>
      </c>
      <c r="Z69" s="65">
        <v>0</v>
      </c>
      <c r="AA69" s="65">
        <v>0</v>
      </c>
      <c r="AB69" s="65">
        <v>0</v>
      </c>
      <c r="AC69" s="65">
        <v>0</v>
      </c>
      <c r="AD69" s="65">
        <v>0</v>
      </c>
      <c r="AE69" s="65">
        <v>0</v>
      </c>
    </row>
    <row r="70" spans="1:31" s="17" customFormat="1" ht="21" x14ac:dyDescent="0.35">
      <c r="A70" s="49" t="s">
        <v>30</v>
      </c>
      <c r="B70" s="49" t="s">
        <v>31</v>
      </c>
      <c r="C70" s="24">
        <v>11510</v>
      </c>
      <c r="D70" s="24" t="s">
        <v>31</v>
      </c>
      <c r="E70" s="24" t="s">
        <v>32</v>
      </c>
      <c r="F70" s="24" t="s">
        <v>166</v>
      </c>
      <c r="G70" s="25" t="s">
        <v>66</v>
      </c>
      <c r="H70" s="24" t="s">
        <v>67</v>
      </c>
      <c r="I70" s="59">
        <v>27101</v>
      </c>
      <c r="J70" s="67" t="s">
        <v>165</v>
      </c>
      <c r="K70" s="60" t="s">
        <v>163</v>
      </c>
      <c r="L70" s="61" t="s">
        <v>164</v>
      </c>
      <c r="M70" s="62"/>
      <c r="N70" s="62"/>
      <c r="O70" s="34" t="s">
        <v>34</v>
      </c>
      <c r="P70" s="68">
        <v>4</v>
      </c>
      <c r="Q70" s="69">
        <v>325</v>
      </c>
      <c r="R70" s="19" t="s">
        <v>74</v>
      </c>
      <c r="S70" s="64">
        <f t="shared" si="0"/>
        <v>1300</v>
      </c>
      <c r="T70" s="65">
        <v>0</v>
      </c>
      <c r="U70" s="65">
        <v>0</v>
      </c>
      <c r="V70" s="65">
        <v>0</v>
      </c>
      <c r="W70" s="65">
        <v>0</v>
      </c>
      <c r="X70" s="65">
        <f t="shared" si="1"/>
        <v>1300</v>
      </c>
      <c r="Y70" s="65">
        <v>0</v>
      </c>
      <c r="Z70" s="65">
        <v>0</v>
      </c>
      <c r="AA70" s="65">
        <v>0</v>
      </c>
      <c r="AB70" s="65">
        <v>0</v>
      </c>
      <c r="AC70" s="65">
        <v>0</v>
      </c>
      <c r="AD70" s="65">
        <v>0</v>
      </c>
      <c r="AE70" s="65">
        <v>0</v>
      </c>
    </row>
    <row r="71" spans="1:31" s="17" customFormat="1" ht="21" x14ac:dyDescent="0.35">
      <c r="A71" s="49" t="s">
        <v>30</v>
      </c>
      <c r="B71" s="49" t="s">
        <v>31</v>
      </c>
      <c r="C71" s="24">
        <v>11510</v>
      </c>
      <c r="D71" s="24" t="s">
        <v>31</v>
      </c>
      <c r="E71" s="24" t="s">
        <v>32</v>
      </c>
      <c r="F71" s="24" t="s">
        <v>33</v>
      </c>
      <c r="G71" s="25" t="s">
        <v>32</v>
      </c>
      <c r="H71" s="24" t="s">
        <v>35</v>
      </c>
      <c r="I71" s="59">
        <v>29101</v>
      </c>
      <c r="J71" s="67" t="s">
        <v>171</v>
      </c>
      <c r="K71" s="60" t="s">
        <v>167</v>
      </c>
      <c r="L71" s="61" t="s">
        <v>169</v>
      </c>
      <c r="M71" s="62"/>
      <c r="N71" s="62"/>
      <c r="O71" s="34" t="s">
        <v>34</v>
      </c>
      <c r="P71" s="68">
        <v>1</v>
      </c>
      <c r="Q71" s="69">
        <v>205</v>
      </c>
      <c r="R71" s="19" t="s">
        <v>74</v>
      </c>
      <c r="S71" s="64">
        <f t="shared" si="0"/>
        <v>205</v>
      </c>
      <c r="T71" s="65">
        <v>0</v>
      </c>
      <c r="U71" s="65">
        <v>0</v>
      </c>
      <c r="V71" s="65">
        <v>0</v>
      </c>
      <c r="W71" s="65">
        <v>0</v>
      </c>
      <c r="X71" s="65">
        <f t="shared" si="1"/>
        <v>205</v>
      </c>
      <c r="Y71" s="65">
        <v>0</v>
      </c>
      <c r="Z71" s="65">
        <v>0</v>
      </c>
      <c r="AA71" s="65">
        <v>0</v>
      </c>
      <c r="AB71" s="65">
        <v>0</v>
      </c>
      <c r="AC71" s="65">
        <v>0</v>
      </c>
      <c r="AD71" s="65">
        <v>0</v>
      </c>
      <c r="AE71" s="65">
        <v>0</v>
      </c>
    </row>
    <row r="72" spans="1:31" s="17" customFormat="1" ht="21" x14ac:dyDescent="0.35">
      <c r="A72" s="49" t="s">
        <v>30</v>
      </c>
      <c r="B72" s="49" t="s">
        <v>31</v>
      </c>
      <c r="C72" s="24">
        <v>11510</v>
      </c>
      <c r="D72" s="24" t="s">
        <v>31</v>
      </c>
      <c r="E72" s="24" t="s">
        <v>32</v>
      </c>
      <c r="F72" s="24" t="s">
        <v>33</v>
      </c>
      <c r="G72" s="24" t="s">
        <v>32</v>
      </c>
      <c r="H72" s="24" t="s">
        <v>35</v>
      </c>
      <c r="I72" s="59">
        <v>29101</v>
      </c>
      <c r="J72" s="67" t="s">
        <v>171</v>
      </c>
      <c r="K72" s="60" t="s">
        <v>168</v>
      </c>
      <c r="L72" s="61" t="s">
        <v>170</v>
      </c>
      <c r="M72" s="62"/>
      <c r="N72" s="62"/>
      <c r="O72" s="34" t="s">
        <v>34</v>
      </c>
      <c r="P72" s="68">
        <v>1</v>
      </c>
      <c r="Q72" s="69">
        <v>81</v>
      </c>
      <c r="R72" s="19" t="s">
        <v>74</v>
      </c>
      <c r="S72" s="64">
        <f t="shared" ref="S72:S83" si="2">P72*Q72</f>
        <v>81</v>
      </c>
      <c r="T72" s="65">
        <v>0</v>
      </c>
      <c r="U72" s="65">
        <v>0</v>
      </c>
      <c r="V72" s="65">
        <v>0</v>
      </c>
      <c r="W72" s="65">
        <v>0</v>
      </c>
      <c r="X72" s="65">
        <f t="shared" ref="X72:X92" si="3">S72</f>
        <v>81</v>
      </c>
      <c r="Y72" s="65">
        <v>0</v>
      </c>
      <c r="Z72" s="65">
        <v>0</v>
      </c>
      <c r="AA72" s="65">
        <v>0</v>
      </c>
      <c r="AB72" s="65">
        <v>0</v>
      </c>
      <c r="AC72" s="65">
        <v>0</v>
      </c>
      <c r="AD72" s="65">
        <v>0</v>
      </c>
      <c r="AE72" s="65">
        <v>0</v>
      </c>
    </row>
    <row r="73" spans="1:31" s="17" customFormat="1" ht="21" x14ac:dyDescent="0.35">
      <c r="A73" s="49" t="s">
        <v>30</v>
      </c>
      <c r="B73" s="49" t="s">
        <v>31</v>
      </c>
      <c r="C73" s="24">
        <v>11510</v>
      </c>
      <c r="D73" s="24" t="s">
        <v>31</v>
      </c>
      <c r="E73" s="24" t="s">
        <v>32</v>
      </c>
      <c r="F73" s="24" t="s">
        <v>33</v>
      </c>
      <c r="G73" s="25" t="s">
        <v>32</v>
      </c>
      <c r="H73" s="24" t="s">
        <v>35</v>
      </c>
      <c r="I73" s="59">
        <v>29201</v>
      </c>
      <c r="J73" s="67" t="s">
        <v>70</v>
      </c>
      <c r="K73" s="60" t="s">
        <v>174</v>
      </c>
      <c r="L73" s="61" t="s">
        <v>172</v>
      </c>
      <c r="M73" s="62"/>
      <c r="N73" s="62"/>
      <c r="O73" s="34" t="s">
        <v>34</v>
      </c>
      <c r="P73" s="68">
        <v>1</v>
      </c>
      <c r="Q73" s="69">
        <v>319</v>
      </c>
      <c r="R73" s="19" t="s">
        <v>74</v>
      </c>
      <c r="S73" s="64">
        <f t="shared" si="2"/>
        <v>319</v>
      </c>
      <c r="T73" s="65">
        <v>0</v>
      </c>
      <c r="U73" s="65">
        <v>0</v>
      </c>
      <c r="V73" s="65">
        <v>0</v>
      </c>
      <c r="W73" s="65">
        <v>0</v>
      </c>
      <c r="X73" s="65">
        <f t="shared" si="3"/>
        <v>319</v>
      </c>
      <c r="Y73" s="65">
        <v>0</v>
      </c>
      <c r="Z73" s="65">
        <v>0</v>
      </c>
      <c r="AA73" s="65">
        <v>0</v>
      </c>
      <c r="AB73" s="65">
        <v>0</v>
      </c>
      <c r="AC73" s="65">
        <v>0</v>
      </c>
      <c r="AD73" s="65">
        <v>0</v>
      </c>
      <c r="AE73" s="65">
        <v>0</v>
      </c>
    </row>
    <row r="74" spans="1:31" s="17" customFormat="1" ht="21" x14ac:dyDescent="0.35">
      <c r="A74" s="49" t="s">
        <v>30</v>
      </c>
      <c r="B74" s="49" t="s">
        <v>31</v>
      </c>
      <c r="C74" s="24">
        <v>11510</v>
      </c>
      <c r="D74" s="24" t="s">
        <v>31</v>
      </c>
      <c r="E74" s="24" t="s">
        <v>32</v>
      </c>
      <c r="F74" s="24" t="s">
        <v>33</v>
      </c>
      <c r="G74" s="25" t="s">
        <v>32</v>
      </c>
      <c r="H74" s="24" t="s">
        <v>35</v>
      </c>
      <c r="I74" s="59">
        <v>29201</v>
      </c>
      <c r="J74" s="67" t="s">
        <v>70</v>
      </c>
      <c r="K74" s="60" t="s">
        <v>174</v>
      </c>
      <c r="L74" s="61" t="s">
        <v>172</v>
      </c>
      <c r="M74" s="62"/>
      <c r="N74" s="62"/>
      <c r="O74" s="34" t="s">
        <v>34</v>
      </c>
      <c r="P74" s="68">
        <v>1</v>
      </c>
      <c r="Q74" s="69">
        <v>319</v>
      </c>
      <c r="R74" s="19" t="s">
        <v>74</v>
      </c>
      <c r="S74" s="64">
        <f t="shared" si="2"/>
        <v>319</v>
      </c>
      <c r="T74" s="65">
        <v>0</v>
      </c>
      <c r="U74" s="65">
        <v>0</v>
      </c>
      <c r="V74" s="65">
        <v>0</v>
      </c>
      <c r="W74" s="65">
        <v>0</v>
      </c>
      <c r="X74" s="65">
        <f t="shared" si="3"/>
        <v>319</v>
      </c>
      <c r="Y74" s="65">
        <v>0</v>
      </c>
      <c r="Z74" s="65">
        <v>0</v>
      </c>
      <c r="AA74" s="65">
        <v>0</v>
      </c>
      <c r="AB74" s="65">
        <v>0</v>
      </c>
      <c r="AC74" s="65">
        <v>0</v>
      </c>
      <c r="AD74" s="65">
        <v>0</v>
      </c>
      <c r="AE74" s="65">
        <v>0</v>
      </c>
    </row>
    <row r="75" spans="1:31" s="17" customFormat="1" ht="21" x14ac:dyDescent="0.35">
      <c r="A75" s="49" t="s">
        <v>30</v>
      </c>
      <c r="B75" s="49" t="s">
        <v>31</v>
      </c>
      <c r="C75" s="24">
        <v>11510</v>
      </c>
      <c r="D75" s="24" t="s">
        <v>31</v>
      </c>
      <c r="E75" s="24" t="s">
        <v>32</v>
      </c>
      <c r="F75" s="24" t="s">
        <v>33</v>
      </c>
      <c r="G75" s="25" t="s">
        <v>32</v>
      </c>
      <c r="H75" s="24" t="s">
        <v>35</v>
      </c>
      <c r="I75" s="59">
        <v>29201</v>
      </c>
      <c r="J75" s="67" t="s">
        <v>70</v>
      </c>
      <c r="K75" s="60" t="s">
        <v>175</v>
      </c>
      <c r="L75" s="61" t="s">
        <v>173</v>
      </c>
      <c r="M75" s="62"/>
      <c r="N75" s="62"/>
      <c r="O75" s="34" t="s">
        <v>34</v>
      </c>
      <c r="P75" s="68">
        <v>1</v>
      </c>
      <c r="Q75" s="69">
        <v>1427</v>
      </c>
      <c r="R75" s="19" t="s">
        <v>74</v>
      </c>
      <c r="S75" s="64">
        <f t="shared" si="2"/>
        <v>1427</v>
      </c>
      <c r="T75" s="65">
        <v>0</v>
      </c>
      <c r="U75" s="65">
        <v>0</v>
      </c>
      <c r="V75" s="65">
        <v>0</v>
      </c>
      <c r="W75" s="65">
        <v>0</v>
      </c>
      <c r="X75" s="65">
        <f t="shared" si="3"/>
        <v>1427</v>
      </c>
      <c r="Y75" s="65">
        <v>0</v>
      </c>
      <c r="Z75" s="65">
        <v>0</v>
      </c>
      <c r="AA75" s="65">
        <v>0</v>
      </c>
      <c r="AB75" s="65">
        <v>0</v>
      </c>
      <c r="AC75" s="65">
        <v>0</v>
      </c>
      <c r="AD75" s="65">
        <v>0</v>
      </c>
      <c r="AE75" s="65">
        <v>0</v>
      </c>
    </row>
    <row r="76" spans="1:31" s="17" customFormat="1" ht="21" x14ac:dyDescent="0.35">
      <c r="A76" s="49" t="s">
        <v>30</v>
      </c>
      <c r="B76" s="49" t="s">
        <v>31</v>
      </c>
      <c r="C76" s="24">
        <v>11510</v>
      </c>
      <c r="D76" s="24" t="s">
        <v>31</v>
      </c>
      <c r="E76" s="24" t="s">
        <v>32</v>
      </c>
      <c r="F76" s="24" t="s">
        <v>33</v>
      </c>
      <c r="G76" s="25" t="s">
        <v>32</v>
      </c>
      <c r="H76" s="24" t="s">
        <v>35</v>
      </c>
      <c r="I76" s="59">
        <v>29201</v>
      </c>
      <c r="J76" s="67" t="s">
        <v>70</v>
      </c>
      <c r="K76" s="60" t="s">
        <v>175</v>
      </c>
      <c r="L76" s="61" t="s">
        <v>173</v>
      </c>
      <c r="M76" s="62"/>
      <c r="N76" s="62"/>
      <c r="O76" s="34" t="s">
        <v>34</v>
      </c>
      <c r="P76" s="68">
        <v>1</v>
      </c>
      <c r="Q76" s="69">
        <v>1427</v>
      </c>
      <c r="R76" s="19" t="s">
        <v>74</v>
      </c>
      <c r="S76" s="64">
        <f t="shared" si="2"/>
        <v>1427</v>
      </c>
      <c r="T76" s="65">
        <v>0</v>
      </c>
      <c r="U76" s="65">
        <v>0</v>
      </c>
      <c r="V76" s="65">
        <v>0</v>
      </c>
      <c r="W76" s="65">
        <v>0</v>
      </c>
      <c r="X76" s="65">
        <f t="shared" si="3"/>
        <v>1427</v>
      </c>
      <c r="Y76" s="65">
        <v>0</v>
      </c>
      <c r="Z76" s="65">
        <v>0</v>
      </c>
      <c r="AA76" s="65">
        <v>0</v>
      </c>
      <c r="AB76" s="65">
        <v>0</v>
      </c>
      <c r="AC76" s="65">
        <v>0</v>
      </c>
      <c r="AD76" s="65">
        <v>0</v>
      </c>
      <c r="AE76" s="65">
        <v>0</v>
      </c>
    </row>
    <row r="77" spans="1:31" s="17" customFormat="1" ht="21" x14ac:dyDescent="0.35">
      <c r="A77" s="49" t="s">
        <v>30</v>
      </c>
      <c r="B77" s="49" t="s">
        <v>31</v>
      </c>
      <c r="C77" s="24">
        <v>11510</v>
      </c>
      <c r="D77" s="24" t="s">
        <v>31</v>
      </c>
      <c r="E77" s="24" t="s">
        <v>32</v>
      </c>
      <c r="F77" s="24" t="s">
        <v>33</v>
      </c>
      <c r="G77" s="25" t="s">
        <v>32</v>
      </c>
      <c r="H77" s="24" t="s">
        <v>35</v>
      </c>
      <c r="I77" s="35">
        <v>29301</v>
      </c>
      <c r="J77" s="37" t="s">
        <v>44</v>
      </c>
      <c r="K77" s="60" t="s">
        <v>176</v>
      </c>
      <c r="L77" s="61" t="s">
        <v>177</v>
      </c>
      <c r="M77" s="62"/>
      <c r="N77" s="62"/>
      <c r="O77" s="34" t="s">
        <v>34</v>
      </c>
      <c r="P77" s="68">
        <v>3</v>
      </c>
      <c r="Q77" s="69">
        <v>63</v>
      </c>
      <c r="R77" s="19" t="s">
        <v>74</v>
      </c>
      <c r="S77" s="64">
        <f t="shared" si="2"/>
        <v>189</v>
      </c>
      <c r="T77" s="65">
        <v>0</v>
      </c>
      <c r="U77" s="65">
        <v>0</v>
      </c>
      <c r="V77" s="65">
        <v>0</v>
      </c>
      <c r="W77" s="65">
        <v>0</v>
      </c>
      <c r="X77" s="65">
        <f t="shared" si="3"/>
        <v>189</v>
      </c>
      <c r="Y77" s="65">
        <v>0</v>
      </c>
      <c r="Z77" s="65">
        <v>0</v>
      </c>
      <c r="AA77" s="65">
        <v>0</v>
      </c>
      <c r="AB77" s="65">
        <v>0</v>
      </c>
      <c r="AC77" s="65">
        <v>0</v>
      </c>
      <c r="AD77" s="65">
        <v>0</v>
      </c>
      <c r="AE77" s="65">
        <v>0</v>
      </c>
    </row>
    <row r="78" spans="1:31" s="17" customFormat="1" ht="21" x14ac:dyDescent="0.35">
      <c r="A78" s="49" t="s">
        <v>30</v>
      </c>
      <c r="B78" s="49" t="s">
        <v>31</v>
      </c>
      <c r="C78" s="24">
        <v>11510</v>
      </c>
      <c r="D78" s="24" t="s">
        <v>31</v>
      </c>
      <c r="E78" s="24" t="s">
        <v>32</v>
      </c>
      <c r="F78" s="24" t="s">
        <v>33</v>
      </c>
      <c r="G78" s="25" t="s">
        <v>32</v>
      </c>
      <c r="H78" s="24" t="s">
        <v>35</v>
      </c>
      <c r="I78" s="59">
        <v>29401</v>
      </c>
      <c r="J78" s="67" t="s">
        <v>38</v>
      </c>
      <c r="K78" s="60" t="s">
        <v>178</v>
      </c>
      <c r="L78" s="61" t="s">
        <v>179</v>
      </c>
      <c r="M78" s="62"/>
      <c r="N78" s="62"/>
      <c r="O78" s="34" t="s">
        <v>34</v>
      </c>
      <c r="P78" s="68">
        <v>1</v>
      </c>
      <c r="Q78" s="69">
        <v>2239</v>
      </c>
      <c r="R78" s="19" t="s">
        <v>74</v>
      </c>
      <c r="S78" s="64">
        <f t="shared" si="2"/>
        <v>2239</v>
      </c>
      <c r="T78" s="65">
        <v>0</v>
      </c>
      <c r="U78" s="65">
        <v>0</v>
      </c>
      <c r="V78" s="65">
        <v>0</v>
      </c>
      <c r="W78" s="65">
        <v>0</v>
      </c>
      <c r="X78" s="65">
        <f t="shared" si="3"/>
        <v>2239</v>
      </c>
      <c r="Y78" s="65">
        <v>0</v>
      </c>
      <c r="Z78" s="65">
        <v>0</v>
      </c>
      <c r="AA78" s="65">
        <v>0</v>
      </c>
      <c r="AB78" s="65">
        <v>0</v>
      </c>
      <c r="AC78" s="65">
        <v>0</v>
      </c>
      <c r="AD78" s="65">
        <v>0</v>
      </c>
      <c r="AE78" s="65">
        <v>0</v>
      </c>
    </row>
    <row r="79" spans="1:31" s="17" customFormat="1" ht="21" x14ac:dyDescent="0.35">
      <c r="A79" s="49" t="s">
        <v>30</v>
      </c>
      <c r="B79" s="49" t="s">
        <v>31</v>
      </c>
      <c r="C79" s="24">
        <v>11510</v>
      </c>
      <c r="D79" s="24" t="s">
        <v>31</v>
      </c>
      <c r="E79" s="24" t="s">
        <v>32</v>
      </c>
      <c r="F79" s="24" t="s">
        <v>33</v>
      </c>
      <c r="G79" s="25" t="s">
        <v>32</v>
      </c>
      <c r="H79" s="24" t="s">
        <v>35</v>
      </c>
      <c r="I79" s="59">
        <v>29401</v>
      </c>
      <c r="J79" s="67" t="s">
        <v>38</v>
      </c>
      <c r="K79" s="60" t="s">
        <v>180</v>
      </c>
      <c r="L79" s="61" t="s">
        <v>181</v>
      </c>
      <c r="M79" s="62"/>
      <c r="N79" s="62"/>
      <c r="O79" s="34" t="s">
        <v>34</v>
      </c>
      <c r="P79" s="68">
        <v>2</v>
      </c>
      <c r="Q79" s="69">
        <v>199</v>
      </c>
      <c r="R79" s="19" t="s">
        <v>74</v>
      </c>
      <c r="S79" s="64">
        <f t="shared" si="2"/>
        <v>398</v>
      </c>
      <c r="T79" s="65">
        <v>0</v>
      </c>
      <c r="U79" s="65">
        <v>0</v>
      </c>
      <c r="V79" s="65">
        <v>0</v>
      </c>
      <c r="W79" s="65">
        <v>0</v>
      </c>
      <c r="X79" s="65">
        <f t="shared" si="3"/>
        <v>398</v>
      </c>
      <c r="Y79" s="65">
        <v>0</v>
      </c>
      <c r="Z79" s="65">
        <v>0</v>
      </c>
      <c r="AA79" s="65">
        <v>0</v>
      </c>
      <c r="AB79" s="65">
        <v>0</v>
      </c>
      <c r="AC79" s="65">
        <v>0</v>
      </c>
      <c r="AD79" s="65">
        <v>0</v>
      </c>
      <c r="AE79" s="65">
        <v>0</v>
      </c>
    </row>
    <row r="80" spans="1:31" s="17" customFormat="1" ht="21" x14ac:dyDescent="0.35">
      <c r="A80" s="49" t="s">
        <v>30</v>
      </c>
      <c r="B80" s="49" t="s">
        <v>31</v>
      </c>
      <c r="C80" s="24">
        <v>11510</v>
      </c>
      <c r="D80" s="24" t="s">
        <v>31</v>
      </c>
      <c r="E80" s="24" t="s">
        <v>32</v>
      </c>
      <c r="F80" s="24" t="s">
        <v>33</v>
      </c>
      <c r="G80" s="25" t="s">
        <v>32</v>
      </c>
      <c r="H80" s="24" t="s">
        <v>35</v>
      </c>
      <c r="I80" s="59">
        <v>29901</v>
      </c>
      <c r="J80" s="67" t="s">
        <v>182</v>
      </c>
      <c r="K80" s="60" t="s">
        <v>183</v>
      </c>
      <c r="L80" s="61" t="s">
        <v>184</v>
      </c>
      <c r="M80" s="62"/>
      <c r="N80" s="62"/>
      <c r="O80" s="34" t="s">
        <v>34</v>
      </c>
      <c r="P80" s="68">
        <v>3</v>
      </c>
      <c r="Q80" s="69">
        <v>907</v>
      </c>
      <c r="R80" s="19" t="s">
        <v>74</v>
      </c>
      <c r="S80" s="64">
        <f t="shared" si="2"/>
        <v>2721</v>
      </c>
      <c r="T80" s="65">
        <v>0</v>
      </c>
      <c r="U80" s="65">
        <v>0</v>
      </c>
      <c r="V80" s="65">
        <v>0</v>
      </c>
      <c r="W80" s="65">
        <v>0</v>
      </c>
      <c r="X80" s="65">
        <f t="shared" si="3"/>
        <v>2721</v>
      </c>
      <c r="Y80" s="65">
        <v>0</v>
      </c>
      <c r="Z80" s="65">
        <v>0</v>
      </c>
      <c r="AA80" s="65">
        <v>0</v>
      </c>
      <c r="AB80" s="65">
        <v>0</v>
      </c>
      <c r="AC80" s="65">
        <v>0</v>
      </c>
      <c r="AD80" s="65">
        <v>0</v>
      </c>
      <c r="AE80" s="65">
        <v>0</v>
      </c>
    </row>
    <row r="81" spans="1:31" s="17" customFormat="1" ht="21" x14ac:dyDescent="0.35">
      <c r="A81" s="49" t="s">
        <v>30</v>
      </c>
      <c r="B81" s="49" t="s">
        <v>31</v>
      </c>
      <c r="C81" s="24">
        <v>11510</v>
      </c>
      <c r="D81" s="24" t="s">
        <v>31</v>
      </c>
      <c r="E81" s="24" t="s">
        <v>32</v>
      </c>
      <c r="F81" s="24" t="s">
        <v>33</v>
      </c>
      <c r="G81" s="25" t="s">
        <v>32</v>
      </c>
      <c r="H81" s="24" t="s">
        <v>35</v>
      </c>
      <c r="I81" s="59">
        <v>29901</v>
      </c>
      <c r="J81" s="67" t="s">
        <v>182</v>
      </c>
      <c r="K81" s="60" t="s">
        <v>183</v>
      </c>
      <c r="L81" s="61" t="s">
        <v>184</v>
      </c>
      <c r="M81" s="62"/>
      <c r="N81" s="62"/>
      <c r="O81" s="34" t="s">
        <v>34</v>
      </c>
      <c r="P81" s="68">
        <v>1</v>
      </c>
      <c r="Q81" s="69">
        <v>907</v>
      </c>
      <c r="R81" s="19" t="s">
        <v>74</v>
      </c>
      <c r="S81" s="64">
        <f t="shared" si="2"/>
        <v>907</v>
      </c>
      <c r="T81" s="65">
        <v>0</v>
      </c>
      <c r="U81" s="65">
        <v>0</v>
      </c>
      <c r="V81" s="65">
        <v>0</v>
      </c>
      <c r="W81" s="65">
        <v>0</v>
      </c>
      <c r="X81" s="65">
        <f t="shared" si="3"/>
        <v>907</v>
      </c>
      <c r="Y81" s="65">
        <v>0</v>
      </c>
      <c r="Z81" s="65">
        <v>0</v>
      </c>
      <c r="AA81" s="65">
        <v>0</v>
      </c>
      <c r="AB81" s="65">
        <v>0</v>
      </c>
      <c r="AC81" s="65">
        <v>0</v>
      </c>
      <c r="AD81" s="65">
        <v>0</v>
      </c>
      <c r="AE81" s="65">
        <v>0</v>
      </c>
    </row>
    <row r="82" spans="1:31" s="17" customFormat="1" ht="21" x14ac:dyDescent="0.35">
      <c r="A82" s="49" t="s">
        <v>30</v>
      </c>
      <c r="B82" s="49" t="s">
        <v>31</v>
      </c>
      <c r="C82" s="24">
        <v>11510</v>
      </c>
      <c r="D82" s="24" t="s">
        <v>31</v>
      </c>
      <c r="E82" s="24" t="s">
        <v>32</v>
      </c>
      <c r="F82" s="24" t="s">
        <v>33</v>
      </c>
      <c r="G82" s="25" t="s">
        <v>32</v>
      </c>
      <c r="H82" s="24" t="s">
        <v>35</v>
      </c>
      <c r="I82" s="59">
        <v>29901</v>
      </c>
      <c r="J82" s="67" t="s">
        <v>182</v>
      </c>
      <c r="K82" s="60" t="s">
        <v>185</v>
      </c>
      <c r="L82" s="61" t="s">
        <v>186</v>
      </c>
      <c r="M82" s="62"/>
      <c r="N82" s="62"/>
      <c r="O82" s="34" t="s">
        <v>34</v>
      </c>
      <c r="P82" s="68">
        <v>1</v>
      </c>
      <c r="Q82" s="69">
        <v>4869</v>
      </c>
      <c r="R82" s="19" t="s">
        <v>74</v>
      </c>
      <c r="S82" s="64">
        <f t="shared" si="2"/>
        <v>4869</v>
      </c>
      <c r="T82" s="65">
        <v>0</v>
      </c>
      <c r="U82" s="65">
        <v>0</v>
      </c>
      <c r="V82" s="65">
        <v>0</v>
      </c>
      <c r="W82" s="65">
        <v>0</v>
      </c>
      <c r="X82" s="65">
        <f t="shared" si="3"/>
        <v>4869</v>
      </c>
      <c r="Y82" s="65">
        <v>0</v>
      </c>
      <c r="Z82" s="65">
        <v>0</v>
      </c>
      <c r="AA82" s="65">
        <v>0</v>
      </c>
      <c r="AB82" s="65">
        <v>0</v>
      </c>
      <c r="AC82" s="65">
        <v>0</v>
      </c>
      <c r="AD82" s="65">
        <v>0</v>
      </c>
      <c r="AE82" s="65">
        <v>0</v>
      </c>
    </row>
    <row r="83" spans="1:31" s="17" customFormat="1" ht="21" x14ac:dyDescent="0.25">
      <c r="A83" s="49" t="s">
        <v>30</v>
      </c>
      <c r="B83" s="49" t="s">
        <v>31</v>
      </c>
      <c r="C83" s="24">
        <v>51321</v>
      </c>
      <c r="D83" s="24" t="s">
        <v>31</v>
      </c>
      <c r="E83" s="24" t="s">
        <v>32</v>
      </c>
      <c r="F83" s="24" t="s">
        <v>33</v>
      </c>
      <c r="G83" s="25" t="s">
        <v>32</v>
      </c>
      <c r="H83" s="24" t="s">
        <v>35</v>
      </c>
      <c r="I83" s="59">
        <v>31401</v>
      </c>
      <c r="J83" s="67" t="s">
        <v>192</v>
      </c>
      <c r="K83" s="60"/>
      <c r="L83" s="61"/>
      <c r="M83" s="62"/>
      <c r="N83" s="62"/>
      <c r="O83" s="34" t="s">
        <v>72</v>
      </c>
      <c r="P83" s="25" t="s">
        <v>73</v>
      </c>
      <c r="Q83" s="30">
        <v>8883.34</v>
      </c>
      <c r="R83" s="19" t="s">
        <v>74</v>
      </c>
      <c r="S83" s="64">
        <f t="shared" si="2"/>
        <v>8883.34</v>
      </c>
      <c r="T83" s="65">
        <v>0</v>
      </c>
      <c r="U83" s="65">
        <v>0</v>
      </c>
      <c r="V83" s="65">
        <v>0</v>
      </c>
      <c r="W83" s="65">
        <v>0</v>
      </c>
      <c r="X83" s="65">
        <f t="shared" si="3"/>
        <v>8883.34</v>
      </c>
      <c r="Y83" s="65">
        <v>0</v>
      </c>
      <c r="Z83" s="65">
        <v>0</v>
      </c>
      <c r="AA83" s="65">
        <v>0</v>
      </c>
      <c r="AB83" s="65">
        <v>0</v>
      </c>
      <c r="AC83" s="65">
        <v>0</v>
      </c>
      <c r="AD83" s="65">
        <v>0</v>
      </c>
      <c r="AE83" s="65">
        <v>0</v>
      </c>
    </row>
    <row r="84" spans="1:31" ht="22" x14ac:dyDescent="0.35">
      <c r="A84" s="34" t="s">
        <v>30</v>
      </c>
      <c r="B84" s="33" t="s">
        <v>31</v>
      </c>
      <c r="C84" s="38">
        <v>51321</v>
      </c>
      <c r="D84" s="33" t="s">
        <v>31</v>
      </c>
      <c r="E84" s="36" t="s">
        <v>32</v>
      </c>
      <c r="F84" s="33" t="s">
        <v>33</v>
      </c>
      <c r="G84" s="36" t="s">
        <v>32</v>
      </c>
      <c r="H84" s="33" t="s">
        <v>35</v>
      </c>
      <c r="I84" s="34">
        <v>32201</v>
      </c>
      <c r="J84" s="39" t="s">
        <v>77</v>
      </c>
      <c r="K84" s="39"/>
      <c r="L84" s="70"/>
      <c r="M84" s="53"/>
      <c r="N84" s="53"/>
      <c r="O84" s="34" t="s">
        <v>72</v>
      </c>
      <c r="P84" s="40" t="s">
        <v>73</v>
      </c>
      <c r="Q84" s="41">
        <v>106752.98999999999</v>
      </c>
      <c r="R84" s="18" t="s">
        <v>74</v>
      </c>
      <c r="S84" s="3">
        <f t="shared" ref="S84:S92" si="4">Q84</f>
        <v>106752.98999999999</v>
      </c>
      <c r="T84" s="4">
        <v>0</v>
      </c>
      <c r="U84" s="65">
        <v>0</v>
      </c>
      <c r="V84" s="4">
        <v>0</v>
      </c>
      <c r="W84" s="4">
        <v>0</v>
      </c>
      <c r="X84" s="65">
        <f t="shared" si="3"/>
        <v>106752.98999999999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</row>
    <row r="85" spans="1:31" ht="22" x14ac:dyDescent="0.35">
      <c r="A85" s="34" t="s">
        <v>30</v>
      </c>
      <c r="B85" s="33" t="s">
        <v>31</v>
      </c>
      <c r="C85" s="38">
        <v>51326</v>
      </c>
      <c r="D85" s="33" t="s">
        <v>31</v>
      </c>
      <c r="E85" s="36" t="s">
        <v>32</v>
      </c>
      <c r="F85" s="33" t="s">
        <v>33</v>
      </c>
      <c r="G85" s="36" t="s">
        <v>32</v>
      </c>
      <c r="H85" s="33" t="s">
        <v>71</v>
      </c>
      <c r="I85" s="34">
        <v>32601</v>
      </c>
      <c r="J85" s="39" t="s">
        <v>78</v>
      </c>
      <c r="K85" s="39"/>
      <c r="L85" s="70"/>
      <c r="M85" s="53"/>
      <c r="N85" s="53"/>
      <c r="O85" s="34" t="s">
        <v>72</v>
      </c>
      <c r="P85" s="40" t="s">
        <v>73</v>
      </c>
      <c r="Q85" s="46">
        <v>2165.64</v>
      </c>
      <c r="R85" s="18" t="s">
        <v>74</v>
      </c>
      <c r="S85" s="3">
        <f t="shared" si="4"/>
        <v>2165.64</v>
      </c>
      <c r="T85" s="4">
        <v>0</v>
      </c>
      <c r="U85" s="65">
        <v>0</v>
      </c>
      <c r="V85" s="4">
        <v>0</v>
      </c>
      <c r="W85" s="4">
        <v>0</v>
      </c>
      <c r="X85" s="65">
        <f t="shared" si="3"/>
        <v>2165.64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</row>
    <row r="86" spans="1:31" ht="22" x14ac:dyDescent="0.35">
      <c r="A86" s="34" t="s">
        <v>30</v>
      </c>
      <c r="B86" s="33" t="s">
        <v>31</v>
      </c>
      <c r="C86" s="38">
        <v>51316</v>
      </c>
      <c r="D86" s="33" t="s">
        <v>31</v>
      </c>
      <c r="E86" s="36" t="s">
        <v>32</v>
      </c>
      <c r="F86" s="33" t="s">
        <v>33</v>
      </c>
      <c r="G86" s="36" t="s">
        <v>32</v>
      </c>
      <c r="H86" s="33" t="s">
        <v>71</v>
      </c>
      <c r="I86" s="45">
        <v>31602</v>
      </c>
      <c r="J86" s="39" t="s">
        <v>81</v>
      </c>
      <c r="K86" s="39"/>
      <c r="L86" s="70"/>
      <c r="M86" s="53"/>
      <c r="N86" s="53"/>
      <c r="O86" s="34" t="s">
        <v>72</v>
      </c>
      <c r="P86" s="40" t="s">
        <v>73</v>
      </c>
      <c r="Q86" s="41">
        <v>299</v>
      </c>
      <c r="R86" s="18" t="s">
        <v>74</v>
      </c>
      <c r="S86" s="3">
        <f t="shared" si="4"/>
        <v>299</v>
      </c>
      <c r="T86" s="4">
        <v>0</v>
      </c>
      <c r="U86" s="65">
        <v>0</v>
      </c>
      <c r="V86" s="4">
        <v>0</v>
      </c>
      <c r="W86" s="4">
        <v>0</v>
      </c>
      <c r="X86" s="65">
        <f t="shared" si="3"/>
        <v>299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</row>
    <row r="87" spans="1:31" x14ac:dyDescent="0.35">
      <c r="A87" s="34"/>
      <c r="B87" s="33"/>
      <c r="C87" s="38">
        <v>51336</v>
      </c>
      <c r="D87" s="33" t="s">
        <v>31</v>
      </c>
      <c r="E87" s="36" t="s">
        <v>32</v>
      </c>
      <c r="F87" s="33" t="s">
        <v>33</v>
      </c>
      <c r="G87" s="36" t="s">
        <v>32</v>
      </c>
      <c r="H87" s="33" t="s">
        <v>35</v>
      </c>
      <c r="I87" s="28">
        <v>32701</v>
      </c>
      <c r="J87" s="39" t="s">
        <v>187</v>
      </c>
      <c r="K87" s="39"/>
      <c r="L87" s="70"/>
      <c r="M87" s="53"/>
      <c r="N87" s="53"/>
      <c r="O87" s="34" t="s">
        <v>72</v>
      </c>
      <c r="P87" s="40" t="s">
        <v>73</v>
      </c>
      <c r="Q87" s="41">
        <v>6997.12</v>
      </c>
      <c r="R87" s="18"/>
      <c r="S87" s="3"/>
      <c r="T87" s="4"/>
      <c r="U87" s="65"/>
      <c r="V87" s="4"/>
      <c r="W87" s="4"/>
      <c r="X87" s="65"/>
      <c r="Y87" s="4"/>
      <c r="Z87" s="4"/>
      <c r="AA87" s="4"/>
      <c r="AB87" s="4"/>
      <c r="AC87" s="4"/>
      <c r="AD87" s="4"/>
      <c r="AE87" s="4"/>
    </row>
    <row r="88" spans="1:31" ht="22" x14ac:dyDescent="0.35">
      <c r="A88" s="34" t="s">
        <v>30</v>
      </c>
      <c r="B88" s="33" t="s">
        <v>31</v>
      </c>
      <c r="C88" s="38">
        <v>51336</v>
      </c>
      <c r="D88" s="33" t="s">
        <v>31</v>
      </c>
      <c r="E88" s="36" t="s">
        <v>32</v>
      </c>
      <c r="F88" s="33" t="s">
        <v>33</v>
      </c>
      <c r="G88" s="36" t="s">
        <v>32</v>
      </c>
      <c r="H88" s="33" t="s">
        <v>35</v>
      </c>
      <c r="I88" s="34">
        <v>33602</v>
      </c>
      <c r="J88" s="39" t="s">
        <v>79</v>
      </c>
      <c r="K88" s="39"/>
      <c r="L88" s="70"/>
      <c r="M88" s="53"/>
      <c r="N88" s="53"/>
      <c r="O88" s="34" t="s">
        <v>72</v>
      </c>
      <c r="P88" s="40" t="s">
        <v>73</v>
      </c>
      <c r="Q88" s="41">
        <v>3463.89</v>
      </c>
      <c r="R88" s="18" t="s">
        <v>74</v>
      </c>
      <c r="S88" s="3">
        <f t="shared" si="4"/>
        <v>3463.89</v>
      </c>
      <c r="T88" s="4">
        <v>0</v>
      </c>
      <c r="U88" s="65">
        <v>0</v>
      </c>
      <c r="V88" s="4">
        <v>0</v>
      </c>
      <c r="W88" s="4">
        <v>0</v>
      </c>
      <c r="X88" s="65">
        <f t="shared" si="3"/>
        <v>3463.89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</row>
    <row r="89" spans="1:31" ht="21" x14ac:dyDescent="0.35">
      <c r="A89" s="34" t="s">
        <v>30</v>
      </c>
      <c r="B89" s="33" t="s">
        <v>31</v>
      </c>
      <c r="C89" s="38">
        <v>51338</v>
      </c>
      <c r="D89" s="33" t="s">
        <v>31</v>
      </c>
      <c r="E89" s="36" t="s">
        <v>32</v>
      </c>
      <c r="F89" s="33" t="s">
        <v>33</v>
      </c>
      <c r="G89" s="36" t="s">
        <v>32</v>
      </c>
      <c r="H89" s="33" t="s">
        <v>71</v>
      </c>
      <c r="I89" s="34">
        <v>33801</v>
      </c>
      <c r="J89" s="42" t="s">
        <v>80</v>
      </c>
      <c r="K89" s="39"/>
      <c r="L89" s="70"/>
      <c r="M89" s="53"/>
      <c r="N89" s="53"/>
      <c r="O89" s="34" t="s">
        <v>72</v>
      </c>
      <c r="P89" s="40" t="s">
        <v>73</v>
      </c>
      <c r="Q89" s="15">
        <v>58000</v>
      </c>
      <c r="R89" s="19" t="s">
        <v>74</v>
      </c>
      <c r="S89" s="3">
        <f t="shared" si="4"/>
        <v>58000</v>
      </c>
      <c r="T89" s="4">
        <v>0</v>
      </c>
      <c r="U89" s="65">
        <v>0</v>
      </c>
      <c r="V89" s="4">
        <v>0</v>
      </c>
      <c r="W89" s="4">
        <v>0</v>
      </c>
      <c r="X89" s="65">
        <f t="shared" si="3"/>
        <v>58000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</row>
    <row r="90" spans="1:31" ht="21" x14ac:dyDescent="0.35">
      <c r="A90" s="34" t="s">
        <v>30</v>
      </c>
      <c r="B90" s="33" t="s">
        <v>31</v>
      </c>
      <c r="C90" s="38">
        <v>51352</v>
      </c>
      <c r="D90" s="33" t="s">
        <v>31</v>
      </c>
      <c r="E90" s="36" t="s">
        <v>32</v>
      </c>
      <c r="F90" s="33" t="s">
        <v>33</v>
      </c>
      <c r="G90" s="36" t="s">
        <v>32</v>
      </c>
      <c r="H90" s="33" t="s">
        <v>71</v>
      </c>
      <c r="I90" s="34">
        <v>35301</v>
      </c>
      <c r="J90" s="42" t="s">
        <v>188</v>
      </c>
      <c r="K90" s="39"/>
      <c r="L90" s="70"/>
      <c r="M90" s="53"/>
      <c r="N90" s="53"/>
      <c r="O90" s="34" t="s">
        <v>72</v>
      </c>
      <c r="P90" s="40" t="s">
        <v>73</v>
      </c>
      <c r="Q90" s="47">
        <v>929</v>
      </c>
      <c r="R90" s="19" t="s">
        <v>74</v>
      </c>
      <c r="S90" s="3">
        <f t="shared" si="4"/>
        <v>929</v>
      </c>
      <c r="T90" s="4">
        <v>0</v>
      </c>
      <c r="U90" s="65">
        <v>0</v>
      </c>
      <c r="V90" s="4">
        <v>0</v>
      </c>
      <c r="W90" s="4">
        <v>0</v>
      </c>
      <c r="X90" s="65">
        <f t="shared" si="3"/>
        <v>929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</row>
    <row r="91" spans="1:31" ht="32.5" x14ac:dyDescent="0.35">
      <c r="A91" s="34" t="s">
        <v>30</v>
      </c>
      <c r="B91" s="33" t="s">
        <v>31</v>
      </c>
      <c r="C91" s="38">
        <v>51355</v>
      </c>
      <c r="D91" s="33" t="s">
        <v>31</v>
      </c>
      <c r="E91" s="36" t="s">
        <v>32</v>
      </c>
      <c r="F91" s="33" t="s">
        <v>33</v>
      </c>
      <c r="G91" s="36" t="s">
        <v>32</v>
      </c>
      <c r="H91" s="33" t="s">
        <v>35</v>
      </c>
      <c r="I91" s="34">
        <v>35501</v>
      </c>
      <c r="J91" s="43" t="s">
        <v>75</v>
      </c>
      <c r="K91" s="39"/>
      <c r="L91" s="70"/>
      <c r="M91" s="53"/>
      <c r="N91" s="53"/>
      <c r="O91" s="34" t="s">
        <v>72</v>
      </c>
      <c r="P91" s="40" t="s">
        <v>73</v>
      </c>
      <c r="Q91" s="48">
        <v>16023.2</v>
      </c>
      <c r="R91" s="19" t="s">
        <v>74</v>
      </c>
      <c r="S91" s="3">
        <f t="shared" si="4"/>
        <v>16023.2</v>
      </c>
      <c r="T91" s="4">
        <v>0</v>
      </c>
      <c r="U91" s="65">
        <v>0</v>
      </c>
      <c r="V91" s="4">
        <v>0</v>
      </c>
      <c r="W91" s="4">
        <v>0</v>
      </c>
      <c r="X91" s="65">
        <f t="shared" si="3"/>
        <v>16023.2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</row>
    <row r="92" spans="1:31" ht="22" x14ac:dyDescent="0.35">
      <c r="A92" s="34" t="s">
        <v>30</v>
      </c>
      <c r="B92" s="33" t="s">
        <v>31</v>
      </c>
      <c r="C92" s="38">
        <v>51358</v>
      </c>
      <c r="D92" s="33" t="s">
        <v>31</v>
      </c>
      <c r="E92" s="36" t="s">
        <v>32</v>
      </c>
      <c r="F92" s="33" t="s">
        <v>33</v>
      </c>
      <c r="G92" s="36" t="s">
        <v>32</v>
      </c>
      <c r="H92" s="33" t="s">
        <v>71</v>
      </c>
      <c r="I92" s="34">
        <v>35801</v>
      </c>
      <c r="J92" s="43" t="s">
        <v>76</v>
      </c>
      <c r="K92" s="39"/>
      <c r="L92" s="70"/>
      <c r="M92" s="53"/>
      <c r="N92" s="53"/>
      <c r="O92" s="34" t="s">
        <v>72</v>
      </c>
      <c r="P92" s="44" t="s">
        <v>73</v>
      </c>
      <c r="Q92" s="41">
        <v>40922.480000000003</v>
      </c>
      <c r="R92" s="19" t="s">
        <v>74</v>
      </c>
      <c r="S92" s="3">
        <f t="shared" si="4"/>
        <v>40922.480000000003</v>
      </c>
      <c r="T92" s="4">
        <v>0</v>
      </c>
      <c r="U92" s="65">
        <v>0</v>
      </c>
      <c r="V92" s="4">
        <v>0</v>
      </c>
      <c r="W92" s="4">
        <v>0</v>
      </c>
      <c r="X92" s="65">
        <f t="shared" si="3"/>
        <v>40922.480000000003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  <c r="AE92" s="4">
        <v>0</v>
      </c>
    </row>
    <row r="93" spans="1:31" s="17" customFormat="1" x14ac:dyDescent="0.25">
      <c r="A93" s="34" t="s">
        <v>30</v>
      </c>
      <c r="B93" s="33" t="s">
        <v>31</v>
      </c>
      <c r="C93" s="38">
        <v>51358</v>
      </c>
      <c r="D93" s="33" t="s">
        <v>31</v>
      </c>
      <c r="E93" s="36" t="s">
        <v>32</v>
      </c>
      <c r="F93" s="33" t="s">
        <v>191</v>
      </c>
      <c r="G93" s="29" t="s">
        <v>66</v>
      </c>
      <c r="H93" s="45" t="s">
        <v>190</v>
      </c>
      <c r="I93" s="34">
        <v>36101</v>
      </c>
      <c r="J93" s="67" t="s">
        <v>189</v>
      </c>
      <c r="K93" s="60"/>
      <c r="L93" s="61"/>
      <c r="M93" s="62"/>
      <c r="N93" s="62"/>
      <c r="O93" s="34"/>
      <c r="P93" s="68"/>
      <c r="Q93" s="69"/>
      <c r="R93" s="18"/>
      <c r="S93" s="64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</row>
    <row r="94" spans="1:31" s="56" customFormat="1" ht="18.75" customHeight="1" x14ac:dyDescent="0.35">
      <c r="A94" s="34" t="s">
        <v>194</v>
      </c>
      <c r="B94" s="34" t="s">
        <v>195</v>
      </c>
      <c r="C94" s="34">
        <v>11510</v>
      </c>
      <c r="D94" s="34" t="s">
        <v>195</v>
      </c>
      <c r="E94" s="33" t="s">
        <v>32</v>
      </c>
      <c r="F94" s="33" t="s">
        <v>33</v>
      </c>
      <c r="G94" s="52" t="s">
        <v>32</v>
      </c>
      <c r="H94" s="33" t="s">
        <v>35</v>
      </c>
      <c r="I94" s="33">
        <v>21101</v>
      </c>
      <c r="J94" s="37" t="s">
        <v>196</v>
      </c>
      <c r="K94" s="33" t="s">
        <v>197</v>
      </c>
      <c r="L94" s="37" t="s">
        <v>198</v>
      </c>
      <c r="M94" s="37"/>
      <c r="N94" s="37"/>
      <c r="O94" s="33" t="s">
        <v>199</v>
      </c>
      <c r="P94" s="51">
        <v>5</v>
      </c>
      <c r="Q94" s="32">
        <v>9</v>
      </c>
      <c r="R94" s="33" t="s">
        <v>200</v>
      </c>
      <c r="S94" s="54">
        <f t="shared" ref="S94:S146" si="5">P94*Q94</f>
        <v>45</v>
      </c>
      <c r="T94" s="55">
        <v>0</v>
      </c>
      <c r="U94" s="55">
        <v>0</v>
      </c>
      <c r="V94" s="55">
        <v>0</v>
      </c>
      <c r="W94" s="55">
        <v>0</v>
      </c>
      <c r="X94" s="32">
        <f>S94</f>
        <v>45</v>
      </c>
      <c r="Y94" s="55">
        <v>0</v>
      </c>
      <c r="Z94" s="55">
        <v>0</v>
      </c>
      <c r="AA94" s="55">
        <v>0</v>
      </c>
      <c r="AB94" s="55">
        <v>0</v>
      </c>
      <c r="AC94" s="55">
        <v>0</v>
      </c>
      <c r="AD94" s="55">
        <v>0</v>
      </c>
      <c r="AE94" s="55">
        <v>0</v>
      </c>
    </row>
    <row r="95" spans="1:31" s="56" customFormat="1" ht="18.75" customHeight="1" x14ac:dyDescent="0.35">
      <c r="A95" s="34" t="s">
        <v>194</v>
      </c>
      <c r="B95" s="34" t="s">
        <v>195</v>
      </c>
      <c r="C95" s="34">
        <v>11510</v>
      </c>
      <c r="D95" s="34" t="s">
        <v>195</v>
      </c>
      <c r="E95" s="33" t="s">
        <v>32</v>
      </c>
      <c r="F95" s="33" t="s">
        <v>33</v>
      </c>
      <c r="G95" s="52" t="s">
        <v>32</v>
      </c>
      <c r="H95" s="33" t="s">
        <v>35</v>
      </c>
      <c r="I95" s="33">
        <v>21101</v>
      </c>
      <c r="J95" s="37" t="s">
        <v>196</v>
      </c>
      <c r="K95" s="33" t="s">
        <v>201</v>
      </c>
      <c r="L95" s="37" t="s">
        <v>202</v>
      </c>
      <c r="M95" s="37"/>
      <c r="N95" s="37"/>
      <c r="O95" s="33" t="s">
        <v>203</v>
      </c>
      <c r="P95" s="51">
        <v>6</v>
      </c>
      <c r="Q95" s="32">
        <v>72</v>
      </c>
      <c r="R95" s="33" t="s">
        <v>200</v>
      </c>
      <c r="S95" s="54">
        <f t="shared" si="5"/>
        <v>432</v>
      </c>
      <c r="T95" s="55">
        <v>0</v>
      </c>
      <c r="U95" s="55">
        <v>0</v>
      </c>
      <c r="V95" s="55">
        <v>0</v>
      </c>
      <c r="W95" s="55">
        <v>0</v>
      </c>
      <c r="X95" s="32">
        <f t="shared" ref="X95:X146" si="6">S95</f>
        <v>432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</row>
    <row r="96" spans="1:31" s="56" customFormat="1" ht="18.75" customHeight="1" x14ac:dyDescent="0.35">
      <c r="A96" s="34" t="s">
        <v>194</v>
      </c>
      <c r="B96" s="34" t="s">
        <v>195</v>
      </c>
      <c r="C96" s="34">
        <v>11510</v>
      </c>
      <c r="D96" s="34" t="s">
        <v>195</v>
      </c>
      <c r="E96" s="33" t="s">
        <v>32</v>
      </c>
      <c r="F96" s="33" t="s">
        <v>33</v>
      </c>
      <c r="G96" s="52" t="s">
        <v>32</v>
      </c>
      <c r="H96" s="33" t="s">
        <v>35</v>
      </c>
      <c r="I96" s="33">
        <v>21101</v>
      </c>
      <c r="J96" s="37" t="s">
        <v>196</v>
      </c>
      <c r="K96" s="33" t="s">
        <v>204</v>
      </c>
      <c r="L96" s="37" t="s">
        <v>205</v>
      </c>
      <c r="M96" s="37"/>
      <c r="N96" s="37"/>
      <c r="O96" s="33" t="s">
        <v>203</v>
      </c>
      <c r="P96" s="51">
        <v>2</v>
      </c>
      <c r="Q96" s="32">
        <v>25</v>
      </c>
      <c r="R96" s="33" t="s">
        <v>200</v>
      </c>
      <c r="S96" s="54">
        <f t="shared" si="5"/>
        <v>50</v>
      </c>
      <c r="T96" s="55">
        <v>0</v>
      </c>
      <c r="U96" s="55">
        <v>0</v>
      </c>
      <c r="V96" s="55">
        <v>0</v>
      </c>
      <c r="W96" s="55">
        <v>0</v>
      </c>
      <c r="X96" s="32">
        <f t="shared" si="6"/>
        <v>50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  <c r="AE96" s="55">
        <v>0</v>
      </c>
    </row>
    <row r="97" spans="1:31" s="56" customFormat="1" ht="18.75" customHeight="1" x14ac:dyDescent="0.35">
      <c r="A97" s="34" t="s">
        <v>194</v>
      </c>
      <c r="B97" s="34" t="s">
        <v>195</v>
      </c>
      <c r="C97" s="34">
        <v>11510</v>
      </c>
      <c r="D97" s="34" t="s">
        <v>195</v>
      </c>
      <c r="E97" s="33" t="s">
        <v>32</v>
      </c>
      <c r="F97" s="33" t="s">
        <v>33</v>
      </c>
      <c r="G97" s="52" t="s">
        <v>32</v>
      </c>
      <c r="H97" s="33" t="s">
        <v>35</v>
      </c>
      <c r="I97" s="33">
        <v>21101</v>
      </c>
      <c r="J97" s="37" t="s">
        <v>196</v>
      </c>
      <c r="K97" s="33" t="s">
        <v>206</v>
      </c>
      <c r="L97" s="37" t="s">
        <v>120</v>
      </c>
      <c r="M97" s="37"/>
      <c r="N97" s="37"/>
      <c r="O97" s="33" t="s">
        <v>199</v>
      </c>
      <c r="P97" s="51">
        <v>10</v>
      </c>
      <c r="Q97" s="32">
        <v>101.51</v>
      </c>
      <c r="R97" s="33" t="s">
        <v>200</v>
      </c>
      <c r="S97" s="54">
        <f t="shared" si="5"/>
        <v>1015.1</v>
      </c>
      <c r="T97" s="55">
        <v>0</v>
      </c>
      <c r="U97" s="55">
        <v>0</v>
      </c>
      <c r="V97" s="55">
        <v>0</v>
      </c>
      <c r="W97" s="55">
        <v>0</v>
      </c>
      <c r="X97" s="32">
        <f t="shared" si="6"/>
        <v>1015.1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0</v>
      </c>
      <c r="AE97" s="55">
        <v>0</v>
      </c>
    </row>
    <row r="98" spans="1:31" s="56" customFormat="1" ht="18.75" customHeight="1" x14ac:dyDescent="0.35">
      <c r="A98" s="34" t="s">
        <v>194</v>
      </c>
      <c r="B98" s="34" t="s">
        <v>195</v>
      </c>
      <c r="C98" s="34">
        <v>11510</v>
      </c>
      <c r="D98" s="34" t="s">
        <v>195</v>
      </c>
      <c r="E98" s="33" t="s">
        <v>32</v>
      </c>
      <c r="F98" s="33" t="s">
        <v>33</v>
      </c>
      <c r="G98" s="52" t="s">
        <v>32</v>
      </c>
      <c r="H98" s="33" t="s">
        <v>35</v>
      </c>
      <c r="I98" s="33">
        <v>21101</v>
      </c>
      <c r="J98" s="37" t="s">
        <v>196</v>
      </c>
      <c r="K98" s="33" t="s">
        <v>207</v>
      </c>
      <c r="L98" s="37" t="s">
        <v>208</v>
      </c>
      <c r="M98" s="37"/>
      <c r="N98" s="37"/>
      <c r="O98" s="33" t="s">
        <v>199</v>
      </c>
      <c r="P98" s="51">
        <v>6</v>
      </c>
      <c r="Q98" s="32">
        <v>17.5</v>
      </c>
      <c r="R98" s="33" t="s">
        <v>200</v>
      </c>
      <c r="S98" s="54">
        <f t="shared" si="5"/>
        <v>105</v>
      </c>
      <c r="T98" s="55">
        <v>0</v>
      </c>
      <c r="U98" s="55">
        <v>0</v>
      </c>
      <c r="V98" s="55">
        <v>0</v>
      </c>
      <c r="W98" s="55">
        <v>0</v>
      </c>
      <c r="X98" s="32">
        <f t="shared" si="6"/>
        <v>105</v>
      </c>
      <c r="Y98" s="55">
        <v>0</v>
      </c>
      <c r="Z98" s="55">
        <v>0</v>
      </c>
      <c r="AA98" s="55">
        <v>0</v>
      </c>
      <c r="AB98" s="55">
        <v>0</v>
      </c>
      <c r="AC98" s="55">
        <v>0</v>
      </c>
      <c r="AD98" s="55">
        <v>0</v>
      </c>
      <c r="AE98" s="55">
        <v>0</v>
      </c>
    </row>
    <row r="99" spans="1:31" s="56" customFormat="1" ht="18.75" customHeight="1" x14ac:dyDescent="0.35">
      <c r="A99" s="34" t="s">
        <v>194</v>
      </c>
      <c r="B99" s="34" t="s">
        <v>195</v>
      </c>
      <c r="C99" s="34">
        <v>11510</v>
      </c>
      <c r="D99" s="34" t="s">
        <v>195</v>
      </c>
      <c r="E99" s="33" t="s">
        <v>32</v>
      </c>
      <c r="F99" s="33" t="s">
        <v>33</v>
      </c>
      <c r="G99" s="52" t="s">
        <v>32</v>
      </c>
      <c r="H99" s="33" t="s">
        <v>35</v>
      </c>
      <c r="I99" s="33">
        <v>21101</v>
      </c>
      <c r="J99" s="37" t="s">
        <v>196</v>
      </c>
      <c r="K99" s="33" t="s">
        <v>209</v>
      </c>
      <c r="L99" s="37" t="s">
        <v>210</v>
      </c>
      <c r="M99" s="37"/>
      <c r="N99" s="37"/>
      <c r="O99" s="33" t="s">
        <v>199</v>
      </c>
      <c r="P99" s="51">
        <v>6</v>
      </c>
      <c r="Q99" s="32">
        <v>53</v>
      </c>
      <c r="R99" s="33" t="s">
        <v>200</v>
      </c>
      <c r="S99" s="54">
        <f t="shared" si="5"/>
        <v>318</v>
      </c>
      <c r="T99" s="55">
        <v>0</v>
      </c>
      <c r="U99" s="55">
        <v>0</v>
      </c>
      <c r="V99" s="55">
        <v>0</v>
      </c>
      <c r="W99" s="55">
        <v>0</v>
      </c>
      <c r="X99" s="32">
        <f t="shared" si="6"/>
        <v>318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</row>
    <row r="100" spans="1:31" s="56" customFormat="1" ht="18.75" customHeight="1" x14ac:dyDescent="0.35">
      <c r="A100" s="34" t="s">
        <v>194</v>
      </c>
      <c r="B100" s="34" t="s">
        <v>195</v>
      </c>
      <c r="C100" s="34">
        <v>11510</v>
      </c>
      <c r="D100" s="34" t="s">
        <v>195</v>
      </c>
      <c r="E100" s="33" t="s">
        <v>32</v>
      </c>
      <c r="F100" s="33" t="s">
        <v>33</v>
      </c>
      <c r="G100" s="52" t="s">
        <v>32</v>
      </c>
      <c r="H100" s="33" t="s">
        <v>35</v>
      </c>
      <c r="I100" s="33">
        <v>21101</v>
      </c>
      <c r="J100" s="37" t="s">
        <v>196</v>
      </c>
      <c r="K100" s="33" t="s">
        <v>211</v>
      </c>
      <c r="L100" s="37" t="s">
        <v>212</v>
      </c>
      <c r="M100" s="37"/>
      <c r="N100" s="37"/>
      <c r="O100" s="33" t="s">
        <v>199</v>
      </c>
      <c r="P100" s="51">
        <v>6</v>
      </c>
      <c r="Q100" s="32">
        <v>29.5</v>
      </c>
      <c r="R100" s="33" t="s">
        <v>200</v>
      </c>
      <c r="S100" s="54">
        <f t="shared" si="5"/>
        <v>177</v>
      </c>
      <c r="T100" s="55">
        <v>0</v>
      </c>
      <c r="U100" s="55">
        <v>0</v>
      </c>
      <c r="V100" s="55">
        <v>0</v>
      </c>
      <c r="W100" s="55">
        <v>0</v>
      </c>
      <c r="X100" s="32">
        <f t="shared" si="6"/>
        <v>177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  <c r="AE100" s="55">
        <v>0</v>
      </c>
    </row>
    <row r="101" spans="1:31" s="56" customFormat="1" ht="18.75" customHeight="1" x14ac:dyDescent="0.35">
      <c r="A101" s="34" t="s">
        <v>194</v>
      </c>
      <c r="B101" s="34" t="s">
        <v>195</v>
      </c>
      <c r="C101" s="34">
        <v>11510</v>
      </c>
      <c r="D101" s="34" t="s">
        <v>195</v>
      </c>
      <c r="E101" s="33" t="s">
        <v>32</v>
      </c>
      <c r="F101" s="33" t="s">
        <v>33</v>
      </c>
      <c r="G101" s="52" t="s">
        <v>32</v>
      </c>
      <c r="H101" s="33" t="s">
        <v>35</v>
      </c>
      <c r="I101" s="33">
        <v>21101</v>
      </c>
      <c r="J101" s="37" t="s">
        <v>196</v>
      </c>
      <c r="K101" s="33" t="s">
        <v>62</v>
      </c>
      <c r="L101" s="37" t="s">
        <v>63</v>
      </c>
      <c r="M101" s="37"/>
      <c r="N101" s="37"/>
      <c r="O101" s="33" t="s">
        <v>199</v>
      </c>
      <c r="P101" s="51">
        <v>10</v>
      </c>
      <c r="Q101" s="32">
        <v>36.49</v>
      </c>
      <c r="R101" s="33" t="s">
        <v>200</v>
      </c>
      <c r="S101" s="54">
        <f t="shared" si="5"/>
        <v>364.90000000000003</v>
      </c>
      <c r="T101" s="55">
        <v>0</v>
      </c>
      <c r="U101" s="55">
        <v>0</v>
      </c>
      <c r="V101" s="55">
        <v>0</v>
      </c>
      <c r="W101" s="55">
        <v>0</v>
      </c>
      <c r="X101" s="32">
        <f t="shared" si="6"/>
        <v>364.90000000000003</v>
      </c>
      <c r="Y101" s="55">
        <v>0</v>
      </c>
      <c r="Z101" s="55">
        <v>0</v>
      </c>
      <c r="AA101" s="55">
        <v>0</v>
      </c>
      <c r="AB101" s="55">
        <v>0</v>
      </c>
      <c r="AC101" s="55">
        <v>0</v>
      </c>
      <c r="AD101" s="55">
        <v>0</v>
      </c>
      <c r="AE101" s="55">
        <v>0</v>
      </c>
    </row>
    <row r="102" spans="1:31" s="56" customFormat="1" ht="18.75" customHeight="1" x14ac:dyDescent="0.35">
      <c r="A102" s="34" t="s">
        <v>194</v>
      </c>
      <c r="B102" s="34" t="s">
        <v>195</v>
      </c>
      <c r="C102" s="34">
        <v>11510</v>
      </c>
      <c r="D102" s="34" t="s">
        <v>195</v>
      </c>
      <c r="E102" s="33" t="s">
        <v>32</v>
      </c>
      <c r="F102" s="33" t="s">
        <v>33</v>
      </c>
      <c r="G102" s="52" t="s">
        <v>32</v>
      </c>
      <c r="H102" s="33" t="s">
        <v>35</v>
      </c>
      <c r="I102" s="33">
        <v>21101</v>
      </c>
      <c r="J102" s="37" t="s">
        <v>196</v>
      </c>
      <c r="K102" s="33" t="s">
        <v>213</v>
      </c>
      <c r="L102" s="37" t="s">
        <v>214</v>
      </c>
      <c r="M102" s="37"/>
      <c r="N102" s="37"/>
      <c r="O102" s="33" t="s">
        <v>199</v>
      </c>
      <c r="P102" s="51">
        <v>9</v>
      </c>
      <c r="Q102" s="32">
        <v>27.5</v>
      </c>
      <c r="R102" s="33" t="s">
        <v>200</v>
      </c>
      <c r="S102" s="54">
        <f t="shared" si="5"/>
        <v>247.5</v>
      </c>
      <c r="T102" s="55">
        <v>0</v>
      </c>
      <c r="U102" s="55">
        <v>0</v>
      </c>
      <c r="V102" s="55">
        <v>0</v>
      </c>
      <c r="W102" s="55">
        <v>0</v>
      </c>
      <c r="X102" s="32">
        <f t="shared" si="6"/>
        <v>247.5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55">
        <v>0</v>
      </c>
      <c r="AE102" s="55">
        <v>0</v>
      </c>
    </row>
    <row r="103" spans="1:31" s="56" customFormat="1" ht="18.75" customHeight="1" x14ac:dyDescent="0.35">
      <c r="A103" s="34" t="s">
        <v>194</v>
      </c>
      <c r="B103" s="34" t="s">
        <v>195</v>
      </c>
      <c r="C103" s="34">
        <v>11510</v>
      </c>
      <c r="D103" s="34" t="s">
        <v>195</v>
      </c>
      <c r="E103" s="33" t="s">
        <v>32</v>
      </c>
      <c r="F103" s="33" t="s">
        <v>33</v>
      </c>
      <c r="G103" s="52" t="s">
        <v>32</v>
      </c>
      <c r="H103" s="33" t="s">
        <v>35</v>
      </c>
      <c r="I103" s="33">
        <v>21101</v>
      </c>
      <c r="J103" s="37" t="s">
        <v>196</v>
      </c>
      <c r="K103" s="33" t="s">
        <v>215</v>
      </c>
      <c r="L103" s="37" t="s">
        <v>216</v>
      </c>
      <c r="M103" s="37"/>
      <c r="N103" s="37"/>
      <c r="O103" s="33" t="s">
        <v>199</v>
      </c>
      <c r="P103" s="51">
        <v>1</v>
      </c>
      <c r="Q103" s="32">
        <v>61.5</v>
      </c>
      <c r="R103" s="33" t="s">
        <v>200</v>
      </c>
      <c r="S103" s="54">
        <f t="shared" si="5"/>
        <v>61.5</v>
      </c>
      <c r="T103" s="55">
        <v>0</v>
      </c>
      <c r="U103" s="55">
        <v>0</v>
      </c>
      <c r="V103" s="55">
        <v>0</v>
      </c>
      <c r="W103" s="55">
        <v>0</v>
      </c>
      <c r="X103" s="32">
        <f t="shared" si="6"/>
        <v>61.5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55">
        <v>0</v>
      </c>
      <c r="AE103" s="55">
        <v>0</v>
      </c>
    </row>
    <row r="104" spans="1:31" s="56" customFormat="1" ht="18.75" customHeight="1" x14ac:dyDescent="0.35">
      <c r="A104" s="34" t="s">
        <v>194</v>
      </c>
      <c r="B104" s="34" t="s">
        <v>195</v>
      </c>
      <c r="C104" s="34">
        <v>11510</v>
      </c>
      <c r="D104" s="34" t="s">
        <v>195</v>
      </c>
      <c r="E104" s="33" t="s">
        <v>32</v>
      </c>
      <c r="F104" s="33" t="s">
        <v>33</v>
      </c>
      <c r="G104" s="52" t="s">
        <v>32</v>
      </c>
      <c r="H104" s="33" t="s">
        <v>35</v>
      </c>
      <c r="I104" s="33">
        <v>21101</v>
      </c>
      <c r="J104" s="37" t="s">
        <v>196</v>
      </c>
      <c r="K104" s="33" t="s">
        <v>217</v>
      </c>
      <c r="L104" s="37" t="s">
        <v>218</v>
      </c>
      <c r="M104" s="37"/>
      <c r="N104" s="37"/>
      <c r="O104" s="33" t="s">
        <v>199</v>
      </c>
      <c r="P104" s="51">
        <v>6</v>
      </c>
      <c r="Q104" s="32">
        <v>69</v>
      </c>
      <c r="R104" s="33" t="s">
        <v>200</v>
      </c>
      <c r="S104" s="54">
        <f t="shared" si="5"/>
        <v>414</v>
      </c>
      <c r="T104" s="55">
        <v>0</v>
      </c>
      <c r="U104" s="55">
        <v>0</v>
      </c>
      <c r="V104" s="55">
        <v>0</v>
      </c>
      <c r="W104" s="55">
        <v>0</v>
      </c>
      <c r="X104" s="32">
        <f t="shared" si="6"/>
        <v>414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0</v>
      </c>
    </row>
    <row r="105" spans="1:31" s="56" customFormat="1" ht="18.75" customHeight="1" x14ac:dyDescent="0.35">
      <c r="A105" s="34" t="s">
        <v>194</v>
      </c>
      <c r="B105" s="34" t="s">
        <v>195</v>
      </c>
      <c r="C105" s="34">
        <v>11510</v>
      </c>
      <c r="D105" s="34" t="s">
        <v>195</v>
      </c>
      <c r="E105" s="33" t="s">
        <v>32</v>
      </c>
      <c r="F105" s="33" t="s">
        <v>33</v>
      </c>
      <c r="G105" s="52" t="s">
        <v>32</v>
      </c>
      <c r="H105" s="33" t="s">
        <v>35</v>
      </c>
      <c r="I105" s="33">
        <v>21101</v>
      </c>
      <c r="J105" s="37" t="s">
        <v>196</v>
      </c>
      <c r="K105" s="33" t="s">
        <v>219</v>
      </c>
      <c r="L105" s="37" t="s">
        <v>220</v>
      </c>
      <c r="M105" s="37"/>
      <c r="N105" s="37"/>
      <c r="O105" s="33" t="s">
        <v>221</v>
      </c>
      <c r="P105" s="51">
        <v>1</v>
      </c>
      <c r="Q105" s="32">
        <v>114</v>
      </c>
      <c r="R105" s="33" t="s">
        <v>200</v>
      </c>
      <c r="S105" s="54">
        <f t="shared" si="5"/>
        <v>114</v>
      </c>
      <c r="T105" s="55">
        <v>0</v>
      </c>
      <c r="U105" s="55">
        <v>0</v>
      </c>
      <c r="V105" s="55">
        <v>0</v>
      </c>
      <c r="W105" s="55">
        <v>0</v>
      </c>
      <c r="X105" s="32">
        <f t="shared" si="6"/>
        <v>114</v>
      </c>
      <c r="Y105" s="55">
        <v>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  <c r="AE105" s="55">
        <v>0</v>
      </c>
    </row>
    <row r="106" spans="1:31" s="56" customFormat="1" ht="18.75" customHeight="1" x14ac:dyDescent="0.35">
      <c r="A106" s="34" t="s">
        <v>194</v>
      </c>
      <c r="B106" s="34" t="s">
        <v>195</v>
      </c>
      <c r="C106" s="34">
        <v>11510</v>
      </c>
      <c r="D106" s="34" t="s">
        <v>195</v>
      </c>
      <c r="E106" s="33" t="s">
        <v>32</v>
      </c>
      <c r="F106" s="33" t="s">
        <v>33</v>
      </c>
      <c r="G106" s="52" t="s">
        <v>32</v>
      </c>
      <c r="H106" s="33" t="s">
        <v>35</v>
      </c>
      <c r="I106" s="33">
        <v>21101</v>
      </c>
      <c r="J106" s="37" t="s">
        <v>196</v>
      </c>
      <c r="K106" s="33" t="s">
        <v>222</v>
      </c>
      <c r="L106" s="37" t="s">
        <v>223</v>
      </c>
      <c r="M106" s="37"/>
      <c r="N106" s="37"/>
      <c r="O106" s="33" t="s">
        <v>199</v>
      </c>
      <c r="P106" s="51">
        <v>10</v>
      </c>
      <c r="Q106" s="32">
        <v>19</v>
      </c>
      <c r="R106" s="33" t="s">
        <v>200</v>
      </c>
      <c r="S106" s="54">
        <f t="shared" si="5"/>
        <v>190</v>
      </c>
      <c r="T106" s="55">
        <v>0</v>
      </c>
      <c r="U106" s="55">
        <v>0</v>
      </c>
      <c r="V106" s="55">
        <v>0</v>
      </c>
      <c r="W106" s="55">
        <v>0</v>
      </c>
      <c r="X106" s="32">
        <f t="shared" si="6"/>
        <v>190</v>
      </c>
      <c r="Y106" s="55">
        <v>0</v>
      </c>
      <c r="Z106" s="55">
        <v>0</v>
      </c>
      <c r="AA106" s="55">
        <v>0</v>
      </c>
      <c r="AB106" s="55">
        <v>0</v>
      </c>
      <c r="AC106" s="55">
        <v>0</v>
      </c>
      <c r="AD106" s="55">
        <v>0</v>
      </c>
      <c r="AE106" s="55">
        <v>0</v>
      </c>
    </row>
    <row r="107" spans="1:31" s="56" customFormat="1" ht="18.75" customHeight="1" x14ac:dyDescent="0.35">
      <c r="A107" s="34" t="s">
        <v>194</v>
      </c>
      <c r="B107" s="34" t="s">
        <v>195</v>
      </c>
      <c r="C107" s="34">
        <v>11510</v>
      </c>
      <c r="D107" s="34" t="s">
        <v>195</v>
      </c>
      <c r="E107" s="33" t="s">
        <v>32</v>
      </c>
      <c r="F107" s="33" t="s">
        <v>33</v>
      </c>
      <c r="G107" s="52" t="s">
        <v>32</v>
      </c>
      <c r="H107" s="33" t="s">
        <v>35</v>
      </c>
      <c r="I107" s="33">
        <v>21101</v>
      </c>
      <c r="J107" s="37" t="s">
        <v>196</v>
      </c>
      <c r="K107" s="33" t="s">
        <v>224</v>
      </c>
      <c r="L107" s="37" t="s">
        <v>225</v>
      </c>
      <c r="M107" s="37"/>
      <c r="N107" s="37"/>
      <c r="O107" s="33" t="s">
        <v>226</v>
      </c>
      <c r="P107" s="51">
        <v>3</v>
      </c>
      <c r="Q107" s="32">
        <v>70</v>
      </c>
      <c r="R107" s="33" t="s">
        <v>200</v>
      </c>
      <c r="S107" s="54">
        <f t="shared" si="5"/>
        <v>210</v>
      </c>
      <c r="T107" s="55">
        <v>0</v>
      </c>
      <c r="U107" s="55">
        <v>0</v>
      </c>
      <c r="V107" s="55">
        <v>0</v>
      </c>
      <c r="W107" s="55">
        <v>0</v>
      </c>
      <c r="X107" s="32">
        <f t="shared" si="6"/>
        <v>210</v>
      </c>
      <c r="Y107" s="55">
        <v>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</row>
    <row r="108" spans="1:31" s="56" customFormat="1" ht="18.75" customHeight="1" x14ac:dyDescent="0.35">
      <c r="A108" s="34" t="s">
        <v>194</v>
      </c>
      <c r="B108" s="34" t="s">
        <v>195</v>
      </c>
      <c r="C108" s="34">
        <v>11510</v>
      </c>
      <c r="D108" s="34" t="s">
        <v>195</v>
      </c>
      <c r="E108" s="33" t="s">
        <v>32</v>
      </c>
      <c r="F108" s="33" t="s">
        <v>33</v>
      </c>
      <c r="G108" s="52" t="s">
        <v>32</v>
      </c>
      <c r="H108" s="33" t="s">
        <v>35</v>
      </c>
      <c r="I108" s="33">
        <v>21101</v>
      </c>
      <c r="J108" s="37" t="s">
        <v>196</v>
      </c>
      <c r="K108" s="33" t="s">
        <v>227</v>
      </c>
      <c r="L108" s="37" t="s">
        <v>228</v>
      </c>
      <c r="M108" s="37"/>
      <c r="N108" s="37"/>
      <c r="O108" s="33" t="s">
        <v>199</v>
      </c>
      <c r="P108" s="51">
        <v>40</v>
      </c>
      <c r="Q108" s="32">
        <v>58</v>
      </c>
      <c r="R108" s="33" t="s">
        <v>200</v>
      </c>
      <c r="S108" s="54">
        <f t="shared" si="5"/>
        <v>2320</v>
      </c>
      <c r="T108" s="55">
        <v>0</v>
      </c>
      <c r="U108" s="55">
        <v>0</v>
      </c>
      <c r="V108" s="55">
        <v>0</v>
      </c>
      <c r="W108" s="55">
        <v>0</v>
      </c>
      <c r="X108" s="32">
        <f t="shared" si="6"/>
        <v>2320</v>
      </c>
      <c r="Y108" s="55">
        <v>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  <c r="AE108" s="55">
        <v>0</v>
      </c>
    </row>
    <row r="109" spans="1:31" s="56" customFormat="1" ht="18.75" customHeight="1" x14ac:dyDescent="0.35">
      <c r="A109" s="34" t="s">
        <v>194</v>
      </c>
      <c r="B109" s="34" t="s">
        <v>195</v>
      </c>
      <c r="C109" s="34">
        <v>11510</v>
      </c>
      <c r="D109" s="34" t="s">
        <v>195</v>
      </c>
      <c r="E109" s="33" t="s">
        <v>32</v>
      </c>
      <c r="F109" s="33" t="s">
        <v>33</v>
      </c>
      <c r="G109" s="52" t="s">
        <v>32</v>
      </c>
      <c r="H109" s="33" t="s">
        <v>35</v>
      </c>
      <c r="I109" s="33">
        <v>21101</v>
      </c>
      <c r="J109" s="37" t="s">
        <v>196</v>
      </c>
      <c r="K109" s="33" t="s">
        <v>229</v>
      </c>
      <c r="L109" s="37" t="s">
        <v>230</v>
      </c>
      <c r="M109" s="37"/>
      <c r="N109" s="37"/>
      <c r="O109" s="33" t="s">
        <v>199</v>
      </c>
      <c r="P109" s="51">
        <v>20</v>
      </c>
      <c r="Q109" s="32">
        <v>4</v>
      </c>
      <c r="R109" s="33" t="s">
        <v>200</v>
      </c>
      <c r="S109" s="54">
        <f t="shared" si="5"/>
        <v>80</v>
      </c>
      <c r="T109" s="55">
        <v>0</v>
      </c>
      <c r="U109" s="55">
        <v>0</v>
      </c>
      <c r="V109" s="55">
        <v>0</v>
      </c>
      <c r="W109" s="55">
        <v>0</v>
      </c>
      <c r="X109" s="32">
        <f t="shared" si="6"/>
        <v>80</v>
      </c>
      <c r="Y109" s="55">
        <v>0</v>
      </c>
      <c r="Z109" s="55">
        <v>0</v>
      </c>
      <c r="AA109" s="55">
        <v>0</v>
      </c>
      <c r="AB109" s="55">
        <v>0</v>
      </c>
      <c r="AC109" s="55">
        <v>0</v>
      </c>
      <c r="AD109" s="55">
        <v>0</v>
      </c>
      <c r="AE109" s="55">
        <v>0</v>
      </c>
    </row>
    <row r="110" spans="1:31" s="56" customFormat="1" ht="18.75" customHeight="1" x14ac:dyDescent="0.35">
      <c r="A110" s="34" t="s">
        <v>194</v>
      </c>
      <c r="B110" s="34" t="s">
        <v>195</v>
      </c>
      <c r="C110" s="34">
        <v>11510</v>
      </c>
      <c r="D110" s="34" t="s">
        <v>195</v>
      </c>
      <c r="E110" s="33" t="s">
        <v>32</v>
      </c>
      <c r="F110" s="33" t="s">
        <v>33</v>
      </c>
      <c r="G110" s="52" t="s">
        <v>32</v>
      </c>
      <c r="H110" s="33" t="s">
        <v>35</v>
      </c>
      <c r="I110" s="33">
        <v>21101</v>
      </c>
      <c r="J110" s="37" t="s">
        <v>196</v>
      </c>
      <c r="K110" s="33" t="s">
        <v>231</v>
      </c>
      <c r="L110" s="37" t="s">
        <v>232</v>
      </c>
      <c r="M110" s="37"/>
      <c r="N110" s="37"/>
      <c r="O110" s="33" t="s">
        <v>199</v>
      </c>
      <c r="P110" s="51">
        <v>1</v>
      </c>
      <c r="Q110" s="32">
        <v>1450</v>
      </c>
      <c r="R110" s="33" t="s">
        <v>200</v>
      </c>
      <c r="S110" s="54">
        <f t="shared" si="5"/>
        <v>1450</v>
      </c>
      <c r="T110" s="55">
        <v>0</v>
      </c>
      <c r="U110" s="55">
        <v>0</v>
      </c>
      <c r="V110" s="55">
        <v>0</v>
      </c>
      <c r="W110" s="55">
        <v>0</v>
      </c>
      <c r="X110" s="32">
        <f t="shared" si="6"/>
        <v>1450</v>
      </c>
      <c r="Y110" s="55">
        <v>0</v>
      </c>
      <c r="Z110" s="55">
        <v>0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</row>
    <row r="111" spans="1:31" s="56" customFormat="1" ht="20.25" customHeight="1" x14ac:dyDescent="0.35">
      <c r="A111" s="34" t="s">
        <v>194</v>
      </c>
      <c r="B111" s="34" t="s">
        <v>195</v>
      </c>
      <c r="C111" s="34">
        <v>11510</v>
      </c>
      <c r="D111" s="34" t="s">
        <v>195</v>
      </c>
      <c r="E111" s="33" t="s">
        <v>32</v>
      </c>
      <c r="F111" s="33" t="s">
        <v>33</v>
      </c>
      <c r="G111" s="52" t="s">
        <v>32</v>
      </c>
      <c r="H111" s="33" t="s">
        <v>35</v>
      </c>
      <c r="I111" s="33">
        <v>21101</v>
      </c>
      <c r="J111" s="37" t="s">
        <v>196</v>
      </c>
      <c r="K111" s="33" t="s">
        <v>119</v>
      </c>
      <c r="L111" s="37" t="s">
        <v>120</v>
      </c>
      <c r="M111" s="37"/>
      <c r="N111" s="37"/>
      <c r="O111" s="33" t="s">
        <v>199</v>
      </c>
      <c r="P111" s="51">
        <v>40</v>
      </c>
      <c r="Q111" s="32">
        <v>75</v>
      </c>
      <c r="R111" s="33" t="s">
        <v>200</v>
      </c>
      <c r="S111" s="54">
        <f t="shared" si="5"/>
        <v>3000</v>
      </c>
      <c r="T111" s="55">
        <v>0</v>
      </c>
      <c r="U111" s="55">
        <v>0</v>
      </c>
      <c r="V111" s="55">
        <v>0</v>
      </c>
      <c r="W111" s="55">
        <v>0</v>
      </c>
      <c r="X111" s="32">
        <f t="shared" si="6"/>
        <v>3000</v>
      </c>
      <c r="Y111" s="55">
        <v>0</v>
      </c>
      <c r="Z111" s="55">
        <v>0</v>
      </c>
      <c r="AA111" s="55">
        <v>0</v>
      </c>
      <c r="AB111" s="55">
        <v>0</v>
      </c>
      <c r="AC111" s="55">
        <v>0</v>
      </c>
      <c r="AD111" s="55">
        <v>0</v>
      </c>
      <c r="AE111" s="55">
        <v>0</v>
      </c>
    </row>
    <row r="112" spans="1:31" s="56" customFormat="1" ht="20.25" customHeight="1" x14ac:dyDescent="0.35">
      <c r="A112" s="34" t="s">
        <v>194</v>
      </c>
      <c r="B112" s="34" t="s">
        <v>195</v>
      </c>
      <c r="C112" s="34">
        <v>11510</v>
      </c>
      <c r="D112" s="34" t="s">
        <v>195</v>
      </c>
      <c r="E112" s="33" t="s">
        <v>32</v>
      </c>
      <c r="F112" s="33" t="s">
        <v>33</v>
      </c>
      <c r="G112" s="52" t="s">
        <v>32</v>
      </c>
      <c r="H112" s="33" t="s">
        <v>35</v>
      </c>
      <c r="I112" s="33">
        <v>21101</v>
      </c>
      <c r="J112" s="37" t="s">
        <v>196</v>
      </c>
      <c r="K112" s="33" t="s">
        <v>233</v>
      </c>
      <c r="L112" s="37" t="s">
        <v>234</v>
      </c>
      <c r="M112" s="37"/>
      <c r="N112" s="37"/>
      <c r="O112" s="33" t="s">
        <v>199</v>
      </c>
      <c r="P112" s="51">
        <v>10</v>
      </c>
      <c r="Q112" s="32">
        <v>79.400000000000006</v>
      </c>
      <c r="R112" s="33" t="s">
        <v>200</v>
      </c>
      <c r="S112" s="54">
        <f t="shared" si="5"/>
        <v>794</v>
      </c>
      <c r="T112" s="55">
        <v>0</v>
      </c>
      <c r="U112" s="55">
        <v>0</v>
      </c>
      <c r="V112" s="55">
        <v>0</v>
      </c>
      <c r="W112" s="55">
        <v>0</v>
      </c>
      <c r="X112" s="32">
        <f t="shared" si="6"/>
        <v>794</v>
      </c>
      <c r="Y112" s="55">
        <v>0</v>
      </c>
      <c r="Z112" s="55">
        <v>0</v>
      </c>
      <c r="AA112" s="55">
        <v>0</v>
      </c>
      <c r="AB112" s="55">
        <v>0</v>
      </c>
      <c r="AC112" s="55">
        <v>0</v>
      </c>
      <c r="AD112" s="55">
        <v>0</v>
      </c>
      <c r="AE112" s="55">
        <v>0</v>
      </c>
    </row>
    <row r="113" spans="1:31" s="56" customFormat="1" ht="20.25" customHeight="1" x14ac:dyDescent="0.35">
      <c r="A113" s="34" t="s">
        <v>194</v>
      </c>
      <c r="B113" s="34" t="s">
        <v>195</v>
      </c>
      <c r="C113" s="34">
        <v>11510</v>
      </c>
      <c r="D113" s="34" t="s">
        <v>195</v>
      </c>
      <c r="E113" s="33" t="s">
        <v>32</v>
      </c>
      <c r="F113" s="33" t="s">
        <v>33</v>
      </c>
      <c r="G113" s="52" t="s">
        <v>32</v>
      </c>
      <c r="H113" s="33" t="s">
        <v>35</v>
      </c>
      <c r="I113" s="33">
        <v>21601</v>
      </c>
      <c r="J113" s="37" t="s">
        <v>235</v>
      </c>
      <c r="K113" s="33" t="s">
        <v>236</v>
      </c>
      <c r="L113" s="37" t="s">
        <v>237</v>
      </c>
      <c r="M113" s="37"/>
      <c r="N113" s="37"/>
      <c r="O113" s="33" t="s">
        <v>199</v>
      </c>
      <c r="P113" s="51">
        <v>2</v>
      </c>
      <c r="Q113" s="32">
        <v>45</v>
      </c>
      <c r="R113" s="33" t="s">
        <v>200</v>
      </c>
      <c r="S113" s="54">
        <f t="shared" si="5"/>
        <v>90</v>
      </c>
      <c r="T113" s="55">
        <v>0</v>
      </c>
      <c r="U113" s="55">
        <v>0</v>
      </c>
      <c r="V113" s="55">
        <v>0</v>
      </c>
      <c r="W113" s="55">
        <v>0</v>
      </c>
      <c r="X113" s="32">
        <f t="shared" si="6"/>
        <v>90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55">
        <v>0</v>
      </c>
      <c r="AE113" s="55">
        <v>0</v>
      </c>
    </row>
    <row r="114" spans="1:31" s="56" customFormat="1" ht="20.25" customHeight="1" x14ac:dyDescent="0.35">
      <c r="A114" s="34" t="s">
        <v>194</v>
      </c>
      <c r="B114" s="34" t="s">
        <v>195</v>
      </c>
      <c r="C114" s="34">
        <v>11510</v>
      </c>
      <c r="D114" s="34" t="s">
        <v>195</v>
      </c>
      <c r="E114" s="33" t="s">
        <v>32</v>
      </c>
      <c r="F114" s="33" t="s">
        <v>33</v>
      </c>
      <c r="G114" s="52" t="s">
        <v>32</v>
      </c>
      <c r="H114" s="33" t="s">
        <v>35</v>
      </c>
      <c r="I114" s="33">
        <v>21601</v>
      </c>
      <c r="J114" s="37" t="s">
        <v>235</v>
      </c>
      <c r="K114" s="33" t="s">
        <v>238</v>
      </c>
      <c r="L114" s="37" t="s">
        <v>239</v>
      </c>
      <c r="M114" s="37"/>
      <c r="N114" s="37"/>
      <c r="O114" s="33" t="s">
        <v>226</v>
      </c>
      <c r="P114" s="51">
        <v>9</v>
      </c>
      <c r="Q114" s="32">
        <v>429</v>
      </c>
      <c r="R114" s="33" t="s">
        <v>200</v>
      </c>
      <c r="S114" s="54">
        <f t="shared" si="5"/>
        <v>3861</v>
      </c>
      <c r="T114" s="55">
        <v>0</v>
      </c>
      <c r="U114" s="55">
        <v>0</v>
      </c>
      <c r="V114" s="55">
        <v>0</v>
      </c>
      <c r="W114" s="55">
        <v>0</v>
      </c>
      <c r="X114" s="32">
        <f t="shared" si="6"/>
        <v>3861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55">
        <v>0</v>
      </c>
      <c r="AE114" s="55">
        <v>0</v>
      </c>
    </row>
    <row r="115" spans="1:31" s="56" customFormat="1" ht="21" x14ac:dyDescent="0.35">
      <c r="A115" s="34" t="s">
        <v>194</v>
      </c>
      <c r="B115" s="34" t="s">
        <v>195</v>
      </c>
      <c r="C115" s="34">
        <v>51313</v>
      </c>
      <c r="D115" s="34" t="s">
        <v>195</v>
      </c>
      <c r="E115" s="33" t="s">
        <v>32</v>
      </c>
      <c r="F115" s="33" t="s">
        <v>33</v>
      </c>
      <c r="G115" s="52" t="s">
        <v>32</v>
      </c>
      <c r="H115" s="33" t="s">
        <v>71</v>
      </c>
      <c r="I115" s="33">
        <v>3141</v>
      </c>
      <c r="J115" s="37" t="s">
        <v>240</v>
      </c>
      <c r="K115" s="33"/>
      <c r="L115" s="37" t="s">
        <v>240</v>
      </c>
      <c r="M115" s="37"/>
      <c r="N115" s="37"/>
      <c r="O115" s="33" t="s">
        <v>241</v>
      </c>
      <c r="P115" s="51">
        <v>1</v>
      </c>
      <c r="Q115" s="32">
        <v>757.5</v>
      </c>
      <c r="R115" s="33" t="s">
        <v>200</v>
      </c>
      <c r="S115" s="54">
        <f t="shared" si="5"/>
        <v>757.5</v>
      </c>
      <c r="T115" s="55">
        <v>0</v>
      </c>
      <c r="U115" s="55">
        <v>0</v>
      </c>
      <c r="V115" s="55">
        <v>0</v>
      </c>
      <c r="W115" s="55">
        <v>0</v>
      </c>
      <c r="X115" s="32">
        <f t="shared" si="6"/>
        <v>757.5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</row>
    <row r="116" spans="1:31" s="56" customFormat="1" ht="21" x14ac:dyDescent="0.35">
      <c r="A116" s="34" t="s">
        <v>194</v>
      </c>
      <c r="B116" s="34" t="s">
        <v>195</v>
      </c>
      <c r="C116" s="34">
        <v>11510</v>
      </c>
      <c r="D116" s="34" t="s">
        <v>195</v>
      </c>
      <c r="E116" s="33" t="s">
        <v>32</v>
      </c>
      <c r="F116" s="33" t="s">
        <v>33</v>
      </c>
      <c r="G116" s="52" t="s">
        <v>32</v>
      </c>
      <c r="H116" s="33" t="s">
        <v>35</v>
      </c>
      <c r="I116" s="33">
        <v>24901</v>
      </c>
      <c r="J116" s="37" t="s">
        <v>242</v>
      </c>
      <c r="K116" s="33" t="s">
        <v>243</v>
      </c>
      <c r="L116" s="37" t="s">
        <v>244</v>
      </c>
      <c r="M116" s="37"/>
      <c r="N116" s="37"/>
      <c r="O116" s="33" t="s">
        <v>199</v>
      </c>
      <c r="P116" s="51">
        <v>1</v>
      </c>
      <c r="Q116" s="32">
        <v>70</v>
      </c>
      <c r="R116" s="33" t="s">
        <v>200</v>
      </c>
      <c r="S116" s="54">
        <f t="shared" si="5"/>
        <v>70</v>
      </c>
      <c r="T116" s="55">
        <v>0</v>
      </c>
      <c r="U116" s="55">
        <v>0</v>
      </c>
      <c r="V116" s="55">
        <v>0</v>
      </c>
      <c r="W116" s="55">
        <v>0</v>
      </c>
      <c r="X116" s="32">
        <f t="shared" si="6"/>
        <v>70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  <c r="AE116" s="55">
        <v>0</v>
      </c>
    </row>
    <row r="117" spans="1:31" s="56" customFormat="1" ht="21" x14ac:dyDescent="0.35">
      <c r="A117" s="34" t="s">
        <v>194</v>
      </c>
      <c r="B117" s="34" t="s">
        <v>195</v>
      </c>
      <c r="C117" s="34">
        <v>11510</v>
      </c>
      <c r="D117" s="34" t="s">
        <v>195</v>
      </c>
      <c r="E117" s="33" t="s">
        <v>32</v>
      </c>
      <c r="F117" s="33" t="s">
        <v>33</v>
      </c>
      <c r="G117" s="52" t="s">
        <v>32</v>
      </c>
      <c r="H117" s="33" t="s">
        <v>35</v>
      </c>
      <c r="I117" s="33">
        <v>24901</v>
      </c>
      <c r="J117" s="37" t="s">
        <v>242</v>
      </c>
      <c r="K117" s="33" t="s">
        <v>245</v>
      </c>
      <c r="L117" s="37" t="s">
        <v>246</v>
      </c>
      <c r="M117" s="37"/>
      <c r="N117" s="37"/>
      <c r="O117" s="33" t="s">
        <v>199</v>
      </c>
      <c r="P117" s="51">
        <v>1</v>
      </c>
      <c r="Q117" s="32">
        <v>10.4</v>
      </c>
      <c r="R117" s="33" t="s">
        <v>200</v>
      </c>
      <c r="S117" s="54">
        <f t="shared" si="5"/>
        <v>10.4</v>
      </c>
      <c r="T117" s="55">
        <v>0</v>
      </c>
      <c r="U117" s="55">
        <v>0</v>
      </c>
      <c r="V117" s="55">
        <v>0</v>
      </c>
      <c r="W117" s="55">
        <v>0</v>
      </c>
      <c r="X117" s="32">
        <f t="shared" si="6"/>
        <v>10.4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</row>
    <row r="118" spans="1:31" s="56" customFormat="1" ht="21" x14ac:dyDescent="0.35">
      <c r="A118" s="34" t="s">
        <v>194</v>
      </c>
      <c r="B118" s="34" t="s">
        <v>195</v>
      </c>
      <c r="C118" s="34">
        <v>11510</v>
      </c>
      <c r="D118" s="34" t="s">
        <v>195</v>
      </c>
      <c r="E118" s="33" t="s">
        <v>32</v>
      </c>
      <c r="F118" s="33" t="s">
        <v>33</v>
      </c>
      <c r="G118" s="52" t="s">
        <v>32</v>
      </c>
      <c r="H118" s="33" t="s">
        <v>35</v>
      </c>
      <c r="I118" s="33">
        <v>24901</v>
      </c>
      <c r="J118" s="37" t="s">
        <v>242</v>
      </c>
      <c r="K118" s="33" t="s">
        <v>245</v>
      </c>
      <c r="L118" s="37" t="s">
        <v>246</v>
      </c>
      <c r="M118" s="37"/>
      <c r="N118" s="37"/>
      <c r="O118" s="33" t="s">
        <v>199</v>
      </c>
      <c r="P118" s="51">
        <v>1</v>
      </c>
      <c r="Q118" s="32">
        <v>65</v>
      </c>
      <c r="R118" s="33" t="s">
        <v>200</v>
      </c>
      <c r="S118" s="54">
        <f t="shared" si="5"/>
        <v>65</v>
      </c>
      <c r="T118" s="55">
        <v>0</v>
      </c>
      <c r="U118" s="55">
        <v>0</v>
      </c>
      <c r="V118" s="55">
        <v>0</v>
      </c>
      <c r="W118" s="55">
        <v>0</v>
      </c>
      <c r="X118" s="32">
        <f t="shared" si="6"/>
        <v>65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  <c r="AE118" s="55">
        <v>0</v>
      </c>
    </row>
    <row r="119" spans="1:31" s="56" customFormat="1" ht="21" x14ac:dyDescent="0.35">
      <c r="A119" s="34" t="s">
        <v>194</v>
      </c>
      <c r="B119" s="34" t="s">
        <v>195</v>
      </c>
      <c r="C119" s="34">
        <v>11510</v>
      </c>
      <c r="D119" s="34" t="s">
        <v>195</v>
      </c>
      <c r="E119" s="33" t="s">
        <v>32</v>
      </c>
      <c r="F119" s="33" t="s">
        <v>33</v>
      </c>
      <c r="G119" s="52" t="s">
        <v>32</v>
      </c>
      <c r="H119" s="33" t="s">
        <v>35</v>
      </c>
      <c r="I119" s="33">
        <v>24901</v>
      </c>
      <c r="J119" s="37" t="s">
        <v>242</v>
      </c>
      <c r="K119" s="33" t="s">
        <v>247</v>
      </c>
      <c r="L119" s="37" t="s">
        <v>248</v>
      </c>
      <c r="M119" s="37"/>
      <c r="N119" s="37"/>
      <c r="O119" s="33" t="s">
        <v>249</v>
      </c>
      <c r="P119" s="51">
        <v>1</v>
      </c>
      <c r="Q119" s="32">
        <v>192</v>
      </c>
      <c r="R119" s="33" t="s">
        <v>200</v>
      </c>
      <c r="S119" s="54">
        <f t="shared" si="5"/>
        <v>192</v>
      </c>
      <c r="T119" s="55">
        <v>0</v>
      </c>
      <c r="U119" s="55">
        <v>0</v>
      </c>
      <c r="V119" s="55">
        <v>0</v>
      </c>
      <c r="W119" s="55">
        <v>0</v>
      </c>
      <c r="X119" s="32">
        <f t="shared" si="6"/>
        <v>192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</row>
    <row r="120" spans="1:31" s="56" customFormat="1" ht="21" x14ac:dyDescent="0.35">
      <c r="A120" s="34" t="s">
        <v>194</v>
      </c>
      <c r="B120" s="34" t="s">
        <v>195</v>
      </c>
      <c r="C120" s="34">
        <v>11510</v>
      </c>
      <c r="D120" s="34" t="s">
        <v>195</v>
      </c>
      <c r="E120" s="33" t="s">
        <v>32</v>
      </c>
      <c r="F120" s="33" t="s">
        <v>33</v>
      </c>
      <c r="G120" s="52" t="s">
        <v>32</v>
      </c>
      <c r="H120" s="33" t="s">
        <v>35</v>
      </c>
      <c r="I120" s="33">
        <v>24901</v>
      </c>
      <c r="J120" s="37" t="s">
        <v>242</v>
      </c>
      <c r="K120" s="33" t="s">
        <v>247</v>
      </c>
      <c r="L120" s="37" t="s">
        <v>248</v>
      </c>
      <c r="M120" s="37"/>
      <c r="N120" s="37"/>
      <c r="O120" s="33" t="s">
        <v>249</v>
      </c>
      <c r="P120" s="51">
        <v>1</v>
      </c>
      <c r="Q120" s="32">
        <v>1200</v>
      </c>
      <c r="R120" s="33" t="s">
        <v>200</v>
      </c>
      <c r="S120" s="54">
        <f t="shared" si="5"/>
        <v>1200</v>
      </c>
      <c r="T120" s="55">
        <v>0</v>
      </c>
      <c r="U120" s="55">
        <v>0</v>
      </c>
      <c r="V120" s="55">
        <v>0</v>
      </c>
      <c r="W120" s="55">
        <v>0</v>
      </c>
      <c r="X120" s="32">
        <f t="shared" si="6"/>
        <v>1200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  <c r="AE120" s="55">
        <v>0</v>
      </c>
    </row>
    <row r="121" spans="1:31" s="56" customFormat="1" ht="21" x14ac:dyDescent="0.35">
      <c r="A121" s="34" t="s">
        <v>194</v>
      </c>
      <c r="B121" s="34" t="s">
        <v>195</v>
      </c>
      <c r="C121" s="34">
        <v>11510</v>
      </c>
      <c r="D121" s="34" t="s">
        <v>195</v>
      </c>
      <c r="E121" s="33" t="s">
        <v>32</v>
      </c>
      <c r="F121" s="33" t="s">
        <v>33</v>
      </c>
      <c r="G121" s="52" t="s">
        <v>32</v>
      </c>
      <c r="H121" s="33" t="s">
        <v>35</v>
      </c>
      <c r="I121" s="33">
        <v>24901</v>
      </c>
      <c r="J121" s="37" t="s">
        <v>242</v>
      </c>
      <c r="K121" s="33" t="s">
        <v>250</v>
      </c>
      <c r="L121" s="37" t="s">
        <v>251</v>
      </c>
      <c r="M121" s="37"/>
      <c r="N121" s="37"/>
      <c r="O121" s="33" t="s">
        <v>199</v>
      </c>
      <c r="P121" s="51">
        <v>1</v>
      </c>
      <c r="Q121" s="32">
        <v>44.48</v>
      </c>
      <c r="R121" s="33" t="s">
        <v>200</v>
      </c>
      <c r="S121" s="54">
        <f t="shared" si="5"/>
        <v>44.48</v>
      </c>
      <c r="T121" s="55">
        <v>0</v>
      </c>
      <c r="U121" s="55">
        <v>0</v>
      </c>
      <c r="V121" s="55">
        <v>0</v>
      </c>
      <c r="W121" s="55">
        <v>0</v>
      </c>
      <c r="X121" s="32">
        <f t="shared" si="6"/>
        <v>44.48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55">
        <v>0</v>
      </c>
      <c r="AE121" s="55">
        <v>0</v>
      </c>
    </row>
    <row r="122" spans="1:31" s="56" customFormat="1" ht="21" x14ac:dyDescent="0.35">
      <c r="A122" s="34" t="s">
        <v>194</v>
      </c>
      <c r="B122" s="34" t="s">
        <v>195</v>
      </c>
      <c r="C122" s="34">
        <v>11510</v>
      </c>
      <c r="D122" s="34" t="s">
        <v>195</v>
      </c>
      <c r="E122" s="33" t="s">
        <v>32</v>
      </c>
      <c r="F122" s="33" t="s">
        <v>33</v>
      </c>
      <c r="G122" s="52" t="s">
        <v>32</v>
      </c>
      <c r="H122" s="33" t="s">
        <v>35</v>
      </c>
      <c r="I122" s="33">
        <v>24901</v>
      </c>
      <c r="J122" s="37" t="s">
        <v>242</v>
      </c>
      <c r="K122" s="33" t="s">
        <v>250</v>
      </c>
      <c r="L122" s="37" t="s">
        <v>251</v>
      </c>
      <c r="M122" s="37"/>
      <c r="N122" s="37"/>
      <c r="O122" s="33" t="s">
        <v>199</v>
      </c>
      <c r="P122" s="51">
        <v>1</v>
      </c>
      <c r="Q122" s="32">
        <v>74.239999999999995</v>
      </c>
      <c r="R122" s="33" t="s">
        <v>200</v>
      </c>
      <c r="S122" s="54">
        <f t="shared" si="5"/>
        <v>74.239999999999995</v>
      </c>
      <c r="T122" s="55">
        <v>0</v>
      </c>
      <c r="U122" s="55">
        <v>0</v>
      </c>
      <c r="V122" s="55">
        <v>0</v>
      </c>
      <c r="W122" s="55">
        <v>0</v>
      </c>
      <c r="X122" s="32">
        <f t="shared" si="6"/>
        <v>74.239999999999995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55">
        <v>0</v>
      </c>
      <c r="AE122" s="55">
        <v>0</v>
      </c>
    </row>
    <row r="123" spans="1:31" s="56" customFormat="1" ht="21" x14ac:dyDescent="0.35">
      <c r="A123" s="34" t="s">
        <v>194</v>
      </c>
      <c r="B123" s="34" t="s">
        <v>195</v>
      </c>
      <c r="C123" s="34">
        <v>11510</v>
      </c>
      <c r="D123" s="34" t="s">
        <v>195</v>
      </c>
      <c r="E123" s="33" t="s">
        <v>32</v>
      </c>
      <c r="F123" s="33" t="s">
        <v>33</v>
      </c>
      <c r="G123" s="52" t="s">
        <v>32</v>
      </c>
      <c r="H123" s="33" t="s">
        <v>35</v>
      </c>
      <c r="I123" s="33">
        <v>24901</v>
      </c>
      <c r="J123" s="37" t="s">
        <v>242</v>
      </c>
      <c r="K123" s="33" t="s">
        <v>250</v>
      </c>
      <c r="L123" s="37" t="s">
        <v>251</v>
      </c>
      <c r="M123" s="37"/>
      <c r="N123" s="37"/>
      <c r="O123" s="33" t="s">
        <v>199</v>
      </c>
      <c r="P123" s="51">
        <v>2</v>
      </c>
      <c r="Q123" s="32">
        <v>232</v>
      </c>
      <c r="R123" s="33" t="s">
        <v>200</v>
      </c>
      <c r="S123" s="54">
        <f t="shared" si="5"/>
        <v>464</v>
      </c>
      <c r="T123" s="55">
        <v>0</v>
      </c>
      <c r="U123" s="55">
        <v>0</v>
      </c>
      <c r="V123" s="55">
        <v>0</v>
      </c>
      <c r="W123" s="55">
        <v>0</v>
      </c>
      <c r="X123" s="32">
        <f t="shared" si="6"/>
        <v>464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  <c r="AE123" s="55">
        <v>0</v>
      </c>
    </row>
    <row r="124" spans="1:31" s="56" customFormat="1" ht="21" x14ac:dyDescent="0.35">
      <c r="A124" s="34" t="s">
        <v>194</v>
      </c>
      <c r="B124" s="34" t="s">
        <v>195</v>
      </c>
      <c r="C124" s="34">
        <v>11510</v>
      </c>
      <c r="D124" s="34" t="s">
        <v>195</v>
      </c>
      <c r="E124" s="33" t="s">
        <v>32</v>
      </c>
      <c r="F124" s="33" t="s">
        <v>33</v>
      </c>
      <c r="G124" s="52" t="s">
        <v>32</v>
      </c>
      <c r="H124" s="33" t="s">
        <v>35</v>
      </c>
      <c r="I124" s="33">
        <v>24901</v>
      </c>
      <c r="J124" s="37" t="s">
        <v>242</v>
      </c>
      <c r="K124" s="33" t="s">
        <v>250</v>
      </c>
      <c r="L124" s="37" t="s">
        <v>251</v>
      </c>
      <c r="M124" s="37"/>
      <c r="N124" s="37"/>
      <c r="O124" s="33" t="s">
        <v>199</v>
      </c>
      <c r="P124" s="51">
        <v>1</v>
      </c>
      <c r="Q124" s="32">
        <v>278</v>
      </c>
      <c r="R124" s="33" t="s">
        <v>200</v>
      </c>
      <c r="S124" s="54">
        <f t="shared" si="5"/>
        <v>278</v>
      </c>
      <c r="T124" s="55">
        <v>0</v>
      </c>
      <c r="U124" s="55">
        <v>0</v>
      </c>
      <c r="V124" s="55">
        <v>0</v>
      </c>
      <c r="W124" s="55">
        <v>0</v>
      </c>
      <c r="X124" s="32">
        <f t="shared" si="6"/>
        <v>278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55">
        <v>0</v>
      </c>
      <c r="AE124" s="55">
        <v>0</v>
      </c>
    </row>
    <row r="125" spans="1:31" s="56" customFormat="1" ht="21" x14ac:dyDescent="0.35">
      <c r="A125" s="34" t="s">
        <v>194</v>
      </c>
      <c r="B125" s="34" t="s">
        <v>195</v>
      </c>
      <c r="C125" s="34">
        <v>11510</v>
      </c>
      <c r="D125" s="34" t="s">
        <v>195</v>
      </c>
      <c r="E125" s="33" t="s">
        <v>32</v>
      </c>
      <c r="F125" s="33" t="s">
        <v>33</v>
      </c>
      <c r="G125" s="52" t="s">
        <v>32</v>
      </c>
      <c r="H125" s="33" t="s">
        <v>35</v>
      </c>
      <c r="I125" s="33">
        <v>24901</v>
      </c>
      <c r="J125" s="37" t="s">
        <v>242</v>
      </c>
      <c r="K125" s="33" t="s">
        <v>252</v>
      </c>
      <c r="L125" s="37" t="s">
        <v>253</v>
      </c>
      <c r="M125" s="37"/>
      <c r="N125" s="37"/>
      <c r="O125" s="33" t="s">
        <v>199</v>
      </c>
      <c r="P125" s="51">
        <v>1</v>
      </c>
      <c r="Q125" s="32">
        <v>7.2</v>
      </c>
      <c r="R125" s="33" t="s">
        <v>200</v>
      </c>
      <c r="S125" s="54">
        <f t="shared" si="5"/>
        <v>7.2</v>
      </c>
      <c r="T125" s="55">
        <v>0</v>
      </c>
      <c r="U125" s="55">
        <v>0</v>
      </c>
      <c r="V125" s="55">
        <v>0</v>
      </c>
      <c r="W125" s="55">
        <v>0</v>
      </c>
      <c r="X125" s="32">
        <f t="shared" si="6"/>
        <v>7.2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55">
        <v>0</v>
      </c>
      <c r="AE125" s="55">
        <v>0</v>
      </c>
    </row>
    <row r="126" spans="1:31" s="56" customFormat="1" ht="21" x14ac:dyDescent="0.35">
      <c r="A126" s="34" t="s">
        <v>194</v>
      </c>
      <c r="B126" s="34" t="s">
        <v>195</v>
      </c>
      <c r="C126" s="34">
        <v>11510</v>
      </c>
      <c r="D126" s="34" t="s">
        <v>195</v>
      </c>
      <c r="E126" s="33" t="s">
        <v>32</v>
      </c>
      <c r="F126" s="33" t="s">
        <v>33</v>
      </c>
      <c r="G126" s="52" t="s">
        <v>32</v>
      </c>
      <c r="H126" s="33" t="s">
        <v>35</v>
      </c>
      <c r="I126" s="33">
        <v>24901</v>
      </c>
      <c r="J126" s="37" t="s">
        <v>242</v>
      </c>
      <c r="K126" s="33" t="s">
        <v>252</v>
      </c>
      <c r="L126" s="37" t="s">
        <v>253</v>
      </c>
      <c r="M126" s="37"/>
      <c r="N126" s="37"/>
      <c r="O126" s="33" t="s">
        <v>199</v>
      </c>
      <c r="P126" s="51">
        <v>1</v>
      </c>
      <c r="Q126" s="32">
        <v>45</v>
      </c>
      <c r="R126" s="33" t="s">
        <v>200</v>
      </c>
      <c r="S126" s="54">
        <f t="shared" si="5"/>
        <v>45</v>
      </c>
      <c r="T126" s="55">
        <v>0</v>
      </c>
      <c r="U126" s="55">
        <v>0</v>
      </c>
      <c r="V126" s="55">
        <v>0</v>
      </c>
      <c r="W126" s="55">
        <v>0</v>
      </c>
      <c r="X126" s="32">
        <f t="shared" si="6"/>
        <v>45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</row>
    <row r="127" spans="1:31" s="56" customFormat="1" ht="21" x14ac:dyDescent="0.35">
      <c r="A127" s="34" t="s">
        <v>194</v>
      </c>
      <c r="B127" s="34" t="s">
        <v>195</v>
      </c>
      <c r="C127" s="34">
        <v>11510</v>
      </c>
      <c r="D127" s="34" t="s">
        <v>195</v>
      </c>
      <c r="E127" s="33" t="s">
        <v>32</v>
      </c>
      <c r="F127" s="33" t="s">
        <v>33</v>
      </c>
      <c r="G127" s="52" t="s">
        <v>32</v>
      </c>
      <c r="H127" s="33" t="s">
        <v>35</v>
      </c>
      <c r="I127" s="33">
        <v>24901</v>
      </c>
      <c r="J127" s="37" t="s">
        <v>242</v>
      </c>
      <c r="K127" s="33" t="s">
        <v>254</v>
      </c>
      <c r="L127" s="37" t="s">
        <v>255</v>
      </c>
      <c r="M127" s="37"/>
      <c r="N127" s="37"/>
      <c r="O127" s="33" t="s">
        <v>199</v>
      </c>
      <c r="P127" s="51">
        <v>1</v>
      </c>
      <c r="Q127" s="32">
        <v>8.32</v>
      </c>
      <c r="R127" s="33" t="s">
        <v>200</v>
      </c>
      <c r="S127" s="54">
        <f t="shared" si="5"/>
        <v>8.32</v>
      </c>
      <c r="T127" s="55">
        <v>0</v>
      </c>
      <c r="U127" s="55">
        <v>0</v>
      </c>
      <c r="V127" s="55">
        <v>0</v>
      </c>
      <c r="W127" s="55">
        <v>0</v>
      </c>
      <c r="X127" s="32">
        <f t="shared" si="6"/>
        <v>8.32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  <c r="AE127" s="55">
        <v>0</v>
      </c>
    </row>
    <row r="128" spans="1:31" s="56" customFormat="1" ht="21" x14ac:dyDescent="0.35">
      <c r="A128" s="34" t="s">
        <v>194</v>
      </c>
      <c r="B128" s="34" t="s">
        <v>195</v>
      </c>
      <c r="C128" s="34">
        <v>11510</v>
      </c>
      <c r="D128" s="34" t="s">
        <v>195</v>
      </c>
      <c r="E128" s="33" t="s">
        <v>32</v>
      </c>
      <c r="F128" s="33" t="s">
        <v>33</v>
      </c>
      <c r="G128" s="52" t="s">
        <v>32</v>
      </c>
      <c r="H128" s="33" t="s">
        <v>35</v>
      </c>
      <c r="I128" s="33">
        <v>24901</v>
      </c>
      <c r="J128" s="37" t="s">
        <v>242</v>
      </c>
      <c r="K128" s="33" t="s">
        <v>254</v>
      </c>
      <c r="L128" s="37" t="s">
        <v>255</v>
      </c>
      <c r="M128" s="37"/>
      <c r="N128" s="37"/>
      <c r="O128" s="33" t="s">
        <v>199</v>
      </c>
      <c r="P128" s="51">
        <v>1</v>
      </c>
      <c r="Q128" s="32">
        <v>16.809999999999999</v>
      </c>
      <c r="R128" s="33" t="s">
        <v>200</v>
      </c>
      <c r="S128" s="54">
        <f t="shared" si="5"/>
        <v>16.809999999999999</v>
      </c>
      <c r="T128" s="55">
        <v>0</v>
      </c>
      <c r="U128" s="55">
        <v>0</v>
      </c>
      <c r="V128" s="55">
        <v>0</v>
      </c>
      <c r="W128" s="55">
        <v>0</v>
      </c>
      <c r="X128" s="32">
        <f t="shared" si="6"/>
        <v>16.809999999999999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55">
        <v>0</v>
      </c>
      <c r="AE128" s="55">
        <v>0</v>
      </c>
    </row>
    <row r="129" spans="1:31" s="56" customFormat="1" ht="21" x14ac:dyDescent="0.35">
      <c r="A129" s="34" t="s">
        <v>194</v>
      </c>
      <c r="B129" s="34" t="s">
        <v>195</v>
      </c>
      <c r="C129" s="34">
        <v>11510</v>
      </c>
      <c r="D129" s="34" t="s">
        <v>195</v>
      </c>
      <c r="E129" s="33" t="s">
        <v>32</v>
      </c>
      <c r="F129" s="33" t="s">
        <v>33</v>
      </c>
      <c r="G129" s="52" t="s">
        <v>32</v>
      </c>
      <c r="H129" s="33" t="s">
        <v>35</v>
      </c>
      <c r="I129" s="33">
        <v>24901</v>
      </c>
      <c r="J129" s="37" t="s">
        <v>242</v>
      </c>
      <c r="K129" s="33" t="s">
        <v>254</v>
      </c>
      <c r="L129" s="37" t="s">
        <v>255</v>
      </c>
      <c r="M129" s="37"/>
      <c r="N129" s="37"/>
      <c r="O129" s="33" t="s">
        <v>199</v>
      </c>
      <c r="P129" s="51">
        <v>1</v>
      </c>
      <c r="Q129" s="32">
        <v>52</v>
      </c>
      <c r="R129" s="33" t="s">
        <v>200</v>
      </c>
      <c r="S129" s="54">
        <f t="shared" si="5"/>
        <v>52</v>
      </c>
      <c r="T129" s="55">
        <v>0</v>
      </c>
      <c r="U129" s="55">
        <v>0</v>
      </c>
      <c r="V129" s="55">
        <v>0</v>
      </c>
      <c r="W129" s="55">
        <v>0</v>
      </c>
      <c r="X129" s="32">
        <f t="shared" si="6"/>
        <v>52</v>
      </c>
      <c r="Y129" s="55">
        <v>0</v>
      </c>
      <c r="Z129" s="55">
        <v>0</v>
      </c>
      <c r="AA129" s="55">
        <v>0</v>
      </c>
      <c r="AB129" s="55">
        <v>0</v>
      </c>
      <c r="AC129" s="55">
        <v>0</v>
      </c>
      <c r="AD129" s="55">
        <v>0</v>
      </c>
      <c r="AE129" s="55">
        <v>0</v>
      </c>
    </row>
    <row r="130" spans="1:31" s="56" customFormat="1" ht="21" x14ac:dyDescent="0.35">
      <c r="A130" s="34" t="s">
        <v>194</v>
      </c>
      <c r="B130" s="34" t="s">
        <v>195</v>
      </c>
      <c r="C130" s="34">
        <v>11510</v>
      </c>
      <c r="D130" s="34" t="s">
        <v>195</v>
      </c>
      <c r="E130" s="33" t="s">
        <v>32</v>
      </c>
      <c r="F130" s="33" t="s">
        <v>33</v>
      </c>
      <c r="G130" s="52" t="s">
        <v>32</v>
      </c>
      <c r="H130" s="33" t="s">
        <v>35</v>
      </c>
      <c r="I130" s="33">
        <v>24901</v>
      </c>
      <c r="J130" s="37" t="s">
        <v>242</v>
      </c>
      <c r="K130" s="33" t="s">
        <v>254</v>
      </c>
      <c r="L130" s="37" t="s">
        <v>255</v>
      </c>
      <c r="M130" s="37"/>
      <c r="N130" s="37"/>
      <c r="O130" s="33" t="s">
        <v>199</v>
      </c>
      <c r="P130" s="51">
        <v>2</v>
      </c>
      <c r="Q130" s="32">
        <v>52.5</v>
      </c>
      <c r="R130" s="33" t="s">
        <v>200</v>
      </c>
      <c r="S130" s="54">
        <f t="shared" si="5"/>
        <v>105</v>
      </c>
      <c r="T130" s="55">
        <v>0</v>
      </c>
      <c r="U130" s="55">
        <v>0</v>
      </c>
      <c r="V130" s="55">
        <v>0</v>
      </c>
      <c r="W130" s="55">
        <v>0</v>
      </c>
      <c r="X130" s="32">
        <f t="shared" si="6"/>
        <v>105</v>
      </c>
      <c r="Y130" s="55">
        <v>0</v>
      </c>
      <c r="Z130" s="55">
        <v>0</v>
      </c>
      <c r="AA130" s="55">
        <v>0</v>
      </c>
      <c r="AB130" s="55">
        <v>0</v>
      </c>
      <c r="AC130" s="55">
        <v>0</v>
      </c>
      <c r="AD130" s="55">
        <v>0</v>
      </c>
      <c r="AE130" s="55">
        <v>0</v>
      </c>
    </row>
    <row r="131" spans="1:31" s="56" customFormat="1" ht="21" x14ac:dyDescent="0.35">
      <c r="A131" s="34" t="s">
        <v>194</v>
      </c>
      <c r="B131" s="34" t="s">
        <v>195</v>
      </c>
      <c r="C131" s="34">
        <v>11510</v>
      </c>
      <c r="D131" s="34" t="s">
        <v>195</v>
      </c>
      <c r="E131" s="33" t="s">
        <v>32</v>
      </c>
      <c r="F131" s="33" t="s">
        <v>33</v>
      </c>
      <c r="G131" s="52" t="s">
        <v>32</v>
      </c>
      <c r="H131" s="33" t="s">
        <v>35</v>
      </c>
      <c r="I131" s="33">
        <v>29101</v>
      </c>
      <c r="J131" s="37" t="s">
        <v>256</v>
      </c>
      <c r="K131" s="33" t="s">
        <v>257</v>
      </c>
      <c r="L131" s="37" t="s">
        <v>258</v>
      </c>
      <c r="M131" s="37"/>
      <c r="N131" s="37"/>
      <c r="O131" s="33" t="s">
        <v>199</v>
      </c>
      <c r="P131" s="51">
        <v>1</v>
      </c>
      <c r="Q131" s="32">
        <v>20</v>
      </c>
      <c r="R131" s="33" t="s">
        <v>200</v>
      </c>
      <c r="S131" s="54">
        <f t="shared" si="5"/>
        <v>20</v>
      </c>
      <c r="T131" s="55">
        <v>0</v>
      </c>
      <c r="U131" s="55">
        <v>0</v>
      </c>
      <c r="V131" s="55">
        <v>0</v>
      </c>
      <c r="W131" s="55">
        <v>0</v>
      </c>
      <c r="X131" s="32">
        <f t="shared" si="6"/>
        <v>20</v>
      </c>
      <c r="Y131" s="55">
        <v>0</v>
      </c>
      <c r="Z131" s="55">
        <v>0</v>
      </c>
      <c r="AA131" s="55">
        <v>0</v>
      </c>
      <c r="AB131" s="55">
        <v>0</v>
      </c>
      <c r="AC131" s="55">
        <v>0</v>
      </c>
      <c r="AD131" s="55">
        <v>0</v>
      </c>
      <c r="AE131" s="55">
        <v>0</v>
      </c>
    </row>
    <row r="132" spans="1:31" s="56" customFormat="1" ht="21" x14ac:dyDescent="0.35">
      <c r="A132" s="34" t="s">
        <v>194</v>
      </c>
      <c r="B132" s="34" t="s">
        <v>195</v>
      </c>
      <c r="C132" s="34">
        <v>11510</v>
      </c>
      <c r="D132" s="34" t="s">
        <v>195</v>
      </c>
      <c r="E132" s="33" t="s">
        <v>32</v>
      </c>
      <c r="F132" s="33" t="s">
        <v>33</v>
      </c>
      <c r="G132" s="52" t="s">
        <v>32</v>
      </c>
      <c r="H132" s="33" t="s">
        <v>35</v>
      </c>
      <c r="I132" s="33">
        <v>29101</v>
      </c>
      <c r="J132" s="37" t="s">
        <v>256</v>
      </c>
      <c r="K132" s="33" t="s">
        <v>259</v>
      </c>
      <c r="L132" s="37" t="s">
        <v>258</v>
      </c>
      <c r="M132" s="37"/>
      <c r="N132" s="37"/>
      <c r="O132" s="33" t="s">
        <v>199</v>
      </c>
      <c r="P132" s="51">
        <v>1</v>
      </c>
      <c r="Q132" s="32">
        <v>125</v>
      </c>
      <c r="R132" s="33" t="s">
        <v>200</v>
      </c>
      <c r="S132" s="54">
        <f t="shared" si="5"/>
        <v>125</v>
      </c>
      <c r="T132" s="55">
        <v>0</v>
      </c>
      <c r="U132" s="55">
        <v>0</v>
      </c>
      <c r="V132" s="55">
        <v>0</v>
      </c>
      <c r="W132" s="55">
        <v>0</v>
      </c>
      <c r="X132" s="32">
        <f t="shared" si="6"/>
        <v>125</v>
      </c>
      <c r="Y132" s="55">
        <v>0</v>
      </c>
      <c r="Z132" s="55">
        <v>0</v>
      </c>
      <c r="AA132" s="55">
        <v>0</v>
      </c>
      <c r="AB132" s="55">
        <v>0</v>
      </c>
      <c r="AC132" s="55">
        <v>0</v>
      </c>
      <c r="AD132" s="55">
        <v>0</v>
      </c>
      <c r="AE132" s="55">
        <v>0</v>
      </c>
    </row>
    <row r="133" spans="1:31" s="56" customFormat="1" ht="21" x14ac:dyDescent="0.35">
      <c r="A133" s="34" t="s">
        <v>194</v>
      </c>
      <c r="B133" s="34" t="s">
        <v>195</v>
      </c>
      <c r="C133" s="34">
        <v>11510</v>
      </c>
      <c r="D133" s="34" t="s">
        <v>195</v>
      </c>
      <c r="E133" s="33" t="s">
        <v>32</v>
      </c>
      <c r="F133" s="33" t="s">
        <v>33</v>
      </c>
      <c r="G133" s="52" t="s">
        <v>32</v>
      </c>
      <c r="H133" s="33" t="s">
        <v>35</v>
      </c>
      <c r="I133" s="33">
        <v>29101</v>
      </c>
      <c r="J133" s="37" t="s">
        <v>256</v>
      </c>
      <c r="K133" s="33" t="s">
        <v>260</v>
      </c>
      <c r="L133" s="37" t="s">
        <v>261</v>
      </c>
      <c r="M133" s="37"/>
      <c r="N133" s="37"/>
      <c r="O133" s="33" t="s">
        <v>199</v>
      </c>
      <c r="P133" s="51">
        <v>1</v>
      </c>
      <c r="Q133" s="32">
        <v>67.2</v>
      </c>
      <c r="R133" s="33" t="s">
        <v>200</v>
      </c>
      <c r="S133" s="54">
        <f t="shared" si="5"/>
        <v>67.2</v>
      </c>
      <c r="T133" s="55">
        <v>0</v>
      </c>
      <c r="U133" s="55">
        <v>0</v>
      </c>
      <c r="V133" s="55">
        <v>0</v>
      </c>
      <c r="W133" s="55">
        <v>0</v>
      </c>
      <c r="X133" s="32">
        <f t="shared" si="6"/>
        <v>67.2</v>
      </c>
      <c r="Y133" s="55">
        <v>0</v>
      </c>
      <c r="Z133" s="55">
        <v>0</v>
      </c>
      <c r="AA133" s="55">
        <v>0</v>
      </c>
      <c r="AB133" s="55">
        <v>0</v>
      </c>
      <c r="AC133" s="55">
        <v>0</v>
      </c>
      <c r="AD133" s="55">
        <v>0</v>
      </c>
      <c r="AE133" s="55">
        <v>0</v>
      </c>
    </row>
    <row r="134" spans="1:31" s="56" customFormat="1" ht="21" x14ac:dyDescent="0.35">
      <c r="A134" s="34" t="s">
        <v>194</v>
      </c>
      <c r="B134" s="34" t="s">
        <v>195</v>
      </c>
      <c r="C134" s="34">
        <v>11510</v>
      </c>
      <c r="D134" s="34" t="s">
        <v>195</v>
      </c>
      <c r="E134" s="33" t="s">
        <v>32</v>
      </c>
      <c r="F134" s="33" t="s">
        <v>33</v>
      </c>
      <c r="G134" s="52" t="s">
        <v>32</v>
      </c>
      <c r="H134" s="33" t="s">
        <v>35</v>
      </c>
      <c r="I134" s="33">
        <v>29101</v>
      </c>
      <c r="J134" s="37" t="s">
        <v>256</v>
      </c>
      <c r="K134" s="33" t="s">
        <v>260</v>
      </c>
      <c r="L134" s="37" t="s">
        <v>261</v>
      </c>
      <c r="M134" s="37"/>
      <c r="N134" s="37"/>
      <c r="O134" s="33" t="s">
        <v>199</v>
      </c>
      <c r="P134" s="51">
        <v>4</v>
      </c>
      <c r="Q134" s="32">
        <v>105</v>
      </c>
      <c r="R134" s="33" t="s">
        <v>200</v>
      </c>
      <c r="S134" s="54">
        <f t="shared" si="5"/>
        <v>420</v>
      </c>
      <c r="T134" s="55">
        <v>0</v>
      </c>
      <c r="U134" s="55">
        <v>0</v>
      </c>
      <c r="V134" s="55">
        <v>0</v>
      </c>
      <c r="W134" s="55">
        <v>0</v>
      </c>
      <c r="X134" s="32">
        <f t="shared" si="6"/>
        <v>420</v>
      </c>
      <c r="Y134" s="55">
        <v>0</v>
      </c>
      <c r="Z134" s="55">
        <v>0</v>
      </c>
      <c r="AA134" s="55">
        <v>0</v>
      </c>
      <c r="AB134" s="55">
        <v>0</v>
      </c>
      <c r="AC134" s="55">
        <v>0</v>
      </c>
      <c r="AD134" s="55">
        <v>0</v>
      </c>
      <c r="AE134" s="55">
        <v>0</v>
      </c>
    </row>
    <row r="135" spans="1:31" s="56" customFormat="1" ht="21" x14ac:dyDescent="0.35">
      <c r="A135" s="34" t="s">
        <v>194</v>
      </c>
      <c r="B135" s="34" t="s">
        <v>195</v>
      </c>
      <c r="C135" s="34">
        <v>11510</v>
      </c>
      <c r="D135" s="34" t="s">
        <v>195</v>
      </c>
      <c r="E135" s="33" t="s">
        <v>32</v>
      </c>
      <c r="F135" s="33" t="s">
        <v>33</v>
      </c>
      <c r="G135" s="52" t="s">
        <v>32</v>
      </c>
      <c r="H135" s="33" t="s">
        <v>35</v>
      </c>
      <c r="I135" s="33">
        <v>29101</v>
      </c>
      <c r="J135" s="37" t="s">
        <v>256</v>
      </c>
      <c r="K135" s="33" t="s">
        <v>262</v>
      </c>
      <c r="L135" s="37" t="s">
        <v>263</v>
      </c>
      <c r="M135" s="37"/>
      <c r="N135" s="37"/>
      <c r="O135" s="33" t="s">
        <v>199</v>
      </c>
      <c r="P135" s="51">
        <v>1</v>
      </c>
      <c r="Q135" s="32">
        <v>19.2</v>
      </c>
      <c r="R135" s="33" t="s">
        <v>200</v>
      </c>
      <c r="S135" s="54">
        <f t="shared" si="5"/>
        <v>19.2</v>
      </c>
      <c r="T135" s="55">
        <v>0</v>
      </c>
      <c r="U135" s="55">
        <v>0</v>
      </c>
      <c r="V135" s="55">
        <v>0</v>
      </c>
      <c r="W135" s="55">
        <v>0</v>
      </c>
      <c r="X135" s="32">
        <f t="shared" si="6"/>
        <v>19.2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55">
        <v>0</v>
      </c>
      <c r="AE135" s="55">
        <v>0</v>
      </c>
    </row>
    <row r="136" spans="1:31" s="56" customFormat="1" ht="21" x14ac:dyDescent="0.35">
      <c r="A136" s="34" t="s">
        <v>194</v>
      </c>
      <c r="B136" s="34" t="s">
        <v>195</v>
      </c>
      <c r="C136" s="34">
        <v>11510</v>
      </c>
      <c r="D136" s="34" t="s">
        <v>195</v>
      </c>
      <c r="E136" s="33" t="s">
        <v>32</v>
      </c>
      <c r="F136" s="33" t="s">
        <v>33</v>
      </c>
      <c r="G136" s="52" t="s">
        <v>32</v>
      </c>
      <c r="H136" s="33" t="s">
        <v>35</v>
      </c>
      <c r="I136" s="33">
        <v>29101</v>
      </c>
      <c r="J136" s="37" t="s">
        <v>256</v>
      </c>
      <c r="K136" s="33" t="s">
        <v>262</v>
      </c>
      <c r="L136" s="37" t="s">
        <v>263</v>
      </c>
      <c r="M136" s="37"/>
      <c r="N136" s="37"/>
      <c r="O136" s="33" t="s">
        <v>199</v>
      </c>
      <c r="P136" s="51">
        <v>1</v>
      </c>
      <c r="Q136" s="32">
        <v>120</v>
      </c>
      <c r="R136" s="33" t="s">
        <v>200</v>
      </c>
      <c r="S136" s="54">
        <f t="shared" si="5"/>
        <v>120</v>
      </c>
      <c r="T136" s="55">
        <v>0</v>
      </c>
      <c r="U136" s="55">
        <v>0</v>
      </c>
      <c r="V136" s="55">
        <v>0</v>
      </c>
      <c r="W136" s="55">
        <v>0</v>
      </c>
      <c r="X136" s="32">
        <f t="shared" si="6"/>
        <v>120</v>
      </c>
      <c r="Y136" s="55">
        <v>0</v>
      </c>
      <c r="Z136" s="55">
        <v>0</v>
      </c>
      <c r="AA136" s="55">
        <v>0</v>
      </c>
      <c r="AB136" s="55">
        <v>0</v>
      </c>
      <c r="AC136" s="55">
        <v>0</v>
      </c>
      <c r="AD136" s="55">
        <v>0</v>
      </c>
      <c r="AE136" s="55">
        <v>0</v>
      </c>
    </row>
    <row r="137" spans="1:31" s="57" customFormat="1" ht="29.25" customHeight="1" x14ac:dyDescent="0.35">
      <c r="A137" s="34" t="s">
        <v>194</v>
      </c>
      <c r="B137" s="34" t="s">
        <v>195</v>
      </c>
      <c r="C137" s="33">
        <v>51326</v>
      </c>
      <c r="D137" s="34" t="s">
        <v>195</v>
      </c>
      <c r="E137" s="52" t="s">
        <v>32</v>
      </c>
      <c r="F137" s="33" t="s">
        <v>33</v>
      </c>
      <c r="G137" s="52" t="s">
        <v>32</v>
      </c>
      <c r="H137" s="33" t="s">
        <v>35</v>
      </c>
      <c r="I137" s="33">
        <v>32601</v>
      </c>
      <c r="J137" s="37" t="s">
        <v>264</v>
      </c>
      <c r="K137" s="33"/>
      <c r="L137" s="37" t="s">
        <v>265</v>
      </c>
      <c r="M137" s="37"/>
      <c r="N137" s="37"/>
      <c r="O137" s="33" t="s">
        <v>241</v>
      </c>
      <c r="P137" s="51">
        <v>1</v>
      </c>
      <c r="Q137" s="31">
        <v>477.93</v>
      </c>
      <c r="R137" s="33" t="s">
        <v>200</v>
      </c>
      <c r="S137" s="54">
        <f t="shared" si="5"/>
        <v>477.93</v>
      </c>
      <c r="T137" s="55">
        <v>0</v>
      </c>
      <c r="U137" s="55">
        <v>0</v>
      </c>
      <c r="V137" s="55">
        <v>0</v>
      </c>
      <c r="W137" s="55">
        <v>0</v>
      </c>
      <c r="X137" s="32">
        <f t="shared" si="6"/>
        <v>477.93</v>
      </c>
      <c r="Y137" s="55">
        <v>0</v>
      </c>
      <c r="Z137" s="55">
        <v>0</v>
      </c>
      <c r="AA137" s="55">
        <v>0</v>
      </c>
      <c r="AB137" s="55">
        <v>0</v>
      </c>
      <c r="AC137" s="55">
        <v>0</v>
      </c>
      <c r="AD137" s="55">
        <v>0</v>
      </c>
      <c r="AE137" s="55">
        <v>0</v>
      </c>
    </row>
    <row r="138" spans="1:31" s="57" customFormat="1" ht="29.25" customHeight="1" x14ac:dyDescent="0.35">
      <c r="A138" s="34" t="s">
        <v>194</v>
      </c>
      <c r="B138" s="34" t="s">
        <v>195</v>
      </c>
      <c r="C138" s="33">
        <v>51326</v>
      </c>
      <c r="D138" s="34" t="s">
        <v>195</v>
      </c>
      <c r="E138" s="52" t="s">
        <v>32</v>
      </c>
      <c r="F138" s="33" t="s">
        <v>33</v>
      </c>
      <c r="G138" s="52" t="s">
        <v>32</v>
      </c>
      <c r="H138" s="33" t="s">
        <v>35</v>
      </c>
      <c r="I138" s="33">
        <v>32601</v>
      </c>
      <c r="J138" s="37" t="s">
        <v>264</v>
      </c>
      <c r="K138" s="33"/>
      <c r="L138" s="37" t="s">
        <v>265</v>
      </c>
      <c r="M138" s="37"/>
      <c r="N138" s="37"/>
      <c r="O138" s="33" t="s">
        <v>241</v>
      </c>
      <c r="P138" s="51">
        <v>1</v>
      </c>
      <c r="Q138" s="31">
        <v>1730.86</v>
      </c>
      <c r="R138" s="33" t="s">
        <v>200</v>
      </c>
      <c r="S138" s="54">
        <f t="shared" si="5"/>
        <v>1730.86</v>
      </c>
      <c r="T138" s="55">
        <v>0</v>
      </c>
      <c r="U138" s="55">
        <v>0</v>
      </c>
      <c r="V138" s="55">
        <v>0</v>
      </c>
      <c r="W138" s="55">
        <v>0</v>
      </c>
      <c r="X138" s="32">
        <f t="shared" si="6"/>
        <v>1730.86</v>
      </c>
      <c r="Y138" s="55">
        <v>0</v>
      </c>
      <c r="Z138" s="55">
        <v>0</v>
      </c>
      <c r="AA138" s="55">
        <v>0</v>
      </c>
      <c r="AB138" s="55">
        <v>0</v>
      </c>
      <c r="AC138" s="55">
        <v>0</v>
      </c>
      <c r="AD138" s="55">
        <v>0</v>
      </c>
      <c r="AE138" s="55">
        <v>0</v>
      </c>
    </row>
    <row r="139" spans="1:31" s="57" customFormat="1" ht="54" customHeight="1" x14ac:dyDescent="0.35">
      <c r="A139" s="34" t="s">
        <v>194</v>
      </c>
      <c r="B139" s="34" t="s">
        <v>195</v>
      </c>
      <c r="C139" s="33">
        <v>51355</v>
      </c>
      <c r="D139" s="34" t="s">
        <v>195</v>
      </c>
      <c r="E139" s="52" t="s">
        <v>32</v>
      </c>
      <c r="F139" s="33" t="s">
        <v>33</v>
      </c>
      <c r="G139" s="52" t="s">
        <v>32</v>
      </c>
      <c r="H139" s="33" t="s">
        <v>35</v>
      </c>
      <c r="I139" s="33">
        <v>35501</v>
      </c>
      <c r="J139" s="37" t="s">
        <v>266</v>
      </c>
      <c r="K139" s="33"/>
      <c r="L139" s="37" t="s">
        <v>267</v>
      </c>
      <c r="M139" s="37"/>
      <c r="N139" s="37"/>
      <c r="O139" s="33" t="s">
        <v>241</v>
      </c>
      <c r="P139" s="51">
        <v>1</v>
      </c>
      <c r="Q139" s="32">
        <v>3369</v>
      </c>
      <c r="R139" s="33" t="s">
        <v>200</v>
      </c>
      <c r="S139" s="54">
        <f t="shared" si="5"/>
        <v>3369</v>
      </c>
      <c r="T139" s="55">
        <v>0</v>
      </c>
      <c r="U139" s="55">
        <v>0</v>
      </c>
      <c r="V139" s="55">
        <v>0</v>
      </c>
      <c r="W139" s="55">
        <v>0</v>
      </c>
      <c r="X139" s="32">
        <f t="shared" si="6"/>
        <v>3369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55">
        <v>0</v>
      </c>
      <c r="AE139" s="55">
        <v>0</v>
      </c>
    </row>
    <row r="140" spans="1:31" s="58" customFormat="1" ht="74.25" customHeight="1" x14ac:dyDescent="0.35">
      <c r="A140" s="34" t="s">
        <v>194</v>
      </c>
      <c r="B140" s="34" t="s">
        <v>195</v>
      </c>
      <c r="C140" s="34">
        <v>11510</v>
      </c>
      <c r="D140" s="34" t="s">
        <v>195</v>
      </c>
      <c r="E140" s="33" t="s">
        <v>32</v>
      </c>
      <c r="F140" s="33" t="s">
        <v>36</v>
      </c>
      <c r="G140" s="52" t="s">
        <v>41</v>
      </c>
      <c r="H140" s="33" t="s">
        <v>35</v>
      </c>
      <c r="I140" s="33">
        <v>26103</v>
      </c>
      <c r="J140" s="37" t="s">
        <v>268</v>
      </c>
      <c r="K140" s="33" t="s">
        <v>269</v>
      </c>
      <c r="L140" s="37" t="s">
        <v>270</v>
      </c>
      <c r="M140" s="37"/>
      <c r="N140" s="37"/>
      <c r="O140" s="33" t="s">
        <v>199</v>
      </c>
      <c r="P140" s="51">
        <v>6</v>
      </c>
      <c r="Q140" s="32">
        <v>300</v>
      </c>
      <c r="R140" s="33" t="s">
        <v>200</v>
      </c>
      <c r="S140" s="54">
        <f t="shared" si="5"/>
        <v>1800</v>
      </c>
      <c r="T140" s="55">
        <v>0</v>
      </c>
      <c r="U140" s="55">
        <v>0</v>
      </c>
      <c r="V140" s="55">
        <v>0</v>
      </c>
      <c r="W140" s="55">
        <v>0</v>
      </c>
      <c r="X140" s="32">
        <f t="shared" si="6"/>
        <v>1800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55">
        <v>0</v>
      </c>
      <c r="AE140" s="55">
        <v>0</v>
      </c>
    </row>
    <row r="141" spans="1:31" s="58" customFormat="1" ht="74.25" customHeight="1" x14ac:dyDescent="0.35">
      <c r="A141" s="34" t="s">
        <v>194</v>
      </c>
      <c r="B141" s="34" t="s">
        <v>195</v>
      </c>
      <c r="C141" s="34">
        <v>11510</v>
      </c>
      <c r="D141" s="34" t="s">
        <v>195</v>
      </c>
      <c r="E141" s="33" t="s">
        <v>32</v>
      </c>
      <c r="F141" s="33" t="s">
        <v>36</v>
      </c>
      <c r="G141" s="52" t="s">
        <v>41</v>
      </c>
      <c r="H141" s="33" t="s">
        <v>35</v>
      </c>
      <c r="I141" s="33">
        <v>26103</v>
      </c>
      <c r="J141" s="37" t="s">
        <v>268</v>
      </c>
      <c r="K141" s="33" t="s">
        <v>271</v>
      </c>
      <c r="L141" s="37" t="s">
        <v>272</v>
      </c>
      <c r="M141" s="37"/>
      <c r="N141" s="37"/>
      <c r="O141" s="33" t="s">
        <v>199</v>
      </c>
      <c r="P141" s="51">
        <v>8</v>
      </c>
      <c r="Q141" s="32">
        <v>20</v>
      </c>
      <c r="R141" s="33" t="s">
        <v>200</v>
      </c>
      <c r="S141" s="54">
        <f t="shared" si="5"/>
        <v>160</v>
      </c>
      <c r="T141" s="55">
        <v>0</v>
      </c>
      <c r="U141" s="55">
        <v>0</v>
      </c>
      <c r="V141" s="55">
        <v>0</v>
      </c>
      <c r="W141" s="55">
        <v>0</v>
      </c>
      <c r="X141" s="32">
        <f t="shared" si="6"/>
        <v>160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55">
        <v>0</v>
      </c>
      <c r="AE141" s="55">
        <v>0</v>
      </c>
    </row>
    <row r="142" spans="1:31" s="58" customFormat="1" ht="74.25" customHeight="1" x14ac:dyDescent="0.35">
      <c r="A142" s="34" t="s">
        <v>194</v>
      </c>
      <c r="B142" s="34" t="s">
        <v>195</v>
      </c>
      <c r="C142" s="34">
        <v>11510</v>
      </c>
      <c r="D142" s="34" t="s">
        <v>195</v>
      </c>
      <c r="E142" s="33" t="s">
        <v>32</v>
      </c>
      <c r="F142" s="33" t="s">
        <v>36</v>
      </c>
      <c r="G142" s="52" t="s">
        <v>41</v>
      </c>
      <c r="H142" s="33" t="s">
        <v>35</v>
      </c>
      <c r="I142" s="33">
        <v>26103</v>
      </c>
      <c r="J142" s="37" t="s">
        <v>268</v>
      </c>
      <c r="K142" s="33" t="s">
        <v>49</v>
      </c>
      <c r="L142" s="37" t="s">
        <v>273</v>
      </c>
      <c r="M142" s="37"/>
      <c r="N142" s="37"/>
      <c r="O142" s="33" t="s">
        <v>199</v>
      </c>
      <c r="P142" s="51">
        <v>3</v>
      </c>
      <c r="Q142" s="32">
        <v>1</v>
      </c>
      <c r="R142" s="33" t="s">
        <v>200</v>
      </c>
      <c r="S142" s="54">
        <f t="shared" si="5"/>
        <v>3</v>
      </c>
      <c r="T142" s="55">
        <v>0</v>
      </c>
      <c r="U142" s="55">
        <v>0</v>
      </c>
      <c r="V142" s="55">
        <v>0</v>
      </c>
      <c r="W142" s="55">
        <v>0</v>
      </c>
      <c r="X142" s="32">
        <f t="shared" si="6"/>
        <v>3</v>
      </c>
      <c r="Y142" s="55">
        <v>0</v>
      </c>
      <c r="Z142" s="55">
        <v>0</v>
      </c>
      <c r="AA142" s="55">
        <v>0</v>
      </c>
      <c r="AB142" s="55">
        <v>0</v>
      </c>
      <c r="AC142" s="55">
        <v>0</v>
      </c>
      <c r="AD142" s="55">
        <v>0</v>
      </c>
      <c r="AE142" s="55">
        <v>0</v>
      </c>
    </row>
    <row r="143" spans="1:31" s="58" customFormat="1" ht="82.5" customHeight="1" x14ac:dyDescent="0.35">
      <c r="A143" s="34" t="s">
        <v>194</v>
      </c>
      <c r="B143" s="34" t="s">
        <v>195</v>
      </c>
      <c r="C143" s="34">
        <v>11510</v>
      </c>
      <c r="D143" s="34" t="s">
        <v>195</v>
      </c>
      <c r="E143" s="33" t="s">
        <v>32</v>
      </c>
      <c r="F143" s="33" t="s">
        <v>36</v>
      </c>
      <c r="G143" s="52" t="s">
        <v>41</v>
      </c>
      <c r="H143" s="33" t="s">
        <v>69</v>
      </c>
      <c r="I143" s="33">
        <v>26102</v>
      </c>
      <c r="J143" s="37" t="s">
        <v>274</v>
      </c>
      <c r="K143" s="33" t="s">
        <v>275</v>
      </c>
      <c r="L143" s="37" t="s">
        <v>276</v>
      </c>
      <c r="M143" s="37"/>
      <c r="N143" s="37"/>
      <c r="O143" s="33" t="s">
        <v>199</v>
      </c>
      <c r="P143" s="51">
        <v>5</v>
      </c>
      <c r="Q143" s="32">
        <v>500</v>
      </c>
      <c r="R143" s="33" t="s">
        <v>200</v>
      </c>
      <c r="S143" s="54">
        <f t="shared" si="5"/>
        <v>2500</v>
      </c>
      <c r="T143" s="55">
        <v>0</v>
      </c>
      <c r="U143" s="55">
        <v>0</v>
      </c>
      <c r="V143" s="55">
        <v>0</v>
      </c>
      <c r="W143" s="55">
        <v>0</v>
      </c>
      <c r="X143" s="32">
        <f t="shared" si="6"/>
        <v>2500</v>
      </c>
      <c r="Y143" s="55">
        <v>0</v>
      </c>
      <c r="Z143" s="55">
        <v>0</v>
      </c>
      <c r="AA143" s="55">
        <v>0</v>
      </c>
      <c r="AB143" s="55">
        <v>0</v>
      </c>
      <c r="AC143" s="55">
        <v>0</v>
      </c>
      <c r="AD143" s="55">
        <v>0</v>
      </c>
      <c r="AE143" s="55">
        <v>0</v>
      </c>
    </row>
    <row r="144" spans="1:31" s="58" customFormat="1" ht="82.5" customHeight="1" x14ac:dyDescent="0.35">
      <c r="A144" s="34" t="s">
        <v>194</v>
      </c>
      <c r="B144" s="34" t="s">
        <v>195</v>
      </c>
      <c r="C144" s="34">
        <v>11510</v>
      </c>
      <c r="D144" s="34" t="s">
        <v>195</v>
      </c>
      <c r="E144" s="33" t="s">
        <v>32</v>
      </c>
      <c r="F144" s="33" t="s">
        <v>36</v>
      </c>
      <c r="G144" s="52" t="s">
        <v>41</v>
      </c>
      <c r="H144" s="33" t="s">
        <v>69</v>
      </c>
      <c r="I144" s="33">
        <v>26102</v>
      </c>
      <c r="J144" s="37" t="s">
        <v>274</v>
      </c>
      <c r="K144" s="33" t="s">
        <v>271</v>
      </c>
      <c r="L144" s="37" t="s">
        <v>272</v>
      </c>
      <c r="M144" s="37"/>
      <c r="N144" s="37"/>
      <c r="O144" s="33" t="s">
        <v>199</v>
      </c>
      <c r="P144" s="51">
        <v>4</v>
      </c>
      <c r="Q144" s="32">
        <v>20</v>
      </c>
      <c r="R144" s="33" t="s">
        <v>200</v>
      </c>
      <c r="S144" s="54">
        <f t="shared" si="5"/>
        <v>80</v>
      </c>
      <c r="T144" s="55">
        <v>0</v>
      </c>
      <c r="U144" s="55">
        <v>0</v>
      </c>
      <c r="V144" s="55">
        <v>0</v>
      </c>
      <c r="W144" s="55">
        <v>0</v>
      </c>
      <c r="X144" s="32">
        <f t="shared" si="6"/>
        <v>80</v>
      </c>
      <c r="Y144" s="55">
        <v>0</v>
      </c>
      <c r="Z144" s="55">
        <v>0</v>
      </c>
      <c r="AA144" s="55">
        <v>0</v>
      </c>
      <c r="AB144" s="55">
        <v>0</v>
      </c>
      <c r="AC144" s="55">
        <v>0</v>
      </c>
      <c r="AD144" s="55">
        <v>0</v>
      </c>
      <c r="AE144" s="55">
        <v>0</v>
      </c>
    </row>
    <row r="145" spans="1:31" s="58" customFormat="1" ht="82.5" customHeight="1" x14ac:dyDescent="0.35">
      <c r="A145" s="34" t="s">
        <v>194</v>
      </c>
      <c r="B145" s="34" t="s">
        <v>195</v>
      </c>
      <c r="C145" s="34">
        <v>11510</v>
      </c>
      <c r="D145" s="34" t="s">
        <v>195</v>
      </c>
      <c r="E145" s="33" t="s">
        <v>32</v>
      </c>
      <c r="F145" s="33" t="s">
        <v>36</v>
      </c>
      <c r="G145" s="52" t="s">
        <v>41</v>
      </c>
      <c r="H145" s="33" t="s">
        <v>69</v>
      </c>
      <c r="I145" s="33">
        <v>26102</v>
      </c>
      <c r="J145" s="37" t="s">
        <v>274</v>
      </c>
      <c r="K145" s="33" t="s">
        <v>48</v>
      </c>
      <c r="L145" s="37" t="s">
        <v>277</v>
      </c>
      <c r="M145" s="37"/>
      <c r="N145" s="37"/>
      <c r="O145" s="33" t="s">
        <v>199</v>
      </c>
      <c r="P145" s="51">
        <v>3</v>
      </c>
      <c r="Q145" s="32">
        <v>1</v>
      </c>
      <c r="R145" s="33" t="s">
        <v>200</v>
      </c>
      <c r="S145" s="54">
        <f t="shared" si="5"/>
        <v>3</v>
      </c>
      <c r="T145" s="55">
        <v>0</v>
      </c>
      <c r="U145" s="55">
        <v>0</v>
      </c>
      <c r="V145" s="55">
        <v>0</v>
      </c>
      <c r="W145" s="55">
        <v>0</v>
      </c>
      <c r="X145" s="32">
        <f t="shared" si="6"/>
        <v>3</v>
      </c>
      <c r="Y145" s="55">
        <v>0</v>
      </c>
      <c r="Z145" s="55">
        <v>0</v>
      </c>
      <c r="AA145" s="55">
        <v>0</v>
      </c>
      <c r="AB145" s="55">
        <v>0</v>
      </c>
      <c r="AC145" s="55">
        <v>0</v>
      </c>
      <c r="AD145" s="55">
        <v>0</v>
      </c>
      <c r="AE145" s="55">
        <v>0</v>
      </c>
    </row>
    <row r="146" spans="1:31" s="58" customFormat="1" ht="80.25" customHeight="1" x14ac:dyDescent="0.35">
      <c r="A146" s="34" t="s">
        <v>194</v>
      </c>
      <c r="B146" s="34" t="s">
        <v>195</v>
      </c>
      <c r="C146" s="34">
        <v>11510</v>
      </c>
      <c r="D146" s="34" t="s">
        <v>195</v>
      </c>
      <c r="E146" s="33" t="s">
        <v>32</v>
      </c>
      <c r="F146" s="33" t="s">
        <v>36</v>
      </c>
      <c r="G146" s="52" t="s">
        <v>278</v>
      </c>
      <c r="H146" s="33" t="s">
        <v>279</v>
      </c>
      <c r="I146" s="33">
        <v>29901</v>
      </c>
      <c r="J146" s="37" t="s">
        <v>280</v>
      </c>
      <c r="K146" s="33" t="s">
        <v>281</v>
      </c>
      <c r="L146" s="37" t="s">
        <v>282</v>
      </c>
      <c r="M146" s="37"/>
      <c r="N146" s="37"/>
      <c r="O146" s="33" t="s">
        <v>199</v>
      </c>
      <c r="P146" s="51">
        <v>1</v>
      </c>
      <c r="Q146" s="32">
        <v>346.94</v>
      </c>
      <c r="R146" s="33" t="s">
        <v>200</v>
      </c>
      <c r="S146" s="54">
        <f t="shared" si="5"/>
        <v>346.94</v>
      </c>
      <c r="T146" s="55">
        <v>0</v>
      </c>
      <c r="U146" s="55">
        <v>0</v>
      </c>
      <c r="V146" s="55">
        <v>0</v>
      </c>
      <c r="W146" s="55">
        <v>0</v>
      </c>
      <c r="X146" s="32">
        <f t="shared" si="6"/>
        <v>346.94</v>
      </c>
      <c r="Y146" s="55">
        <v>0</v>
      </c>
      <c r="Z146" s="55">
        <v>0</v>
      </c>
      <c r="AA146" s="55">
        <v>0</v>
      </c>
      <c r="AB146" s="55">
        <v>0</v>
      </c>
      <c r="AC146" s="55">
        <v>0</v>
      </c>
      <c r="AD146" s="55">
        <v>0</v>
      </c>
      <c r="AE146" s="55">
        <v>0</v>
      </c>
    </row>
    <row r="147" spans="1:31" ht="21" x14ac:dyDescent="0.35">
      <c r="A147" s="34" t="s">
        <v>194</v>
      </c>
      <c r="B147" s="33" t="s">
        <v>284</v>
      </c>
      <c r="C147" s="34">
        <v>11510</v>
      </c>
      <c r="D147" s="33" t="s">
        <v>284</v>
      </c>
      <c r="E147" s="71" t="s">
        <v>32</v>
      </c>
      <c r="F147" s="33" t="s">
        <v>191</v>
      </c>
      <c r="G147" s="52" t="s">
        <v>66</v>
      </c>
      <c r="H147" s="33" t="s">
        <v>285</v>
      </c>
      <c r="I147" s="33">
        <v>22104</v>
      </c>
      <c r="J147" s="72" t="s">
        <v>286</v>
      </c>
      <c r="K147" s="53" t="s">
        <v>287</v>
      </c>
      <c r="L147" s="73" t="s">
        <v>288</v>
      </c>
      <c r="M147" s="53"/>
      <c r="N147" s="53"/>
      <c r="O147" s="53" t="s">
        <v>289</v>
      </c>
      <c r="P147" s="53">
        <v>2</v>
      </c>
      <c r="Q147" s="74">
        <v>39</v>
      </c>
      <c r="R147" s="33" t="s">
        <v>200</v>
      </c>
      <c r="S147" s="74">
        <f t="shared" ref="S147:S210" si="7">P147*Q147</f>
        <v>78</v>
      </c>
      <c r="T147" s="55">
        <v>0</v>
      </c>
      <c r="U147" s="55">
        <v>0</v>
      </c>
      <c r="V147" s="55">
        <v>0</v>
      </c>
      <c r="W147" s="55">
        <v>0</v>
      </c>
      <c r="X147" s="74">
        <v>78</v>
      </c>
      <c r="Y147" s="55">
        <v>0</v>
      </c>
      <c r="Z147" s="55">
        <v>0</v>
      </c>
      <c r="AA147" s="55">
        <v>0</v>
      </c>
      <c r="AB147" s="55">
        <v>0</v>
      </c>
      <c r="AC147" s="55">
        <v>0</v>
      </c>
      <c r="AD147" s="55">
        <v>0</v>
      </c>
      <c r="AE147" s="55">
        <v>0</v>
      </c>
    </row>
    <row r="148" spans="1:31" ht="21" x14ac:dyDescent="0.35">
      <c r="A148" s="34" t="s">
        <v>194</v>
      </c>
      <c r="B148" s="33" t="s">
        <v>284</v>
      </c>
      <c r="C148" s="34">
        <v>11510</v>
      </c>
      <c r="D148" s="33" t="s">
        <v>284</v>
      </c>
      <c r="E148" s="71" t="s">
        <v>32</v>
      </c>
      <c r="F148" s="33" t="s">
        <v>191</v>
      </c>
      <c r="G148" s="52" t="s">
        <v>66</v>
      </c>
      <c r="H148" s="33" t="s">
        <v>285</v>
      </c>
      <c r="I148" s="33">
        <v>22104</v>
      </c>
      <c r="J148" s="72" t="s">
        <v>286</v>
      </c>
      <c r="K148" s="53" t="s">
        <v>290</v>
      </c>
      <c r="L148" s="73" t="s">
        <v>291</v>
      </c>
      <c r="M148" s="53"/>
      <c r="N148" s="53"/>
      <c r="O148" s="53" t="s">
        <v>292</v>
      </c>
      <c r="P148" s="53">
        <v>2</v>
      </c>
      <c r="Q148" s="74">
        <v>139</v>
      </c>
      <c r="R148" s="33" t="s">
        <v>200</v>
      </c>
      <c r="S148" s="74">
        <f t="shared" si="7"/>
        <v>278</v>
      </c>
      <c r="T148" s="55">
        <v>0</v>
      </c>
      <c r="U148" s="55">
        <v>0</v>
      </c>
      <c r="V148" s="55">
        <v>0</v>
      </c>
      <c r="W148" s="55">
        <v>0</v>
      </c>
      <c r="X148" s="74">
        <v>278</v>
      </c>
      <c r="Y148" s="55">
        <v>0</v>
      </c>
      <c r="Z148" s="55">
        <v>0</v>
      </c>
      <c r="AA148" s="55">
        <v>0</v>
      </c>
      <c r="AB148" s="55">
        <v>0</v>
      </c>
      <c r="AC148" s="55">
        <v>0</v>
      </c>
      <c r="AD148" s="55">
        <v>0</v>
      </c>
      <c r="AE148" s="55">
        <v>0</v>
      </c>
    </row>
    <row r="149" spans="1:31" ht="21" x14ac:dyDescent="0.35">
      <c r="A149" s="34" t="s">
        <v>194</v>
      </c>
      <c r="B149" s="33" t="s">
        <v>284</v>
      </c>
      <c r="C149" s="34">
        <v>11510</v>
      </c>
      <c r="D149" s="33" t="s">
        <v>284</v>
      </c>
      <c r="E149" s="71" t="s">
        <v>32</v>
      </c>
      <c r="F149" s="33" t="s">
        <v>191</v>
      </c>
      <c r="G149" s="52" t="s">
        <v>66</v>
      </c>
      <c r="H149" s="33" t="s">
        <v>285</v>
      </c>
      <c r="I149" s="33">
        <v>22104</v>
      </c>
      <c r="J149" s="72" t="s">
        <v>286</v>
      </c>
      <c r="K149" s="53" t="s">
        <v>293</v>
      </c>
      <c r="L149" s="73" t="s">
        <v>294</v>
      </c>
      <c r="M149" s="53"/>
      <c r="N149" s="53"/>
      <c r="O149" s="53" t="s">
        <v>289</v>
      </c>
      <c r="P149" s="53">
        <v>1</v>
      </c>
      <c r="Q149" s="74">
        <v>295.3</v>
      </c>
      <c r="R149" s="33" t="s">
        <v>200</v>
      </c>
      <c r="S149" s="74">
        <f t="shared" si="7"/>
        <v>295.3</v>
      </c>
      <c r="T149" s="55">
        <v>0</v>
      </c>
      <c r="U149" s="55">
        <v>0</v>
      </c>
      <c r="V149" s="55">
        <v>0</v>
      </c>
      <c r="W149" s="55">
        <v>0</v>
      </c>
      <c r="X149" s="74">
        <v>295.3</v>
      </c>
      <c r="Y149" s="55">
        <v>0</v>
      </c>
      <c r="Z149" s="55">
        <v>0</v>
      </c>
      <c r="AA149" s="55">
        <v>0</v>
      </c>
      <c r="AB149" s="55">
        <v>0</v>
      </c>
      <c r="AC149" s="55">
        <v>0</v>
      </c>
      <c r="AD149" s="55">
        <v>0</v>
      </c>
      <c r="AE149" s="55">
        <v>0</v>
      </c>
    </row>
    <row r="150" spans="1:31" ht="21" x14ac:dyDescent="0.35">
      <c r="A150" s="34" t="s">
        <v>194</v>
      </c>
      <c r="B150" s="33" t="s">
        <v>284</v>
      </c>
      <c r="C150" s="34">
        <v>11510</v>
      </c>
      <c r="D150" s="33" t="s">
        <v>284</v>
      </c>
      <c r="E150" s="71" t="s">
        <v>32</v>
      </c>
      <c r="F150" s="33" t="s">
        <v>191</v>
      </c>
      <c r="G150" s="52" t="s">
        <v>66</v>
      </c>
      <c r="H150" s="33" t="s">
        <v>285</v>
      </c>
      <c r="I150" s="33">
        <v>22104</v>
      </c>
      <c r="J150" s="72" t="s">
        <v>286</v>
      </c>
      <c r="K150" s="53" t="s">
        <v>295</v>
      </c>
      <c r="L150" s="73" t="s">
        <v>296</v>
      </c>
      <c r="M150" s="53"/>
      <c r="N150" s="53"/>
      <c r="O150" s="53" t="s">
        <v>297</v>
      </c>
      <c r="P150" s="53">
        <v>3</v>
      </c>
      <c r="Q150" s="74">
        <v>69.5</v>
      </c>
      <c r="R150" s="33" t="s">
        <v>200</v>
      </c>
      <c r="S150" s="74">
        <f t="shared" si="7"/>
        <v>208.5</v>
      </c>
      <c r="T150" s="55">
        <v>0</v>
      </c>
      <c r="U150" s="55">
        <v>0</v>
      </c>
      <c r="V150" s="55">
        <v>0</v>
      </c>
      <c r="W150" s="55">
        <v>0</v>
      </c>
      <c r="X150" s="74">
        <v>208.5</v>
      </c>
      <c r="Y150" s="55">
        <v>0</v>
      </c>
      <c r="Z150" s="55">
        <v>0</v>
      </c>
      <c r="AA150" s="55">
        <v>0</v>
      </c>
      <c r="AB150" s="55">
        <v>0</v>
      </c>
      <c r="AC150" s="55">
        <v>0</v>
      </c>
      <c r="AD150" s="55">
        <v>0</v>
      </c>
      <c r="AE150" s="55">
        <v>0</v>
      </c>
    </row>
    <row r="151" spans="1:31" ht="21" x14ac:dyDescent="0.35">
      <c r="A151" s="34" t="s">
        <v>194</v>
      </c>
      <c r="B151" s="33" t="s">
        <v>284</v>
      </c>
      <c r="C151" s="34">
        <v>11510</v>
      </c>
      <c r="D151" s="33" t="s">
        <v>284</v>
      </c>
      <c r="E151" s="71" t="s">
        <v>32</v>
      </c>
      <c r="F151" s="33" t="s">
        <v>191</v>
      </c>
      <c r="G151" s="52" t="s">
        <v>66</v>
      </c>
      <c r="H151" s="33" t="s">
        <v>285</v>
      </c>
      <c r="I151" s="33">
        <v>22104</v>
      </c>
      <c r="J151" s="72" t="s">
        <v>286</v>
      </c>
      <c r="K151" s="53" t="s">
        <v>298</v>
      </c>
      <c r="L151" s="73" t="s">
        <v>299</v>
      </c>
      <c r="M151" s="53"/>
      <c r="N151" s="53"/>
      <c r="O151" s="53" t="s">
        <v>300</v>
      </c>
      <c r="P151" s="53">
        <v>135</v>
      </c>
      <c r="Q151" s="74">
        <v>3.22</v>
      </c>
      <c r="R151" s="33" t="s">
        <v>200</v>
      </c>
      <c r="S151" s="74">
        <f t="shared" si="7"/>
        <v>434.70000000000005</v>
      </c>
      <c r="T151" s="55">
        <v>0</v>
      </c>
      <c r="U151" s="55">
        <v>0</v>
      </c>
      <c r="V151" s="55">
        <v>0</v>
      </c>
      <c r="W151" s="55">
        <v>0</v>
      </c>
      <c r="X151" s="74">
        <v>434.7</v>
      </c>
      <c r="Y151" s="55">
        <v>0</v>
      </c>
      <c r="Z151" s="55">
        <v>0</v>
      </c>
      <c r="AA151" s="55">
        <v>0</v>
      </c>
      <c r="AB151" s="55">
        <v>0</v>
      </c>
      <c r="AC151" s="55">
        <v>0</v>
      </c>
      <c r="AD151" s="55">
        <v>0</v>
      </c>
      <c r="AE151" s="55">
        <v>0</v>
      </c>
    </row>
    <row r="152" spans="1:31" ht="21" x14ac:dyDescent="0.35">
      <c r="A152" s="34" t="s">
        <v>194</v>
      </c>
      <c r="B152" s="33" t="s">
        <v>284</v>
      </c>
      <c r="C152" s="34">
        <v>11510</v>
      </c>
      <c r="D152" s="33" t="s">
        <v>284</v>
      </c>
      <c r="E152" s="71" t="s">
        <v>32</v>
      </c>
      <c r="F152" s="33" t="s">
        <v>191</v>
      </c>
      <c r="G152" s="52" t="s">
        <v>66</v>
      </c>
      <c r="H152" s="33" t="s">
        <v>285</v>
      </c>
      <c r="I152" s="33">
        <v>22104</v>
      </c>
      <c r="J152" s="72" t="s">
        <v>286</v>
      </c>
      <c r="K152" s="53" t="s">
        <v>301</v>
      </c>
      <c r="L152" s="73" t="s">
        <v>302</v>
      </c>
      <c r="M152" s="53"/>
      <c r="N152" s="53"/>
      <c r="O152" s="53" t="s">
        <v>303</v>
      </c>
      <c r="P152" s="53">
        <v>3</v>
      </c>
      <c r="Q152" s="74">
        <v>339</v>
      </c>
      <c r="R152" s="33" t="s">
        <v>200</v>
      </c>
      <c r="S152" s="74">
        <f t="shared" si="7"/>
        <v>1017</v>
      </c>
      <c r="T152" s="55">
        <v>0</v>
      </c>
      <c r="U152" s="55">
        <v>0</v>
      </c>
      <c r="V152" s="55">
        <v>0</v>
      </c>
      <c r="W152" s="55">
        <v>0</v>
      </c>
      <c r="X152" s="74">
        <v>1017</v>
      </c>
      <c r="Y152" s="55">
        <v>0</v>
      </c>
      <c r="Z152" s="55">
        <v>0</v>
      </c>
      <c r="AA152" s="55">
        <v>0</v>
      </c>
      <c r="AB152" s="55">
        <v>0</v>
      </c>
      <c r="AC152" s="55">
        <v>0</v>
      </c>
      <c r="AD152" s="55">
        <v>0</v>
      </c>
      <c r="AE152" s="55">
        <v>0</v>
      </c>
    </row>
    <row r="153" spans="1:31" ht="21" x14ac:dyDescent="0.35">
      <c r="A153" s="34" t="s">
        <v>194</v>
      </c>
      <c r="B153" s="33" t="s">
        <v>284</v>
      </c>
      <c r="C153" s="34">
        <v>11510</v>
      </c>
      <c r="D153" s="33" t="s">
        <v>284</v>
      </c>
      <c r="E153" s="71" t="s">
        <v>32</v>
      </c>
      <c r="F153" s="33" t="s">
        <v>191</v>
      </c>
      <c r="G153" s="52" t="s">
        <v>66</v>
      </c>
      <c r="H153" s="33" t="s">
        <v>285</v>
      </c>
      <c r="I153" s="33">
        <v>22104</v>
      </c>
      <c r="J153" s="72" t="s">
        <v>286</v>
      </c>
      <c r="K153" s="53" t="s">
        <v>304</v>
      </c>
      <c r="L153" s="73" t="s">
        <v>305</v>
      </c>
      <c r="M153" s="53"/>
      <c r="N153" s="53"/>
      <c r="O153" s="53" t="s">
        <v>289</v>
      </c>
      <c r="P153" s="53">
        <v>10</v>
      </c>
      <c r="Q153" s="74">
        <v>182.9</v>
      </c>
      <c r="R153" s="33" t="s">
        <v>200</v>
      </c>
      <c r="S153" s="74">
        <f t="shared" si="7"/>
        <v>1829</v>
      </c>
      <c r="T153" s="55">
        <v>0</v>
      </c>
      <c r="U153" s="55">
        <v>0</v>
      </c>
      <c r="V153" s="55">
        <v>0</v>
      </c>
      <c r="W153" s="55">
        <v>0</v>
      </c>
      <c r="X153" s="74">
        <v>1829</v>
      </c>
      <c r="Y153" s="55">
        <v>0</v>
      </c>
      <c r="Z153" s="55">
        <v>0</v>
      </c>
      <c r="AA153" s="55">
        <v>0</v>
      </c>
      <c r="AB153" s="55">
        <v>0</v>
      </c>
      <c r="AC153" s="55">
        <v>0</v>
      </c>
      <c r="AD153" s="55">
        <v>0</v>
      </c>
      <c r="AE153" s="55">
        <v>0</v>
      </c>
    </row>
    <row r="154" spans="1:31" ht="21" x14ac:dyDescent="0.35">
      <c r="A154" s="34" t="s">
        <v>194</v>
      </c>
      <c r="B154" s="33" t="s">
        <v>284</v>
      </c>
      <c r="C154" s="34">
        <v>11510</v>
      </c>
      <c r="D154" s="33" t="s">
        <v>284</v>
      </c>
      <c r="E154" s="71" t="s">
        <v>32</v>
      </c>
      <c r="F154" s="33" t="s">
        <v>191</v>
      </c>
      <c r="G154" s="52" t="s">
        <v>66</v>
      </c>
      <c r="H154" s="33" t="s">
        <v>285</v>
      </c>
      <c r="I154" s="33">
        <v>21101</v>
      </c>
      <c r="J154" s="72" t="s">
        <v>306</v>
      </c>
      <c r="K154" s="53" t="s">
        <v>50</v>
      </c>
      <c r="L154" s="73" t="s">
        <v>307</v>
      </c>
      <c r="M154" s="53"/>
      <c r="N154" s="53"/>
      <c r="O154" s="53" t="s">
        <v>289</v>
      </c>
      <c r="P154" s="53">
        <v>1</v>
      </c>
      <c r="Q154" s="74">
        <v>1159.08</v>
      </c>
      <c r="R154" s="33" t="s">
        <v>200</v>
      </c>
      <c r="S154" s="74">
        <f t="shared" si="7"/>
        <v>1159.08</v>
      </c>
      <c r="T154" s="55">
        <v>0</v>
      </c>
      <c r="U154" s="55">
        <v>0</v>
      </c>
      <c r="V154" s="55">
        <v>0</v>
      </c>
      <c r="W154" s="55">
        <v>0</v>
      </c>
      <c r="X154" s="74">
        <v>1159.08</v>
      </c>
      <c r="Y154" s="55">
        <v>0</v>
      </c>
      <c r="Z154" s="55">
        <v>0</v>
      </c>
      <c r="AA154" s="55">
        <v>0</v>
      </c>
      <c r="AB154" s="55">
        <v>0</v>
      </c>
      <c r="AC154" s="55">
        <v>0</v>
      </c>
      <c r="AD154" s="55">
        <v>0</v>
      </c>
      <c r="AE154" s="55">
        <v>0</v>
      </c>
    </row>
    <row r="155" spans="1:31" ht="21" x14ac:dyDescent="0.35">
      <c r="A155" s="34" t="s">
        <v>194</v>
      </c>
      <c r="B155" s="33" t="s">
        <v>284</v>
      </c>
      <c r="C155" s="34">
        <v>11510</v>
      </c>
      <c r="D155" s="33" t="s">
        <v>284</v>
      </c>
      <c r="E155" s="71" t="s">
        <v>32</v>
      </c>
      <c r="F155" s="33" t="s">
        <v>191</v>
      </c>
      <c r="G155" s="52" t="s">
        <v>66</v>
      </c>
      <c r="H155" s="33" t="s">
        <v>285</v>
      </c>
      <c r="I155" s="33">
        <v>21101</v>
      </c>
      <c r="J155" s="72" t="s">
        <v>306</v>
      </c>
      <c r="K155" s="53" t="s">
        <v>62</v>
      </c>
      <c r="L155" s="73" t="s">
        <v>308</v>
      </c>
      <c r="M155" s="53"/>
      <c r="N155" s="53"/>
      <c r="O155" s="53" t="s">
        <v>289</v>
      </c>
      <c r="P155" s="53">
        <v>10</v>
      </c>
      <c r="Q155" s="74">
        <f>515.04/10</f>
        <v>51.503999999999998</v>
      </c>
      <c r="R155" s="33" t="s">
        <v>200</v>
      </c>
      <c r="S155" s="74">
        <f t="shared" si="7"/>
        <v>515.04</v>
      </c>
      <c r="T155" s="55">
        <v>0</v>
      </c>
      <c r="U155" s="55">
        <v>0</v>
      </c>
      <c r="V155" s="55">
        <v>0</v>
      </c>
      <c r="W155" s="55">
        <v>0</v>
      </c>
      <c r="X155" s="74">
        <v>515.04</v>
      </c>
      <c r="Y155" s="55">
        <v>0</v>
      </c>
      <c r="Z155" s="55">
        <v>0</v>
      </c>
      <c r="AA155" s="55">
        <v>0</v>
      </c>
      <c r="AB155" s="55">
        <v>0</v>
      </c>
      <c r="AC155" s="55">
        <v>0</v>
      </c>
      <c r="AD155" s="55">
        <v>0</v>
      </c>
      <c r="AE155" s="55">
        <v>0</v>
      </c>
    </row>
    <row r="156" spans="1:31" ht="21" x14ac:dyDescent="0.35">
      <c r="A156" s="34" t="s">
        <v>194</v>
      </c>
      <c r="B156" s="33" t="s">
        <v>284</v>
      </c>
      <c r="C156" s="34">
        <v>11510</v>
      </c>
      <c r="D156" s="33" t="s">
        <v>284</v>
      </c>
      <c r="E156" s="71" t="s">
        <v>32</v>
      </c>
      <c r="F156" s="33" t="s">
        <v>191</v>
      </c>
      <c r="G156" s="52" t="s">
        <v>66</v>
      </c>
      <c r="H156" s="33" t="s">
        <v>285</v>
      </c>
      <c r="I156" s="33">
        <v>21101</v>
      </c>
      <c r="J156" s="72" t="s">
        <v>306</v>
      </c>
      <c r="K156" s="53" t="s">
        <v>309</v>
      </c>
      <c r="L156" s="73" t="s">
        <v>310</v>
      </c>
      <c r="M156" s="53"/>
      <c r="N156" s="53"/>
      <c r="O156" s="53" t="s">
        <v>311</v>
      </c>
      <c r="P156" s="53">
        <v>2</v>
      </c>
      <c r="Q156" s="74">
        <v>125</v>
      </c>
      <c r="R156" s="33" t="s">
        <v>200</v>
      </c>
      <c r="S156" s="74">
        <f t="shared" si="7"/>
        <v>250</v>
      </c>
      <c r="T156" s="55">
        <v>0</v>
      </c>
      <c r="U156" s="55">
        <v>0</v>
      </c>
      <c r="V156" s="55">
        <v>0</v>
      </c>
      <c r="W156" s="55">
        <v>0</v>
      </c>
      <c r="X156" s="74">
        <v>250</v>
      </c>
      <c r="Y156" s="55">
        <v>0</v>
      </c>
      <c r="Z156" s="55">
        <v>0</v>
      </c>
      <c r="AA156" s="55">
        <v>0</v>
      </c>
      <c r="AB156" s="55">
        <v>0</v>
      </c>
      <c r="AC156" s="55">
        <v>0</v>
      </c>
      <c r="AD156" s="55">
        <v>0</v>
      </c>
      <c r="AE156" s="55">
        <v>0</v>
      </c>
    </row>
    <row r="157" spans="1:31" ht="21" x14ac:dyDescent="0.35">
      <c r="A157" s="34" t="s">
        <v>194</v>
      </c>
      <c r="B157" s="33" t="s">
        <v>284</v>
      </c>
      <c r="C157" s="34">
        <v>11510</v>
      </c>
      <c r="D157" s="33" t="s">
        <v>284</v>
      </c>
      <c r="E157" s="71" t="s">
        <v>32</v>
      </c>
      <c r="F157" s="33" t="s">
        <v>191</v>
      </c>
      <c r="G157" s="52" t="s">
        <v>66</v>
      </c>
      <c r="H157" s="33" t="s">
        <v>285</v>
      </c>
      <c r="I157" s="33">
        <v>21101</v>
      </c>
      <c r="J157" s="72" t="s">
        <v>306</v>
      </c>
      <c r="K157" s="53" t="s">
        <v>117</v>
      </c>
      <c r="L157" s="73" t="s">
        <v>312</v>
      </c>
      <c r="M157" s="53"/>
      <c r="N157" s="53"/>
      <c r="O157" s="53" t="s">
        <v>300</v>
      </c>
      <c r="P157" s="53">
        <v>2</v>
      </c>
      <c r="Q157" s="74">
        <v>24.99</v>
      </c>
      <c r="R157" s="33" t="s">
        <v>200</v>
      </c>
      <c r="S157" s="74">
        <f t="shared" si="7"/>
        <v>49.98</v>
      </c>
      <c r="T157" s="55">
        <v>0</v>
      </c>
      <c r="U157" s="55">
        <v>0</v>
      </c>
      <c r="V157" s="55">
        <v>0</v>
      </c>
      <c r="W157" s="55">
        <v>0</v>
      </c>
      <c r="X157" s="74">
        <v>49.98</v>
      </c>
      <c r="Y157" s="55">
        <v>0</v>
      </c>
      <c r="Z157" s="55">
        <v>0</v>
      </c>
      <c r="AA157" s="55">
        <v>0</v>
      </c>
      <c r="AB157" s="55">
        <v>0</v>
      </c>
      <c r="AC157" s="55">
        <v>0</v>
      </c>
      <c r="AD157" s="55">
        <v>0</v>
      </c>
      <c r="AE157" s="55">
        <v>0</v>
      </c>
    </row>
    <row r="158" spans="1:31" ht="21" x14ac:dyDescent="0.35">
      <c r="A158" s="34" t="s">
        <v>194</v>
      </c>
      <c r="B158" s="33" t="s">
        <v>284</v>
      </c>
      <c r="C158" s="34">
        <v>11510</v>
      </c>
      <c r="D158" s="33" t="s">
        <v>284</v>
      </c>
      <c r="E158" s="71" t="s">
        <v>32</v>
      </c>
      <c r="F158" s="33" t="s">
        <v>191</v>
      </c>
      <c r="G158" s="52" t="s">
        <v>66</v>
      </c>
      <c r="H158" s="33" t="s">
        <v>285</v>
      </c>
      <c r="I158" s="33">
        <v>21101</v>
      </c>
      <c r="J158" s="72" t="s">
        <v>306</v>
      </c>
      <c r="K158" s="53" t="s">
        <v>313</v>
      </c>
      <c r="L158" s="73" t="s">
        <v>314</v>
      </c>
      <c r="M158" s="53"/>
      <c r="N158" s="53"/>
      <c r="O158" s="53" t="s">
        <v>300</v>
      </c>
      <c r="P158" s="53">
        <v>168</v>
      </c>
      <c r="Q158" s="74">
        <v>5.41</v>
      </c>
      <c r="R158" s="33" t="s">
        <v>200</v>
      </c>
      <c r="S158" s="74">
        <f t="shared" si="7"/>
        <v>908.88</v>
      </c>
      <c r="T158" s="55">
        <v>0</v>
      </c>
      <c r="U158" s="55">
        <v>0</v>
      </c>
      <c r="V158" s="55">
        <v>0</v>
      </c>
      <c r="W158" s="55">
        <v>0</v>
      </c>
      <c r="X158" s="74">
        <v>908.88</v>
      </c>
      <c r="Y158" s="55">
        <v>0</v>
      </c>
      <c r="Z158" s="55">
        <v>0</v>
      </c>
      <c r="AA158" s="55">
        <v>0</v>
      </c>
      <c r="AB158" s="55">
        <v>0</v>
      </c>
      <c r="AC158" s="55">
        <v>0</v>
      </c>
      <c r="AD158" s="55">
        <v>0</v>
      </c>
      <c r="AE158" s="55">
        <v>0</v>
      </c>
    </row>
    <row r="159" spans="1:31" ht="21" x14ac:dyDescent="0.35">
      <c r="A159" s="34" t="s">
        <v>194</v>
      </c>
      <c r="B159" s="33" t="s">
        <v>284</v>
      </c>
      <c r="C159" s="34">
        <v>11510</v>
      </c>
      <c r="D159" s="33" t="s">
        <v>284</v>
      </c>
      <c r="E159" s="71" t="s">
        <v>32</v>
      </c>
      <c r="F159" s="33" t="s">
        <v>191</v>
      </c>
      <c r="G159" s="52" t="s">
        <v>66</v>
      </c>
      <c r="H159" s="33" t="s">
        <v>285</v>
      </c>
      <c r="I159" s="33">
        <v>21101</v>
      </c>
      <c r="J159" s="72" t="s">
        <v>306</v>
      </c>
      <c r="K159" s="53" t="s">
        <v>315</v>
      </c>
      <c r="L159" s="73" t="s">
        <v>316</v>
      </c>
      <c r="M159" s="53"/>
      <c r="N159" s="53"/>
      <c r="O159" s="53" t="s">
        <v>300</v>
      </c>
      <c r="P159" s="53">
        <v>200</v>
      </c>
      <c r="Q159" s="74">
        <v>1.46</v>
      </c>
      <c r="R159" s="33" t="s">
        <v>200</v>
      </c>
      <c r="S159" s="74">
        <f t="shared" si="7"/>
        <v>292</v>
      </c>
      <c r="T159" s="55">
        <v>0</v>
      </c>
      <c r="U159" s="55">
        <v>0</v>
      </c>
      <c r="V159" s="55">
        <v>0</v>
      </c>
      <c r="W159" s="55">
        <v>0</v>
      </c>
      <c r="X159" s="74">
        <v>292</v>
      </c>
      <c r="Y159" s="55">
        <v>0</v>
      </c>
      <c r="Z159" s="55">
        <v>0</v>
      </c>
      <c r="AA159" s="55">
        <v>0</v>
      </c>
      <c r="AB159" s="55">
        <v>0</v>
      </c>
      <c r="AC159" s="55">
        <v>0</v>
      </c>
      <c r="AD159" s="55">
        <v>0</v>
      </c>
      <c r="AE159" s="55">
        <v>0</v>
      </c>
    </row>
    <row r="160" spans="1:31" ht="21" x14ac:dyDescent="0.35">
      <c r="A160" s="34" t="s">
        <v>194</v>
      </c>
      <c r="B160" s="33" t="s">
        <v>284</v>
      </c>
      <c r="C160" s="34">
        <v>11510</v>
      </c>
      <c r="D160" s="33" t="s">
        <v>284</v>
      </c>
      <c r="E160" s="71" t="s">
        <v>32</v>
      </c>
      <c r="F160" s="33" t="s">
        <v>191</v>
      </c>
      <c r="G160" s="52" t="s">
        <v>66</v>
      </c>
      <c r="H160" s="33" t="s">
        <v>285</v>
      </c>
      <c r="I160" s="33">
        <v>21101</v>
      </c>
      <c r="J160" s="72" t="s">
        <v>306</v>
      </c>
      <c r="K160" s="53" t="s">
        <v>317</v>
      </c>
      <c r="L160" s="73" t="s">
        <v>318</v>
      </c>
      <c r="M160" s="53"/>
      <c r="N160" s="53"/>
      <c r="O160" s="53" t="s">
        <v>311</v>
      </c>
      <c r="P160" s="53">
        <v>3</v>
      </c>
      <c r="Q160" s="74">
        <v>107.99</v>
      </c>
      <c r="R160" s="33" t="s">
        <v>200</v>
      </c>
      <c r="S160" s="74">
        <f t="shared" si="7"/>
        <v>323.96999999999997</v>
      </c>
      <c r="T160" s="55">
        <v>0</v>
      </c>
      <c r="U160" s="55">
        <v>0</v>
      </c>
      <c r="V160" s="55">
        <v>0</v>
      </c>
      <c r="W160" s="55">
        <v>0</v>
      </c>
      <c r="X160" s="74">
        <v>323.97000000000003</v>
      </c>
      <c r="Y160" s="55">
        <v>0</v>
      </c>
      <c r="Z160" s="55">
        <v>0</v>
      </c>
      <c r="AA160" s="55">
        <v>0</v>
      </c>
      <c r="AB160" s="55">
        <v>0</v>
      </c>
      <c r="AC160" s="55">
        <v>0</v>
      </c>
      <c r="AD160" s="55">
        <v>0</v>
      </c>
      <c r="AE160" s="55">
        <v>0</v>
      </c>
    </row>
    <row r="161" spans="1:31" ht="21" x14ac:dyDescent="0.35">
      <c r="A161" s="34" t="s">
        <v>194</v>
      </c>
      <c r="B161" s="33" t="s">
        <v>284</v>
      </c>
      <c r="C161" s="34">
        <v>11510</v>
      </c>
      <c r="D161" s="33" t="s">
        <v>284</v>
      </c>
      <c r="E161" s="71" t="s">
        <v>32</v>
      </c>
      <c r="F161" s="33" t="s">
        <v>191</v>
      </c>
      <c r="G161" s="52" t="s">
        <v>66</v>
      </c>
      <c r="H161" s="33" t="s">
        <v>285</v>
      </c>
      <c r="I161" s="33">
        <v>21101</v>
      </c>
      <c r="J161" s="72" t="s">
        <v>306</v>
      </c>
      <c r="K161" s="53" t="s">
        <v>319</v>
      </c>
      <c r="L161" s="73" t="s">
        <v>320</v>
      </c>
      <c r="M161" s="53"/>
      <c r="N161" s="53"/>
      <c r="O161" s="53" t="s">
        <v>311</v>
      </c>
      <c r="P161" s="53">
        <v>6</v>
      </c>
      <c r="Q161" s="74">
        <v>111.5</v>
      </c>
      <c r="R161" s="33" t="s">
        <v>200</v>
      </c>
      <c r="S161" s="74">
        <f t="shared" si="7"/>
        <v>669</v>
      </c>
      <c r="T161" s="55">
        <v>0</v>
      </c>
      <c r="U161" s="55">
        <v>0</v>
      </c>
      <c r="V161" s="55">
        <v>0</v>
      </c>
      <c r="W161" s="55">
        <v>0</v>
      </c>
      <c r="X161" s="74">
        <v>669</v>
      </c>
      <c r="Y161" s="55">
        <v>0</v>
      </c>
      <c r="Z161" s="55">
        <v>0</v>
      </c>
      <c r="AA161" s="55">
        <v>0</v>
      </c>
      <c r="AB161" s="55">
        <v>0</v>
      </c>
      <c r="AC161" s="55">
        <v>0</v>
      </c>
      <c r="AD161" s="55">
        <v>0</v>
      </c>
      <c r="AE161" s="55">
        <v>0</v>
      </c>
    </row>
    <row r="162" spans="1:31" ht="31.5" x14ac:dyDescent="0.35">
      <c r="A162" s="34" t="s">
        <v>194</v>
      </c>
      <c r="B162" s="33" t="s">
        <v>284</v>
      </c>
      <c r="C162" s="34">
        <v>11510</v>
      </c>
      <c r="D162" s="33" t="s">
        <v>284</v>
      </c>
      <c r="E162" s="71" t="s">
        <v>32</v>
      </c>
      <c r="F162" s="33" t="s">
        <v>191</v>
      </c>
      <c r="G162" s="52" t="s">
        <v>66</v>
      </c>
      <c r="H162" s="33" t="s">
        <v>285</v>
      </c>
      <c r="I162" s="33">
        <v>22106</v>
      </c>
      <c r="J162" s="72" t="s">
        <v>321</v>
      </c>
      <c r="K162" s="53" t="s">
        <v>322</v>
      </c>
      <c r="L162" s="73" t="s">
        <v>323</v>
      </c>
      <c r="M162" s="53"/>
      <c r="N162" s="53" t="s">
        <v>324</v>
      </c>
      <c r="O162" s="53" t="s">
        <v>324</v>
      </c>
      <c r="P162" s="53">
        <v>1</v>
      </c>
      <c r="Q162" s="74">
        <v>2469.64</v>
      </c>
      <c r="R162" s="33" t="s">
        <v>200</v>
      </c>
      <c r="S162" s="74">
        <f t="shared" si="7"/>
        <v>2469.64</v>
      </c>
      <c r="T162" s="55">
        <v>0</v>
      </c>
      <c r="U162" s="55">
        <v>0</v>
      </c>
      <c r="V162" s="55">
        <v>0</v>
      </c>
      <c r="W162" s="55">
        <v>0</v>
      </c>
      <c r="X162" s="74">
        <v>2469.64</v>
      </c>
      <c r="Y162" s="55">
        <v>0</v>
      </c>
      <c r="Z162" s="55">
        <v>0</v>
      </c>
      <c r="AA162" s="55">
        <v>0</v>
      </c>
      <c r="AB162" s="55">
        <v>0</v>
      </c>
      <c r="AC162" s="55">
        <v>0</v>
      </c>
      <c r="AD162" s="55">
        <v>0</v>
      </c>
      <c r="AE162" s="55">
        <v>0</v>
      </c>
    </row>
    <row r="163" spans="1:31" ht="31.5" x14ac:dyDescent="0.35">
      <c r="A163" s="34" t="s">
        <v>194</v>
      </c>
      <c r="B163" s="33" t="s">
        <v>284</v>
      </c>
      <c r="C163" s="34">
        <v>11510</v>
      </c>
      <c r="D163" s="33" t="s">
        <v>284</v>
      </c>
      <c r="E163" s="71" t="s">
        <v>32</v>
      </c>
      <c r="F163" s="33" t="s">
        <v>191</v>
      </c>
      <c r="G163" s="52" t="s">
        <v>66</v>
      </c>
      <c r="H163" s="33" t="s">
        <v>285</v>
      </c>
      <c r="I163" s="33">
        <v>22106</v>
      </c>
      <c r="J163" s="72" t="s">
        <v>321</v>
      </c>
      <c r="K163" s="53" t="s">
        <v>322</v>
      </c>
      <c r="L163" s="73" t="s">
        <v>323</v>
      </c>
      <c r="M163" s="53"/>
      <c r="N163" s="53" t="s">
        <v>324</v>
      </c>
      <c r="O163" s="53" t="s">
        <v>324</v>
      </c>
      <c r="P163" s="53">
        <v>1</v>
      </c>
      <c r="Q163" s="74">
        <v>10022.4</v>
      </c>
      <c r="R163" s="33" t="s">
        <v>200</v>
      </c>
      <c r="S163" s="74">
        <f t="shared" si="7"/>
        <v>10022.4</v>
      </c>
      <c r="T163" s="55">
        <v>0</v>
      </c>
      <c r="U163" s="55">
        <v>0</v>
      </c>
      <c r="V163" s="55">
        <v>0</v>
      </c>
      <c r="W163" s="55">
        <v>0</v>
      </c>
      <c r="X163" s="74">
        <v>10022.4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0</v>
      </c>
      <c r="AE163" s="55">
        <v>0</v>
      </c>
    </row>
    <row r="164" spans="1:31" ht="21" x14ac:dyDescent="0.35">
      <c r="A164" s="34" t="s">
        <v>194</v>
      </c>
      <c r="B164" s="33" t="s">
        <v>284</v>
      </c>
      <c r="C164" s="34">
        <v>51313</v>
      </c>
      <c r="D164" s="33" t="s">
        <v>284</v>
      </c>
      <c r="E164" s="71" t="s">
        <v>32</v>
      </c>
      <c r="F164" s="33" t="s">
        <v>33</v>
      </c>
      <c r="G164" s="52" t="s">
        <v>32</v>
      </c>
      <c r="H164" s="33" t="s">
        <v>35</v>
      </c>
      <c r="I164" s="33">
        <v>31301</v>
      </c>
      <c r="J164" s="72" t="s">
        <v>325</v>
      </c>
      <c r="K164" s="53"/>
      <c r="L164" s="73" t="s">
        <v>326</v>
      </c>
      <c r="M164" s="53"/>
      <c r="N164" s="53" t="s">
        <v>324</v>
      </c>
      <c r="O164" s="53" t="s">
        <v>324</v>
      </c>
      <c r="P164" s="53">
        <v>1</v>
      </c>
      <c r="Q164" s="74">
        <v>870</v>
      </c>
      <c r="R164" s="33" t="s">
        <v>200</v>
      </c>
      <c r="S164" s="74">
        <f t="shared" si="7"/>
        <v>870</v>
      </c>
      <c r="T164" s="55">
        <v>0</v>
      </c>
      <c r="U164" s="55">
        <v>0</v>
      </c>
      <c r="V164" s="55">
        <v>0</v>
      </c>
      <c r="W164" s="55">
        <v>0</v>
      </c>
      <c r="X164" s="74">
        <v>870</v>
      </c>
      <c r="Y164" s="55">
        <v>0</v>
      </c>
      <c r="Z164" s="55">
        <v>0</v>
      </c>
      <c r="AA164" s="55">
        <v>0</v>
      </c>
      <c r="AB164" s="55">
        <v>0</v>
      </c>
      <c r="AC164" s="55">
        <v>0</v>
      </c>
      <c r="AD164" s="55">
        <v>0</v>
      </c>
      <c r="AE164" s="55">
        <v>0</v>
      </c>
    </row>
    <row r="165" spans="1:31" ht="31.5" x14ac:dyDescent="0.35">
      <c r="A165" s="34" t="s">
        <v>194</v>
      </c>
      <c r="B165" s="33" t="s">
        <v>284</v>
      </c>
      <c r="C165" s="34">
        <v>51362</v>
      </c>
      <c r="D165" s="33" t="s">
        <v>284</v>
      </c>
      <c r="E165" s="71" t="s">
        <v>32</v>
      </c>
      <c r="F165" s="33" t="s">
        <v>46</v>
      </c>
      <c r="G165" s="52" t="s">
        <v>47</v>
      </c>
      <c r="H165" s="33" t="s">
        <v>67</v>
      </c>
      <c r="I165" s="33">
        <v>36101</v>
      </c>
      <c r="J165" s="72" t="s">
        <v>327</v>
      </c>
      <c r="K165" s="53"/>
      <c r="L165" s="73" t="s">
        <v>328</v>
      </c>
      <c r="M165" s="53"/>
      <c r="N165" s="53" t="s">
        <v>324</v>
      </c>
      <c r="O165" s="53" t="s">
        <v>324</v>
      </c>
      <c r="P165" s="53">
        <v>1</v>
      </c>
      <c r="Q165" s="74">
        <v>14016</v>
      </c>
      <c r="R165" s="33" t="s">
        <v>200</v>
      </c>
      <c r="S165" s="74">
        <f t="shared" si="7"/>
        <v>14016</v>
      </c>
      <c r="T165" s="55">
        <v>0</v>
      </c>
      <c r="U165" s="55">
        <v>0</v>
      </c>
      <c r="V165" s="55">
        <v>0</v>
      </c>
      <c r="W165" s="55">
        <v>0</v>
      </c>
      <c r="X165" s="74">
        <v>14016</v>
      </c>
      <c r="Y165" s="55">
        <v>0</v>
      </c>
      <c r="Z165" s="55">
        <v>0</v>
      </c>
      <c r="AA165" s="55">
        <v>0</v>
      </c>
      <c r="AB165" s="55">
        <v>0</v>
      </c>
      <c r="AC165" s="55">
        <v>0</v>
      </c>
      <c r="AD165" s="55">
        <v>0</v>
      </c>
      <c r="AE165" s="55">
        <v>0</v>
      </c>
    </row>
    <row r="166" spans="1:31" ht="21" x14ac:dyDescent="0.35">
      <c r="A166" s="34" t="s">
        <v>194</v>
      </c>
      <c r="B166" s="33" t="s">
        <v>284</v>
      </c>
      <c r="C166" s="34">
        <v>11510</v>
      </c>
      <c r="D166" s="33" t="s">
        <v>284</v>
      </c>
      <c r="E166" s="71" t="s">
        <v>32</v>
      </c>
      <c r="F166" s="33" t="s">
        <v>191</v>
      </c>
      <c r="G166" s="52" t="s">
        <v>66</v>
      </c>
      <c r="H166" s="33" t="s">
        <v>190</v>
      </c>
      <c r="I166" s="33">
        <v>24601</v>
      </c>
      <c r="J166" s="72" t="s">
        <v>329</v>
      </c>
      <c r="K166" s="53" t="s">
        <v>330</v>
      </c>
      <c r="L166" s="73" t="s">
        <v>331</v>
      </c>
      <c r="M166" s="53"/>
      <c r="N166" s="53"/>
      <c r="O166" s="53" t="s">
        <v>300</v>
      </c>
      <c r="P166" s="53">
        <v>6</v>
      </c>
      <c r="Q166" s="74">
        <f>618.27/6</f>
        <v>103.045</v>
      </c>
      <c r="R166" s="33" t="s">
        <v>200</v>
      </c>
      <c r="S166" s="74">
        <f t="shared" si="7"/>
        <v>618.27</v>
      </c>
      <c r="T166" s="55">
        <v>0</v>
      </c>
      <c r="U166" s="55">
        <v>0</v>
      </c>
      <c r="V166" s="55">
        <v>0</v>
      </c>
      <c r="W166" s="55">
        <v>0</v>
      </c>
      <c r="X166" s="74">
        <v>618.27</v>
      </c>
      <c r="Y166" s="55">
        <v>0</v>
      </c>
      <c r="Z166" s="55">
        <v>0</v>
      </c>
      <c r="AA166" s="55">
        <v>0</v>
      </c>
      <c r="AB166" s="55">
        <v>0</v>
      </c>
      <c r="AC166" s="55">
        <v>0</v>
      </c>
      <c r="AD166" s="55">
        <v>0</v>
      </c>
      <c r="AE166" s="55">
        <v>0</v>
      </c>
    </row>
    <row r="167" spans="1:31" ht="21" x14ac:dyDescent="0.35">
      <c r="A167" s="34" t="s">
        <v>194</v>
      </c>
      <c r="B167" s="33" t="s">
        <v>284</v>
      </c>
      <c r="C167" s="34">
        <v>11510</v>
      </c>
      <c r="D167" s="33" t="s">
        <v>284</v>
      </c>
      <c r="E167" s="71" t="s">
        <v>32</v>
      </c>
      <c r="F167" s="33" t="s">
        <v>191</v>
      </c>
      <c r="G167" s="52" t="s">
        <v>66</v>
      </c>
      <c r="H167" s="33" t="s">
        <v>190</v>
      </c>
      <c r="I167" s="33">
        <v>24601</v>
      </c>
      <c r="J167" s="72" t="s">
        <v>329</v>
      </c>
      <c r="K167" s="53" t="s">
        <v>332</v>
      </c>
      <c r="L167" s="73" t="s">
        <v>333</v>
      </c>
      <c r="M167" s="53"/>
      <c r="N167" s="53"/>
      <c r="O167" s="53" t="s">
        <v>300</v>
      </c>
      <c r="P167" s="53">
        <v>6</v>
      </c>
      <c r="Q167" s="74">
        <f>1148.21/6</f>
        <v>191.36833333333334</v>
      </c>
      <c r="R167" s="33" t="s">
        <v>200</v>
      </c>
      <c r="S167" s="74">
        <f t="shared" si="7"/>
        <v>1148.21</v>
      </c>
      <c r="T167" s="55">
        <v>0</v>
      </c>
      <c r="U167" s="55">
        <v>0</v>
      </c>
      <c r="V167" s="55">
        <v>0</v>
      </c>
      <c r="W167" s="55">
        <v>0</v>
      </c>
      <c r="X167" s="74">
        <v>1148.21</v>
      </c>
      <c r="Y167" s="55">
        <v>0</v>
      </c>
      <c r="Z167" s="55">
        <v>0</v>
      </c>
      <c r="AA167" s="55">
        <v>0</v>
      </c>
      <c r="AB167" s="55">
        <v>0</v>
      </c>
      <c r="AC167" s="55">
        <v>0</v>
      </c>
      <c r="AD167" s="55">
        <v>0</v>
      </c>
      <c r="AE167" s="55">
        <v>0</v>
      </c>
    </row>
    <row r="168" spans="1:31" ht="21" x14ac:dyDescent="0.35">
      <c r="A168" s="34" t="s">
        <v>194</v>
      </c>
      <c r="B168" s="33" t="s">
        <v>284</v>
      </c>
      <c r="C168" s="34">
        <v>11510</v>
      </c>
      <c r="D168" s="33" t="s">
        <v>284</v>
      </c>
      <c r="E168" s="71" t="s">
        <v>32</v>
      </c>
      <c r="F168" s="33" t="s">
        <v>191</v>
      </c>
      <c r="G168" s="52" t="s">
        <v>66</v>
      </c>
      <c r="H168" s="33" t="s">
        <v>190</v>
      </c>
      <c r="I168" s="33">
        <v>24601</v>
      </c>
      <c r="J168" s="72" t="s">
        <v>329</v>
      </c>
      <c r="K168" s="53" t="s">
        <v>334</v>
      </c>
      <c r="L168" s="73" t="s">
        <v>335</v>
      </c>
      <c r="M168" s="53"/>
      <c r="N168" s="53"/>
      <c r="O168" s="53" t="s">
        <v>300</v>
      </c>
      <c r="P168" s="53">
        <v>10</v>
      </c>
      <c r="Q168" s="74">
        <v>61.97</v>
      </c>
      <c r="R168" s="33" t="s">
        <v>200</v>
      </c>
      <c r="S168" s="74">
        <f t="shared" si="7"/>
        <v>619.70000000000005</v>
      </c>
      <c r="T168" s="55">
        <v>0</v>
      </c>
      <c r="U168" s="55">
        <v>0</v>
      </c>
      <c r="V168" s="55">
        <v>0</v>
      </c>
      <c r="W168" s="55">
        <v>0</v>
      </c>
      <c r="X168" s="74">
        <v>619.70000000000005</v>
      </c>
      <c r="Y168" s="55">
        <v>0</v>
      </c>
      <c r="Z168" s="55">
        <v>0</v>
      </c>
      <c r="AA168" s="55">
        <v>0</v>
      </c>
      <c r="AB168" s="55">
        <v>0</v>
      </c>
      <c r="AC168" s="55">
        <v>0</v>
      </c>
      <c r="AD168" s="55">
        <v>0</v>
      </c>
      <c r="AE168" s="55">
        <v>0</v>
      </c>
    </row>
    <row r="169" spans="1:31" ht="21" x14ac:dyDescent="0.35">
      <c r="A169" s="34" t="s">
        <v>194</v>
      </c>
      <c r="B169" s="33" t="s">
        <v>284</v>
      </c>
      <c r="C169" s="34">
        <v>11510</v>
      </c>
      <c r="D169" s="33" t="s">
        <v>284</v>
      </c>
      <c r="E169" s="71" t="s">
        <v>32</v>
      </c>
      <c r="F169" s="33" t="s">
        <v>191</v>
      </c>
      <c r="G169" s="52" t="s">
        <v>66</v>
      </c>
      <c r="H169" s="33" t="s">
        <v>190</v>
      </c>
      <c r="I169" s="33">
        <v>24601</v>
      </c>
      <c r="J169" s="72" t="s">
        <v>329</v>
      </c>
      <c r="K169" s="53" t="s">
        <v>336</v>
      </c>
      <c r="L169" s="73" t="s">
        <v>337</v>
      </c>
      <c r="M169" s="53"/>
      <c r="N169" s="53"/>
      <c r="O169" s="53" t="s">
        <v>300</v>
      </c>
      <c r="P169" s="53">
        <v>15</v>
      </c>
      <c r="Q169" s="74">
        <v>61.96</v>
      </c>
      <c r="R169" s="33" t="s">
        <v>200</v>
      </c>
      <c r="S169" s="74">
        <f t="shared" si="7"/>
        <v>929.4</v>
      </c>
      <c r="T169" s="55">
        <v>0</v>
      </c>
      <c r="U169" s="55">
        <v>0</v>
      </c>
      <c r="V169" s="55">
        <v>0</v>
      </c>
      <c r="W169" s="55">
        <v>0</v>
      </c>
      <c r="X169" s="74">
        <v>929.4</v>
      </c>
      <c r="Y169" s="55">
        <v>0</v>
      </c>
      <c r="Z169" s="55">
        <v>0</v>
      </c>
      <c r="AA169" s="55">
        <v>0</v>
      </c>
      <c r="AB169" s="55">
        <v>0</v>
      </c>
      <c r="AC169" s="55">
        <v>0</v>
      </c>
      <c r="AD169" s="55">
        <v>0</v>
      </c>
      <c r="AE169" s="55">
        <v>0</v>
      </c>
    </row>
    <row r="170" spans="1:31" ht="21" x14ac:dyDescent="0.35">
      <c r="A170" s="34" t="s">
        <v>194</v>
      </c>
      <c r="B170" s="33" t="s">
        <v>284</v>
      </c>
      <c r="C170" s="34">
        <v>11510</v>
      </c>
      <c r="D170" s="33" t="s">
        <v>284</v>
      </c>
      <c r="E170" s="71" t="s">
        <v>32</v>
      </c>
      <c r="F170" s="33" t="s">
        <v>191</v>
      </c>
      <c r="G170" s="52" t="s">
        <v>66</v>
      </c>
      <c r="H170" s="33" t="s">
        <v>190</v>
      </c>
      <c r="I170" s="33">
        <v>24601</v>
      </c>
      <c r="J170" s="72" t="s">
        <v>329</v>
      </c>
      <c r="K170" s="53" t="s">
        <v>338</v>
      </c>
      <c r="L170" s="73" t="s">
        <v>339</v>
      </c>
      <c r="M170" s="53"/>
      <c r="N170" s="53"/>
      <c r="O170" s="53" t="s">
        <v>300</v>
      </c>
      <c r="P170" s="53">
        <v>5</v>
      </c>
      <c r="Q170" s="74">
        <v>152.62</v>
      </c>
      <c r="R170" s="33" t="s">
        <v>200</v>
      </c>
      <c r="S170" s="74">
        <f t="shared" si="7"/>
        <v>763.1</v>
      </c>
      <c r="T170" s="55">
        <v>0</v>
      </c>
      <c r="U170" s="55">
        <v>0</v>
      </c>
      <c r="V170" s="55">
        <v>0</v>
      </c>
      <c r="W170" s="55">
        <v>0</v>
      </c>
      <c r="X170" s="74">
        <v>763.1</v>
      </c>
      <c r="Y170" s="55">
        <v>0</v>
      </c>
      <c r="Z170" s="55">
        <v>0</v>
      </c>
      <c r="AA170" s="55">
        <v>0</v>
      </c>
      <c r="AB170" s="55">
        <v>0</v>
      </c>
      <c r="AC170" s="55">
        <v>0</v>
      </c>
      <c r="AD170" s="55">
        <v>0</v>
      </c>
      <c r="AE170" s="55">
        <v>0</v>
      </c>
    </row>
    <row r="171" spans="1:31" ht="21" x14ac:dyDescent="0.35">
      <c r="A171" s="34" t="s">
        <v>194</v>
      </c>
      <c r="B171" s="33" t="s">
        <v>284</v>
      </c>
      <c r="C171" s="34">
        <v>51326</v>
      </c>
      <c r="D171" s="33" t="s">
        <v>284</v>
      </c>
      <c r="E171" s="71" t="s">
        <v>32</v>
      </c>
      <c r="F171" s="33" t="s">
        <v>33</v>
      </c>
      <c r="G171" s="52" t="s">
        <v>32</v>
      </c>
      <c r="H171" s="33" t="s">
        <v>35</v>
      </c>
      <c r="I171" s="33">
        <v>32601</v>
      </c>
      <c r="J171" s="72" t="s">
        <v>340</v>
      </c>
      <c r="K171" s="53"/>
      <c r="L171" s="73" t="s">
        <v>341</v>
      </c>
      <c r="M171" s="53"/>
      <c r="N171" s="53" t="s">
        <v>324</v>
      </c>
      <c r="O171" s="53" t="s">
        <v>324</v>
      </c>
      <c r="P171" s="53">
        <v>1</v>
      </c>
      <c r="Q171" s="74">
        <v>1605.42</v>
      </c>
      <c r="R171" s="33" t="s">
        <v>200</v>
      </c>
      <c r="S171" s="74">
        <f t="shared" si="7"/>
        <v>1605.42</v>
      </c>
      <c r="T171" s="55">
        <v>0</v>
      </c>
      <c r="U171" s="55">
        <v>0</v>
      </c>
      <c r="V171" s="55">
        <v>0</v>
      </c>
      <c r="W171" s="55">
        <v>0</v>
      </c>
      <c r="X171" s="74">
        <v>1605.42</v>
      </c>
      <c r="Y171" s="55">
        <v>0</v>
      </c>
      <c r="Z171" s="55">
        <v>0</v>
      </c>
      <c r="AA171" s="55">
        <v>0</v>
      </c>
      <c r="AB171" s="55">
        <v>0</v>
      </c>
      <c r="AC171" s="55">
        <v>0</v>
      </c>
      <c r="AD171" s="55">
        <v>0</v>
      </c>
      <c r="AE171" s="55">
        <v>0</v>
      </c>
    </row>
    <row r="172" spans="1:31" ht="21" x14ac:dyDescent="0.35">
      <c r="A172" s="34" t="s">
        <v>194</v>
      </c>
      <c r="B172" s="33" t="s">
        <v>284</v>
      </c>
      <c r="C172" s="34">
        <v>51326</v>
      </c>
      <c r="D172" s="33" t="s">
        <v>284</v>
      </c>
      <c r="E172" s="71" t="s">
        <v>32</v>
      </c>
      <c r="F172" s="33" t="s">
        <v>33</v>
      </c>
      <c r="G172" s="52" t="s">
        <v>32</v>
      </c>
      <c r="H172" s="33" t="s">
        <v>35</v>
      </c>
      <c r="I172" s="33">
        <v>32601</v>
      </c>
      <c r="J172" s="72" t="s">
        <v>340</v>
      </c>
      <c r="K172" s="53"/>
      <c r="L172" s="73" t="s">
        <v>341</v>
      </c>
      <c r="M172" s="53"/>
      <c r="N172" s="53" t="s">
        <v>324</v>
      </c>
      <c r="O172" s="53" t="s">
        <v>324</v>
      </c>
      <c r="P172" s="53">
        <v>1</v>
      </c>
      <c r="Q172" s="74">
        <v>1007.49</v>
      </c>
      <c r="R172" s="33" t="s">
        <v>200</v>
      </c>
      <c r="S172" s="74">
        <f t="shared" si="7"/>
        <v>1007.49</v>
      </c>
      <c r="T172" s="55">
        <v>0</v>
      </c>
      <c r="U172" s="55">
        <v>0</v>
      </c>
      <c r="V172" s="55">
        <v>0</v>
      </c>
      <c r="W172" s="55">
        <v>0</v>
      </c>
      <c r="X172" s="74">
        <v>1007.49</v>
      </c>
      <c r="Y172" s="55">
        <v>0</v>
      </c>
      <c r="Z172" s="55">
        <v>0</v>
      </c>
      <c r="AA172" s="55">
        <v>0</v>
      </c>
      <c r="AB172" s="55">
        <v>0</v>
      </c>
      <c r="AC172" s="55">
        <v>0</v>
      </c>
      <c r="AD172" s="55">
        <v>0</v>
      </c>
      <c r="AE172" s="55">
        <v>0</v>
      </c>
    </row>
    <row r="173" spans="1:31" ht="21" x14ac:dyDescent="0.35">
      <c r="A173" s="34" t="s">
        <v>194</v>
      </c>
      <c r="B173" s="33" t="s">
        <v>284</v>
      </c>
      <c r="C173" s="34">
        <v>51326</v>
      </c>
      <c r="D173" s="33" t="s">
        <v>284</v>
      </c>
      <c r="E173" s="71" t="s">
        <v>32</v>
      </c>
      <c r="F173" s="33" t="s">
        <v>33</v>
      </c>
      <c r="G173" s="52" t="s">
        <v>32</v>
      </c>
      <c r="H173" s="33" t="s">
        <v>35</v>
      </c>
      <c r="I173" s="33">
        <v>32601</v>
      </c>
      <c r="J173" s="72" t="s">
        <v>340</v>
      </c>
      <c r="K173" s="53"/>
      <c r="L173" s="73" t="s">
        <v>341</v>
      </c>
      <c r="M173" s="53"/>
      <c r="N173" s="53" t="s">
        <v>324</v>
      </c>
      <c r="O173" s="53" t="s">
        <v>324</v>
      </c>
      <c r="P173" s="53">
        <v>1</v>
      </c>
      <c r="Q173" s="74">
        <v>1259.73</v>
      </c>
      <c r="R173" s="33" t="s">
        <v>200</v>
      </c>
      <c r="S173" s="74">
        <f t="shared" si="7"/>
        <v>1259.73</v>
      </c>
      <c r="T173" s="55">
        <v>0</v>
      </c>
      <c r="U173" s="55">
        <v>0</v>
      </c>
      <c r="V173" s="55">
        <v>0</v>
      </c>
      <c r="W173" s="55">
        <v>0</v>
      </c>
      <c r="X173" s="74">
        <v>1259.73</v>
      </c>
      <c r="Y173" s="55">
        <v>0</v>
      </c>
      <c r="Z173" s="55">
        <v>0</v>
      </c>
      <c r="AA173" s="55">
        <v>0</v>
      </c>
      <c r="AB173" s="55">
        <v>0</v>
      </c>
      <c r="AC173" s="55">
        <v>0</v>
      </c>
      <c r="AD173" s="55">
        <v>0</v>
      </c>
      <c r="AE173" s="55">
        <v>0</v>
      </c>
    </row>
    <row r="174" spans="1:31" ht="21" x14ac:dyDescent="0.35">
      <c r="A174" s="34" t="s">
        <v>194</v>
      </c>
      <c r="B174" s="33" t="s">
        <v>284</v>
      </c>
      <c r="C174" s="34">
        <v>51338</v>
      </c>
      <c r="D174" s="33" t="s">
        <v>284</v>
      </c>
      <c r="E174" s="71" t="s">
        <v>32</v>
      </c>
      <c r="F174" s="33" t="s">
        <v>33</v>
      </c>
      <c r="G174" s="52" t="s">
        <v>32</v>
      </c>
      <c r="H174" s="33" t="s">
        <v>71</v>
      </c>
      <c r="I174" s="33">
        <v>33801</v>
      </c>
      <c r="J174" s="72" t="s">
        <v>342</v>
      </c>
      <c r="K174" s="53"/>
      <c r="L174" s="73" t="s">
        <v>342</v>
      </c>
      <c r="M174" s="53"/>
      <c r="N174" s="53" t="s">
        <v>324</v>
      </c>
      <c r="O174" s="53" t="s">
        <v>324</v>
      </c>
      <c r="P174" s="53">
        <v>1</v>
      </c>
      <c r="Q174" s="74">
        <v>32248</v>
      </c>
      <c r="R174" s="33" t="s">
        <v>200</v>
      </c>
      <c r="S174" s="74">
        <f t="shared" si="7"/>
        <v>32248</v>
      </c>
      <c r="T174" s="55">
        <v>0</v>
      </c>
      <c r="U174" s="55">
        <v>0</v>
      </c>
      <c r="V174" s="55">
        <v>0</v>
      </c>
      <c r="W174" s="55">
        <v>0</v>
      </c>
      <c r="X174" s="74">
        <v>32248</v>
      </c>
      <c r="Y174" s="55">
        <v>0</v>
      </c>
      <c r="Z174" s="55">
        <v>0</v>
      </c>
      <c r="AA174" s="55">
        <v>0</v>
      </c>
      <c r="AB174" s="55">
        <v>0</v>
      </c>
      <c r="AC174" s="55">
        <v>0</v>
      </c>
      <c r="AD174" s="55">
        <v>0</v>
      </c>
      <c r="AE174" s="55">
        <v>0</v>
      </c>
    </row>
    <row r="175" spans="1:31" ht="21" x14ac:dyDescent="0.35">
      <c r="A175" s="34" t="s">
        <v>194</v>
      </c>
      <c r="B175" s="33" t="s">
        <v>284</v>
      </c>
      <c r="C175" s="34">
        <v>11510</v>
      </c>
      <c r="D175" s="33" t="s">
        <v>284</v>
      </c>
      <c r="E175" s="71" t="s">
        <v>32</v>
      </c>
      <c r="F175" s="33" t="s">
        <v>33</v>
      </c>
      <c r="G175" s="52" t="s">
        <v>32</v>
      </c>
      <c r="H175" s="33" t="s">
        <v>35</v>
      </c>
      <c r="I175" s="33">
        <v>21101</v>
      </c>
      <c r="J175" s="72" t="s">
        <v>306</v>
      </c>
      <c r="K175" s="53" t="s">
        <v>343</v>
      </c>
      <c r="L175" s="73" t="s">
        <v>344</v>
      </c>
      <c r="M175" s="53"/>
      <c r="N175" s="53"/>
      <c r="O175" s="53" t="s">
        <v>345</v>
      </c>
      <c r="P175" s="53">
        <v>1</v>
      </c>
      <c r="Q175" s="74">
        <v>165</v>
      </c>
      <c r="R175" s="33" t="s">
        <v>200</v>
      </c>
      <c r="S175" s="74">
        <f t="shared" si="7"/>
        <v>165</v>
      </c>
      <c r="T175" s="55">
        <v>0</v>
      </c>
      <c r="U175" s="55">
        <v>0</v>
      </c>
      <c r="V175" s="55">
        <v>0</v>
      </c>
      <c r="W175" s="55">
        <v>0</v>
      </c>
      <c r="X175" s="74">
        <v>165</v>
      </c>
      <c r="Y175" s="55">
        <v>0</v>
      </c>
      <c r="Z175" s="55">
        <v>0</v>
      </c>
      <c r="AA175" s="55">
        <v>0</v>
      </c>
      <c r="AB175" s="55">
        <v>0</v>
      </c>
      <c r="AC175" s="55">
        <v>0</v>
      </c>
      <c r="AD175" s="55">
        <v>0</v>
      </c>
      <c r="AE175" s="55">
        <v>0</v>
      </c>
    </row>
    <row r="176" spans="1:31" ht="21" x14ac:dyDescent="0.35">
      <c r="A176" s="34" t="s">
        <v>194</v>
      </c>
      <c r="B176" s="33" t="s">
        <v>284</v>
      </c>
      <c r="C176" s="34">
        <v>11510</v>
      </c>
      <c r="D176" s="33" t="s">
        <v>284</v>
      </c>
      <c r="E176" s="71" t="s">
        <v>32</v>
      </c>
      <c r="F176" s="33" t="s">
        <v>33</v>
      </c>
      <c r="G176" s="52" t="s">
        <v>32</v>
      </c>
      <c r="H176" s="33" t="s">
        <v>35</v>
      </c>
      <c r="I176" s="33">
        <v>21601</v>
      </c>
      <c r="J176" s="72" t="s">
        <v>346</v>
      </c>
      <c r="K176" s="53" t="s">
        <v>238</v>
      </c>
      <c r="L176" s="73" t="s">
        <v>347</v>
      </c>
      <c r="M176" s="53"/>
      <c r="N176" s="53"/>
      <c r="O176" s="53" t="s">
        <v>289</v>
      </c>
      <c r="P176" s="53">
        <v>1</v>
      </c>
      <c r="Q176" s="74">
        <v>296.83</v>
      </c>
      <c r="R176" s="33" t="s">
        <v>200</v>
      </c>
      <c r="S176" s="74">
        <f t="shared" si="7"/>
        <v>296.83</v>
      </c>
      <c r="T176" s="55">
        <v>0</v>
      </c>
      <c r="U176" s="55">
        <v>0</v>
      </c>
      <c r="V176" s="55">
        <v>0</v>
      </c>
      <c r="W176" s="55">
        <v>0</v>
      </c>
      <c r="X176" s="74">
        <v>296.83</v>
      </c>
      <c r="Y176" s="55">
        <v>0</v>
      </c>
      <c r="Z176" s="55">
        <v>0</v>
      </c>
      <c r="AA176" s="55">
        <v>0</v>
      </c>
      <c r="AB176" s="55">
        <v>0</v>
      </c>
      <c r="AC176" s="55">
        <v>0</v>
      </c>
      <c r="AD176" s="55">
        <v>0</v>
      </c>
      <c r="AE176" s="55">
        <v>0</v>
      </c>
    </row>
    <row r="177" spans="1:31" ht="21" x14ac:dyDescent="0.35">
      <c r="A177" s="34" t="s">
        <v>194</v>
      </c>
      <c r="B177" s="33" t="s">
        <v>284</v>
      </c>
      <c r="C177" s="34">
        <v>11510</v>
      </c>
      <c r="D177" s="33" t="s">
        <v>284</v>
      </c>
      <c r="E177" s="71" t="s">
        <v>32</v>
      </c>
      <c r="F177" s="33" t="s">
        <v>33</v>
      </c>
      <c r="G177" s="52" t="s">
        <v>32</v>
      </c>
      <c r="H177" s="33" t="s">
        <v>35</v>
      </c>
      <c r="I177" s="33">
        <v>21601</v>
      </c>
      <c r="J177" s="72" t="s">
        <v>346</v>
      </c>
      <c r="K177" s="53" t="s">
        <v>348</v>
      </c>
      <c r="L177" s="73" t="s">
        <v>349</v>
      </c>
      <c r="M177" s="53"/>
      <c r="N177" s="53"/>
      <c r="O177" s="53" t="s">
        <v>300</v>
      </c>
      <c r="P177" s="53">
        <v>6</v>
      </c>
      <c r="Q177" s="74">
        <v>55.13</v>
      </c>
      <c r="R177" s="33" t="s">
        <v>200</v>
      </c>
      <c r="S177" s="74">
        <f t="shared" si="7"/>
        <v>330.78000000000003</v>
      </c>
      <c r="T177" s="55">
        <v>0</v>
      </c>
      <c r="U177" s="55">
        <v>0</v>
      </c>
      <c r="V177" s="55">
        <v>0</v>
      </c>
      <c r="W177" s="55">
        <v>0</v>
      </c>
      <c r="X177" s="74">
        <v>330.78</v>
      </c>
      <c r="Y177" s="55">
        <v>0</v>
      </c>
      <c r="Z177" s="55">
        <v>0</v>
      </c>
      <c r="AA177" s="55">
        <v>0</v>
      </c>
      <c r="AB177" s="55">
        <v>0</v>
      </c>
      <c r="AC177" s="55">
        <v>0</v>
      </c>
      <c r="AD177" s="55">
        <v>0</v>
      </c>
      <c r="AE177" s="55">
        <v>0</v>
      </c>
    </row>
    <row r="178" spans="1:31" ht="21" x14ac:dyDescent="0.35">
      <c r="A178" s="34" t="s">
        <v>194</v>
      </c>
      <c r="B178" s="33" t="s">
        <v>284</v>
      </c>
      <c r="C178" s="34">
        <v>11510</v>
      </c>
      <c r="D178" s="33" t="s">
        <v>284</v>
      </c>
      <c r="E178" s="71" t="s">
        <v>32</v>
      </c>
      <c r="F178" s="33" t="s">
        <v>33</v>
      </c>
      <c r="G178" s="52" t="s">
        <v>32</v>
      </c>
      <c r="H178" s="33" t="s">
        <v>35</v>
      </c>
      <c r="I178" s="33">
        <v>21601</v>
      </c>
      <c r="J178" s="72" t="s">
        <v>346</v>
      </c>
      <c r="K178" s="53" t="s">
        <v>350</v>
      </c>
      <c r="L178" s="73" t="s">
        <v>351</v>
      </c>
      <c r="M178" s="53"/>
      <c r="N178" s="53"/>
      <c r="O178" s="53" t="s">
        <v>345</v>
      </c>
      <c r="P178" s="53">
        <v>5</v>
      </c>
      <c r="Q178" s="74">
        <f>174.99/5</f>
        <v>34.998000000000005</v>
      </c>
      <c r="R178" s="33" t="s">
        <v>200</v>
      </c>
      <c r="S178" s="74">
        <f t="shared" si="7"/>
        <v>174.99</v>
      </c>
      <c r="T178" s="55">
        <v>0</v>
      </c>
      <c r="U178" s="55">
        <v>0</v>
      </c>
      <c r="V178" s="55">
        <v>0</v>
      </c>
      <c r="W178" s="55">
        <v>0</v>
      </c>
      <c r="X178" s="74">
        <v>174.99</v>
      </c>
      <c r="Y178" s="55">
        <v>0</v>
      </c>
      <c r="Z178" s="55">
        <v>0</v>
      </c>
      <c r="AA178" s="55">
        <v>0</v>
      </c>
      <c r="AB178" s="55">
        <v>0</v>
      </c>
      <c r="AC178" s="55">
        <v>0</v>
      </c>
      <c r="AD178" s="55">
        <v>0</v>
      </c>
      <c r="AE178" s="55">
        <v>0</v>
      </c>
    </row>
    <row r="179" spans="1:31" ht="21" x14ac:dyDescent="0.35">
      <c r="A179" s="34" t="s">
        <v>194</v>
      </c>
      <c r="B179" s="33" t="s">
        <v>284</v>
      </c>
      <c r="C179" s="34">
        <v>11510</v>
      </c>
      <c r="D179" s="33" t="s">
        <v>284</v>
      </c>
      <c r="E179" s="71" t="s">
        <v>32</v>
      </c>
      <c r="F179" s="33" t="s">
        <v>191</v>
      </c>
      <c r="G179" s="52" t="s">
        <v>66</v>
      </c>
      <c r="H179" s="33" t="s">
        <v>352</v>
      </c>
      <c r="I179" s="33">
        <v>22104</v>
      </c>
      <c r="J179" s="72" t="s">
        <v>286</v>
      </c>
      <c r="K179" s="53" t="s">
        <v>353</v>
      </c>
      <c r="L179" s="73" t="s">
        <v>354</v>
      </c>
      <c r="M179" s="53"/>
      <c r="N179" s="53"/>
      <c r="O179" s="53" t="s">
        <v>289</v>
      </c>
      <c r="P179" s="53">
        <v>1</v>
      </c>
      <c r="Q179" s="74">
        <v>295</v>
      </c>
      <c r="R179" s="33" t="s">
        <v>200</v>
      </c>
      <c r="S179" s="74">
        <f t="shared" si="7"/>
        <v>295</v>
      </c>
      <c r="T179" s="55">
        <v>0</v>
      </c>
      <c r="U179" s="55">
        <v>0</v>
      </c>
      <c r="V179" s="55">
        <v>0</v>
      </c>
      <c r="W179" s="55">
        <v>0</v>
      </c>
      <c r="X179" s="74">
        <v>295</v>
      </c>
      <c r="Y179" s="55">
        <v>0</v>
      </c>
      <c r="Z179" s="55">
        <v>0</v>
      </c>
      <c r="AA179" s="55">
        <v>0</v>
      </c>
      <c r="AB179" s="55">
        <v>0</v>
      </c>
      <c r="AC179" s="55">
        <v>0</v>
      </c>
      <c r="AD179" s="55">
        <v>0</v>
      </c>
      <c r="AE179" s="55">
        <v>0</v>
      </c>
    </row>
    <row r="180" spans="1:31" ht="21" x14ac:dyDescent="0.35">
      <c r="A180" s="34" t="s">
        <v>194</v>
      </c>
      <c r="B180" s="33" t="s">
        <v>284</v>
      </c>
      <c r="C180" s="34">
        <v>11510</v>
      </c>
      <c r="D180" s="33" t="s">
        <v>284</v>
      </c>
      <c r="E180" s="71" t="s">
        <v>32</v>
      </c>
      <c r="F180" s="33" t="s">
        <v>191</v>
      </c>
      <c r="G180" s="52" t="s">
        <v>66</v>
      </c>
      <c r="H180" s="33" t="s">
        <v>352</v>
      </c>
      <c r="I180" s="33">
        <v>21101</v>
      </c>
      <c r="J180" s="72" t="s">
        <v>306</v>
      </c>
      <c r="K180" s="53" t="s">
        <v>355</v>
      </c>
      <c r="L180" s="73" t="s">
        <v>356</v>
      </c>
      <c r="M180" s="53"/>
      <c r="N180" s="53"/>
      <c r="O180" s="53" t="s">
        <v>311</v>
      </c>
      <c r="P180" s="53">
        <v>20</v>
      </c>
      <c r="Q180" s="74">
        <v>13.96</v>
      </c>
      <c r="R180" s="33" t="s">
        <v>200</v>
      </c>
      <c r="S180" s="74">
        <f t="shared" si="7"/>
        <v>279.20000000000005</v>
      </c>
      <c r="T180" s="55">
        <v>0</v>
      </c>
      <c r="U180" s="55">
        <v>0</v>
      </c>
      <c r="V180" s="55">
        <v>0</v>
      </c>
      <c r="W180" s="55">
        <v>0</v>
      </c>
      <c r="X180" s="74">
        <v>279.2</v>
      </c>
      <c r="Y180" s="55">
        <v>0</v>
      </c>
      <c r="Z180" s="55">
        <v>0</v>
      </c>
      <c r="AA180" s="55">
        <v>0</v>
      </c>
      <c r="AB180" s="55">
        <v>0</v>
      </c>
      <c r="AC180" s="55">
        <v>0</v>
      </c>
      <c r="AD180" s="55">
        <v>0</v>
      </c>
      <c r="AE180" s="55">
        <v>0</v>
      </c>
    </row>
    <row r="181" spans="1:31" ht="21" x14ac:dyDescent="0.35">
      <c r="A181" s="34" t="s">
        <v>194</v>
      </c>
      <c r="B181" s="33" t="s">
        <v>284</v>
      </c>
      <c r="C181" s="34">
        <v>11510</v>
      </c>
      <c r="D181" s="33" t="s">
        <v>284</v>
      </c>
      <c r="E181" s="71" t="s">
        <v>32</v>
      </c>
      <c r="F181" s="33" t="s">
        <v>191</v>
      </c>
      <c r="G181" s="52" t="s">
        <v>66</v>
      </c>
      <c r="H181" s="33" t="s">
        <v>352</v>
      </c>
      <c r="I181" s="33">
        <v>22104</v>
      </c>
      <c r="J181" s="72" t="s">
        <v>286</v>
      </c>
      <c r="K181" s="53" t="s">
        <v>301</v>
      </c>
      <c r="L181" s="73" t="s">
        <v>302</v>
      </c>
      <c r="M181" s="53"/>
      <c r="N181" s="53"/>
      <c r="O181" s="53" t="s">
        <v>303</v>
      </c>
      <c r="P181" s="53">
        <v>3</v>
      </c>
      <c r="Q181" s="74">
        <v>339</v>
      </c>
      <c r="R181" s="33" t="s">
        <v>200</v>
      </c>
      <c r="S181" s="74">
        <f t="shared" si="7"/>
        <v>1017</v>
      </c>
      <c r="T181" s="55">
        <v>0</v>
      </c>
      <c r="U181" s="55">
        <v>0</v>
      </c>
      <c r="V181" s="55">
        <v>0</v>
      </c>
      <c r="W181" s="55">
        <v>0</v>
      </c>
      <c r="X181" s="74">
        <v>1017</v>
      </c>
      <c r="Y181" s="55">
        <v>0</v>
      </c>
      <c r="Z181" s="55">
        <v>0</v>
      </c>
      <c r="AA181" s="55">
        <v>0</v>
      </c>
      <c r="AB181" s="55">
        <v>0</v>
      </c>
      <c r="AC181" s="55">
        <v>0</v>
      </c>
      <c r="AD181" s="55">
        <v>0</v>
      </c>
      <c r="AE181" s="55">
        <v>0</v>
      </c>
    </row>
    <row r="182" spans="1:31" ht="21" x14ac:dyDescent="0.35">
      <c r="A182" s="34" t="s">
        <v>194</v>
      </c>
      <c r="B182" s="33" t="s">
        <v>284</v>
      </c>
      <c r="C182" s="34">
        <v>11510</v>
      </c>
      <c r="D182" s="33" t="s">
        <v>284</v>
      </c>
      <c r="E182" s="71" t="s">
        <v>32</v>
      </c>
      <c r="F182" s="33" t="s">
        <v>191</v>
      </c>
      <c r="G182" s="52" t="s">
        <v>66</v>
      </c>
      <c r="H182" s="33" t="s">
        <v>352</v>
      </c>
      <c r="I182" s="33">
        <v>21101</v>
      </c>
      <c r="J182" s="72" t="s">
        <v>306</v>
      </c>
      <c r="K182" s="53" t="s">
        <v>357</v>
      </c>
      <c r="L182" s="73" t="s">
        <v>358</v>
      </c>
      <c r="M182" s="53"/>
      <c r="N182" s="53"/>
      <c r="O182" s="53" t="s">
        <v>311</v>
      </c>
      <c r="P182" s="53">
        <v>4</v>
      </c>
      <c r="Q182" s="74">
        <v>8</v>
      </c>
      <c r="R182" s="33" t="s">
        <v>200</v>
      </c>
      <c r="S182" s="74">
        <f t="shared" si="7"/>
        <v>32</v>
      </c>
      <c r="T182" s="55">
        <v>0</v>
      </c>
      <c r="U182" s="55">
        <v>0</v>
      </c>
      <c r="V182" s="55">
        <v>0</v>
      </c>
      <c r="W182" s="55">
        <v>0</v>
      </c>
      <c r="X182" s="74">
        <v>32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55">
        <v>0</v>
      </c>
      <c r="AE182" s="55">
        <v>0</v>
      </c>
    </row>
    <row r="183" spans="1:31" ht="21" x14ac:dyDescent="0.35">
      <c r="A183" s="34" t="s">
        <v>194</v>
      </c>
      <c r="B183" s="33" t="s">
        <v>284</v>
      </c>
      <c r="C183" s="34">
        <v>11510</v>
      </c>
      <c r="D183" s="33" t="s">
        <v>284</v>
      </c>
      <c r="E183" s="71" t="s">
        <v>32</v>
      </c>
      <c r="F183" s="33" t="s">
        <v>191</v>
      </c>
      <c r="G183" s="52" t="s">
        <v>66</v>
      </c>
      <c r="H183" s="33" t="s">
        <v>352</v>
      </c>
      <c r="I183" s="33">
        <v>21101</v>
      </c>
      <c r="J183" s="72" t="s">
        <v>306</v>
      </c>
      <c r="K183" s="53" t="s">
        <v>359</v>
      </c>
      <c r="L183" s="73" t="s">
        <v>360</v>
      </c>
      <c r="M183" s="53"/>
      <c r="N183" s="53"/>
      <c r="O183" s="53" t="s">
        <v>311</v>
      </c>
      <c r="P183" s="53">
        <v>1</v>
      </c>
      <c r="Q183" s="74">
        <v>45.26</v>
      </c>
      <c r="R183" s="33" t="s">
        <v>200</v>
      </c>
      <c r="S183" s="74">
        <f t="shared" si="7"/>
        <v>45.26</v>
      </c>
      <c r="T183" s="55">
        <v>0</v>
      </c>
      <c r="U183" s="55">
        <v>0</v>
      </c>
      <c r="V183" s="55">
        <v>0</v>
      </c>
      <c r="W183" s="55">
        <v>0</v>
      </c>
      <c r="X183" s="74">
        <v>45.26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55">
        <v>0</v>
      </c>
      <c r="AE183" s="55">
        <v>0</v>
      </c>
    </row>
    <row r="184" spans="1:31" ht="21" x14ac:dyDescent="0.35">
      <c r="A184" s="34" t="s">
        <v>194</v>
      </c>
      <c r="B184" s="33" t="s">
        <v>284</v>
      </c>
      <c r="C184" s="34">
        <v>11510</v>
      </c>
      <c r="D184" s="33" t="s">
        <v>284</v>
      </c>
      <c r="E184" s="71" t="s">
        <v>32</v>
      </c>
      <c r="F184" s="33" t="s">
        <v>191</v>
      </c>
      <c r="G184" s="52" t="s">
        <v>66</v>
      </c>
      <c r="H184" s="33" t="s">
        <v>352</v>
      </c>
      <c r="I184" s="33">
        <v>22104</v>
      </c>
      <c r="J184" s="72" t="s">
        <v>286</v>
      </c>
      <c r="K184" s="53" t="s">
        <v>298</v>
      </c>
      <c r="L184" s="73" t="s">
        <v>299</v>
      </c>
      <c r="M184" s="53"/>
      <c r="N184" s="53"/>
      <c r="O184" s="53" t="s">
        <v>300</v>
      </c>
      <c r="P184" s="53">
        <v>45</v>
      </c>
      <c r="Q184" s="74">
        <v>3.22</v>
      </c>
      <c r="R184" s="33" t="s">
        <v>200</v>
      </c>
      <c r="S184" s="74">
        <f t="shared" si="7"/>
        <v>144.9</v>
      </c>
      <c r="T184" s="55">
        <v>0</v>
      </c>
      <c r="U184" s="55">
        <v>0</v>
      </c>
      <c r="V184" s="55">
        <v>0</v>
      </c>
      <c r="W184" s="55">
        <v>0</v>
      </c>
      <c r="X184" s="74">
        <v>144.9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55">
        <v>0</v>
      </c>
      <c r="AE184" s="55">
        <v>0</v>
      </c>
    </row>
    <row r="185" spans="1:31" ht="21" x14ac:dyDescent="0.35">
      <c r="A185" s="34" t="s">
        <v>194</v>
      </c>
      <c r="B185" s="33" t="s">
        <v>284</v>
      </c>
      <c r="C185" s="34">
        <v>11510</v>
      </c>
      <c r="D185" s="33" t="s">
        <v>284</v>
      </c>
      <c r="E185" s="71" t="s">
        <v>32</v>
      </c>
      <c r="F185" s="33" t="s">
        <v>191</v>
      </c>
      <c r="G185" s="52" t="s">
        <v>66</v>
      </c>
      <c r="H185" s="33" t="s">
        <v>352</v>
      </c>
      <c r="I185" s="33">
        <v>21101</v>
      </c>
      <c r="J185" s="72" t="s">
        <v>306</v>
      </c>
      <c r="K185" s="53" t="s">
        <v>359</v>
      </c>
      <c r="L185" s="73" t="s">
        <v>356</v>
      </c>
      <c r="M185" s="53"/>
      <c r="N185" s="53"/>
      <c r="O185" s="53" t="s">
        <v>289</v>
      </c>
      <c r="P185" s="53">
        <v>3</v>
      </c>
      <c r="Q185" s="74">
        <v>38</v>
      </c>
      <c r="R185" s="33" t="s">
        <v>200</v>
      </c>
      <c r="S185" s="74">
        <f t="shared" si="7"/>
        <v>114</v>
      </c>
      <c r="T185" s="55">
        <v>0</v>
      </c>
      <c r="U185" s="55">
        <v>0</v>
      </c>
      <c r="V185" s="55">
        <v>0</v>
      </c>
      <c r="W185" s="55">
        <v>0</v>
      </c>
      <c r="X185" s="74">
        <v>114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55">
        <v>0</v>
      </c>
      <c r="AE185" s="55">
        <v>0</v>
      </c>
    </row>
    <row r="186" spans="1:31" ht="21" x14ac:dyDescent="0.35">
      <c r="A186" s="34" t="s">
        <v>194</v>
      </c>
      <c r="B186" s="33" t="s">
        <v>284</v>
      </c>
      <c r="C186" s="34">
        <v>11510</v>
      </c>
      <c r="D186" s="33" t="s">
        <v>284</v>
      </c>
      <c r="E186" s="71" t="s">
        <v>32</v>
      </c>
      <c r="F186" s="33" t="s">
        <v>191</v>
      </c>
      <c r="G186" s="52" t="s">
        <v>66</v>
      </c>
      <c r="H186" s="33" t="s">
        <v>352</v>
      </c>
      <c r="I186" s="33">
        <v>22104</v>
      </c>
      <c r="J186" s="72" t="s">
        <v>286</v>
      </c>
      <c r="K186" s="53" t="s">
        <v>295</v>
      </c>
      <c r="L186" s="73" t="s">
        <v>296</v>
      </c>
      <c r="M186" s="53"/>
      <c r="N186" s="53"/>
      <c r="O186" s="53" t="s">
        <v>297</v>
      </c>
      <c r="P186" s="53">
        <v>3</v>
      </c>
      <c r="Q186" s="74">
        <v>69.5</v>
      </c>
      <c r="R186" s="33" t="s">
        <v>200</v>
      </c>
      <c r="S186" s="74">
        <f t="shared" si="7"/>
        <v>208.5</v>
      </c>
      <c r="T186" s="55">
        <v>0</v>
      </c>
      <c r="U186" s="55">
        <v>0</v>
      </c>
      <c r="V186" s="55">
        <v>0</v>
      </c>
      <c r="W186" s="55">
        <v>0</v>
      </c>
      <c r="X186" s="74">
        <v>208.5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55">
        <v>0</v>
      </c>
      <c r="AE186" s="55">
        <v>0</v>
      </c>
    </row>
    <row r="187" spans="1:31" ht="21" x14ac:dyDescent="0.35">
      <c r="A187" s="34" t="s">
        <v>194</v>
      </c>
      <c r="B187" s="33" t="s">
        <v>284</v>
      </c>
      <c r="C187" s="34">
        <v>11510</v>
      </c>
      <c r="D187" s="33" t="s">
        <v>284</v>
      </c>
      <c r="E187" s="71" t="s">
        <v>32</v>
      </c>
      <c r="F187" s="33" t="s">
        <v>33</v>
      </c>
      <c r="G187" s="52" t="s">
        <v>32</v>
      </c>
      <c r="H187" s="33" t="s">
        <v>35</v>
      </c>
      <c r="I187" s="33">
        <v>21101</v>
      </c>
      <c r="J187" s="72" t="s">
        <v>306</v>
      </c>
      <c r="K187" s="53" t="s">
        <v>361</v>
      </c>
      <c r="L187" s="73" t="s">
        <v>362</v>
      </c>
      <c r="M187" s="53"/>
      <c r="N187" s="53"/>
      <c r="O187" s="53" t="s">
        <v>311</v>
      </c>
      <c r="P187" s="53">
        <v>2</v>
      </c>
      <c r="Q187" s="74">
        <v>65</v>
      </c>
      <c r="R187" s="33" t="s">
        <v>200</v>
      </c>
      <c r="S187" s="74">
        <f t="shared" si="7"/>
        <v>130</v>
      </c>
      <c r="T187" s="55">
        <v>0</v>
      </c>
      <c r="U187" s="55">
        <v>0</v>
      </c>
      <c r="V187" s="55">
        <v>0</v>
      </c>
      <c r="W187" s="55">
        <v>0</v>
      </c>
      <c r="X187" s="74">
        <v>130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55">
        <v>0</v>
      </c>
      <c r="AE187" s="55">
        <v>0</v>
      </c>
    </row>
    <row r="188" spans="1:31" ht="21" x14ac:dyDescent="0.35">
      <c r="A188" s="34" t="s">
        <v>194</v>
      </c>
      <c r="B188" s="33" t="s">
        <v>284</v>
      </c>
      <c r="C188" s="34">
        <v>11510</v>
      </c>
      <c r="D188" s="33" t="s">
        <v>284</v>
      </c>
      <c r="E188" s="71" t="s">
        <v>32</v>
      </c>
      <c r="F188" s="33" t="s">
        <v>33</v>
      </c>
      <c r="G188" s="52" t="s">
        <v>32</v>
      </c>
      <c r="H188" s="33" t="s">
        <v>35</v>
      </c>
      <c r="I188" s="33">
        <v>21601</v>
      </c>
      <c r="J188" s="72" t="s">
        <v>346</v>
      </c>
      <c r="K188" s="53" t="s">
        <v>238</v>
      </c>
      <c r="L188" s="73" t="s">
        <v>347</v>
      </c>
      <c r="M188" s="53"/>
      <c r="N188" s="53"/>
      <c r="O188" s="53" t="s">
        <v>289</v>
      </c>
      <c r="P188" s="53">
        <v>1</v>
      </c>
      <c r="Q188" s="74">
        <v>296.81</v>
      </c>
      <c r="R188" s="33" t="s">
        <v>200</v>
      </c>
      <c r="S188" s="74">
        <f t="shared" si="7"/>
        <v>296.81</v>
      </c>
      <c r="T188" s="55">
        <v>0</v>
      </c>
      <c r="U188" s="55">
        <v>0</v>
      </c>
      <c r="V188" s="55">
        <v>0</v>
      </c>
      <c r="W188" s="55">
        <v>0</v>
      </c>
      <c r="X188" s="74">
        <v>296.81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55">
        <v>0</v>
      </c>
      <c r="AE188" s="55">
        <v>0</v>
      </c>
    </row>
    <row r="189" spans="1:31" ht="21" x14ac:dyDescent="0.35">
      <c r="A189" s="34" t="s">
        <v>194</v>
      </c>
      <c r="B189" s="33" t="s">
        <v>284</v>
      </c>
      <c r="C189" s="34">
        <v>11510</v>
      </c>
      <c r="D189" s="33" t="s">
        <v>284</v>
      </c>
      <c r="E189" s="71" t="s">
        <v>32</v>
      </c>
      <c r="F189" s="33" t="s">
        <v>33</v>
      </c>
      <c r="G189" s="52" t="s">
        <v>32</v>
      </c>
      <c r="H189" s="33" t="s">
        <v>35</v>
      </c>
      <c r="I189" s="33">
        <v>21601</v>
      </c>
      <c r="J189" s="72" t="s">
        <v>346</v>
      </c>
      <c r="K189" s="53" t="s">
        <v>363</v>
      </c>
      <c r="L189" s="73" t="s">
        <v>364</v>
      </c>
      <c r="M189" s="53"/>
      <c r="N189" s="53"/>
      <c r="O189" s="53" t="s">
        <v>300</v>
      </c>
      <c r="P189" s="53">
        <v>2</v>
      </c>
      <c r="Q189" s="74">
        <v>43.5</v>
      </c>
      <c r="R189" s="33" t="s">
        <v>200</v>
      </c>
      <c r="S189" s="74">
        <f t="shared" si="7"/>
        <v>87</v>
      </c>
      <c r="T189" s="55">
        <v>0</v>
      </c>
      <c r="U189" s="55">
        <v>0</v>
      </c>
      <c r="V189" s="55">
        <v>0</v>
      </c>
      <c r="W189" s="55">
        <v>0</v>
      </c>
      <c r="X189" s="74">
        <v>87</v>
      </c>
      <c r="Y189" s="55">
        <v>0</v>
      </c>
      <c r="Z189" s="55">
        <v>0</v>
      </c>
      <c r="AA189" s="55">
        <v>0</v>
      </c>
      <c r="AB189" s="55">
        <v>0</v>
      </c>
      <c r="AC189" s="55">
        <v>0</v>
      </c>
      <c r="AD189" s="55">
        <v>0</v>
      </c>
      <c r="AE189" s="55">
        <v>0</v>
      </c>
    </row>
    <row r="190" spans="1:31" ht="21" x14ac:dyDescent="0.35">
      <c r="A190" s="34" t="s">
        <v>194</v>
      </c>
      <c r="B190" s="33" t="s">
        <v>284</v>
      </c>
      <c r="C190" s="34">
        <v>11510</v>
      </c>
      <c r="D190" s="33" t="s">
        <v>284</v>
      </c>
      <c r="E190" s="71" t="s">
        <v>32</v>
      </c>
      <c r="F190" s="33" t="s">
        <v>33</v>
      </c>
      <c r="G190" s="52" t="s">
        <v>32</v>
      </c>
      <c r="H190" s="33" t="s">
        <v>35</v>
      </c>
      <c r="I190" s="33">
        <v>21601</v>
      </c>
      <c r="J190" s="72" t="s">
        <v>346</v>
      </c>
      <c r="K190" s="53" t="s">
        <v>348</v>
      </c>
      <c r="L190" s="73" t="s">
        <v>349</v>
      </c>
      <c r="M190" s="53"/>
      <c r="N190" s="53"/>
      <c r="O190" s="53" t="s">
        <v>300</v>
      </c>
      <c r="P190" s="53">
        <v>6</v>
      </c>
      <c r="Q190" s="74">
        <v>55.13</v>
      </c>
      <c r="R190" s="33" t="s">
        <v>200</v>
      </c>
      <c r="S190" s="74">
        <f t="shared" si="7"/>
        <v>330.78000000000003</v>
      </c>
      <c r="T190" s="55">
        <v>0</v>
      </c>
      <c r="U190" s="55">
        <v>0</v>
      </c>
      <c r="V190" s="55">
        <v>0</v>
      </c>
      <c r="W190" s="55">
        <v>0</v>
      </c>
      <c r="X190" s="74">
        <v>330.78</v>
      </c>
      <c r="Y190" s="55">
        <v>0</v>
      </c>
      <c r="Z190" s="55">
        <v>0</v>
      </c>
      <c r="AA190" s="55">
        <v>0</v>
      </c>
      <c r="AB190" s="55">
        <v>0</v>
      </c>
      <c r="AC190" s="55">
        <v>0</v>
      </c>
      <c r="AD190" s="55">
        <v>0</v>
      </c>
      <c r="AE190" s="55">
        <v>0</v>
      </c>
    </row>
    <row r="191" spans="1:31" ht="21" x14ac:dyDescent="0.35">
      <c r="A191" s="34" t="s">
        <v>194</v>
      </c>
      <c r="B191" s="33" t="s">
        <v>284</v>
      </c>
      <c r="C191" s="34">
        <v>11510</v>
      </c>
      <c r="D191" s="33" t="s">
        <v>284</v>
      </c>
      <c r="E191" s="71" t="s">
        <v>32</v>
      </c>
      <c r="F191" s="33" t="s">
        <v>33</v>
      </c>
      <c r="G191" s="52" t="s">
        <v>32</v>
      </c>
      <c r="H191" s="33" t="s">
        <v>35</v>
      </c>
      <c r="I191" s="33">
        <v>21601</v>
      </c>
      <c r="J191" s="72" t="s">
        <v>346</v>
      </c>
      <c r="K191" s="53" t="s">
        <v>365</v>
      </c>
      <c r="L191" s="73" t="s">
        <v>366</v>
      </c>
      <c r="M191" s="53"/>
      <c r="N191" s="53"/>
      <c r="O191" s="53" t="s">
        <v>300</v>
      </c>
      <c r="P191" s="53">
        <v>2</v>
      </c>
      <c r="Q191" s="74">
        <v>33</v>
      </c>
      <c r="R191" s="33" t="s">
        <v>200</v>
      </c>
      <c r="S191" s="74">
        <f t="shared" si="7"/>
        <v>66</v>
      </c>
      <c r="T191" s="55">
        <v>0</v>
      </c>
      <c r="U191" s="55">
        <v>0</v>
      </c>
      <c r="V191" s="55">
        <v>0</v>
      </c>
      <c r="W191" s="55">
        <v>0</v>
      </c>
      <c r="X191" s="74">
        <v>66</v>
      </c>
      <c r="Y191" s="55">
        <v>0</v>
      </c>
      <c r="Z191" s="55">
        <v>0</v>
      </c>
      <c r="AA191" s="55">
        <v>0</v>
      </c>
      <c r="AB191" s="55">
        <v>0</v>
      </c>
      <c r="AC191" s="55">
        <v>0</v>
      </c>
      <c r="AD191" s="55">
        <v>0</v>
      </c>
      <c r="AE191" s="55">
        <v>0</v>
      </c>
    </row>
    <row r="192" spans="1:31" ht="21" x14ac:dyDescent="0.35">
      <c r="A192" s="34" t="s">
        <v>194</v>
      </c>
      <c r="B192" s="33" t="s">
        <v>284</v>
      </c>
      <c r="C192" s="34">
        <v>11510</v>
      </c>
      <c r="D192" s="33" t="s">
        <v>284</v>
      </c>
      <c r="E192" s="71" t="s">
        <v>32</v>
      </c>
      <c r="F192" s="33" t="s">
        <v>33</v>
      </c>
      <c r="G192" s="52" t="s">
        <v>32</v>
      </c>
      <c r="H192" s="33" t="s">
        <v>35</v>
      </c>
      <c r="I192" s="33">
        <v>21601</v>
      </c>
      <c r="J192" s="72" t="s">
        <v>346</v>
      </c>
      <c r="K192" s="53" t="s">
        <v>367</v>
      </c>
      <c r="L192" s="73" t="s">
        <v>368</v>
      </c>
      <c r="M192" s="53"/>
      <c r="N192" s="53"/>
      <c r="O192" s="53" t="s">
        <v>300</v>
      </c>
      <c r="P192" s="53">
        <v>2</v>
      </c>
      <c r="Q192" s="74">
        <v>48</v>
      </c>
      <c r="R192" s="33" t="s">
        <v>200</v>
      </c>
      <c r="S192" s="74">
        <f t="shared" si="7"/>
        <v>96</v>
      </c>
      <c r="T192" s="55">
        <v>0</v>
      </c>
      <c r="U192" s="55">
        <v>0</v>
      </c>
      <c r="V192" s="55">
        <v>0</v>
      </c>
      <c r="W192" s="55">
        <v>0</v>
      </c>
      <c r="X192" s="74">
        <v>96</v>
      </c>
      <c r="Y192" s="55">
        <v>0</v>
      </c>
      <c r="Z192" s="55">
        <v>0</v>
      </c>
      <c r="AA192" s="55">
        <v>0</v>
      </c>
      <c r="AB192" s="55">
        <v>0</v>
      </c>
      <c r="AC192" s="55">
        <v>0</v>
      </c>
      <c r="AD192" s="55">
        <v>0</v>
      </c>
      <c r="AE192" s="55">
        <v>0</v>
      </c>
    </row>
    <row r="193" spans="1:31" ht="21" x14ac:dyDescent="0.35">
      <c r="A193" s="34" t="s">
        <v>194</v>
      </c>
      <c r="B193" s="33" t="s">
        <v>284</v>
      </c>
      <c r="C193" s="34">
        <v>11510</v>
      </c>
      <c r="D193" s="33" t="s">
        <v>284</v>
      </c>
      <c r="E193" s="71" t="s">
        <v>32</v>
      </c>
      <c r="F193" s="33" t="s">
        <v>33</v>
      </c>
      <c r="G193" s="52" t="s">
        <v>32</v>
      </c>
      <c r="H193" s="33" t="s">
        <v>35</v>
      </c>
      <c r="I193" s="33">
        <v>21601</v>
      </c>
      <c r="J193" s="72" t="s">
        <v>346</v>
      </c>
      <c r="K193" s="53" t="s">
        <v>369</v>
      </c>
      <c r="L193" s="73" t="s">
        <v>370</v>
      </c>
      <c r="M193" s="53"/>
      <c r="N193" s="53"/>
      <c r="O193" s="53" t="s">
        <v>300</v>
      </c>
      <c r="P193" s="53">
        <v>8</v>
      </c>
      <c r="Q193" s="74">
        <v>20</v>
      </c>
      <c r="R193" s="33" t="s">
        <v>200</v>
      </c>
      <c r="S193" s="74">
        <f t="shared" si="7"/>
        <v>160</v>
      </c>
      <c r="T193" s="55">
        <v>0</v>
      </c>
      <c r="U193" s="55">
        <v>0</v>
      </c>
      <c r="V193" s="55">
        <v>0</v>
      </c>
      <c r="W193" s="55">
        <v>0</v>
      </c>
      <c r="X193" s="74">
        <v>160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55">
        <v>0</v>
      </c>
      <c r="AE193" s="55">
        <v>0</v>
      </c>
    </row>
    <row r="194" spans="1:31" ht="21" x14ac:dyDescent="0.35">
      <c r="A194" s="34" t="s">
        <v>194</v>
      </c>
      <c r="B194" s="33" t="s">
        <v>284</v>
      </c>
      <c r="C194" s="34">
        <v>11510</v>
      </c>
      <c r="D194" s="33" t="s">
        <v>284</v>
      </c>
      <c r="E194" s="71" t="s">
        <v>32</v>
      </c>
      <c r="F194" s="33" t="s">
        <v>33</v>
      </c>
      <c r="G194" s="52" t="s">
        <v>32</v>
      </c>
      <c r="H194" s="33" t="s">
        <v>35</v>
      </c>
      <c r="I194" s="33">
        <v>21601</v>
      </c>
      <c r="J194" s="72" t="s">
        <v>346</v>
      </c>
      <c r="K194" s="53" t="s">
        <v>371</v>
      </c>
      <c r="L194" s="73" t="s">
        <v>372</v>
      </c>
      <c r="M194" s="53"/>
      <c r="N194" s="53"/>
      <c r="O194" s="53" t="s">
        <v>373</v>
      </c>
      <c r="P194" s="53">
        <v>4</v>
      </c>
      <c r="Q194" s="74">
        <v>17.2</v>
      </c>
      <c r="R194" s="33" t="s">
        <v>200</v>
      </c>
      <c r="S194" s="74">
        <f t="shared" si="7"/>
        <v>68.8</v>
      </c>
      <c r="T194" s="55">
        <v>0</v>
      </c>
      <c r="U194" s="55">
        <v>0</v>
      </c>
      <c r="V194" s="55">
        <v>0</v>
      </c>
      <c r="W194" s="55">
        <v>0</v>
      </c>
      <c r="X194" s="74">
        <v>68.8</v>
      </c>
      <c r="Y194" s="55">
        <v>0</v>
      </c>
      <c r="Z194" s="55">
        <v>0</v>
      </c>
      <c r="AA194" s="55">
        <v>0</v>
      </c>
      <c r="AB194" s="55">
        <v>0</v>
      </c>
      <c r="AC194" s="55">
        <v>0</v>
      </c>
      <c r="AD194" s="55">
        <v>0</v>
      </c>
      <c r="AE194" s="55">
        <v>0</v>
      </c>
    </row>
    <row r="195" spans="1:31" ht="21" x14ac:dyDescent="0.35">
      <c r="A195" s="34" t="s">
        <v>194</v>
      </c>
      <c r="B195" s="33" t="s">
        <v>284</v>
      </c>
      <c r="C195" s="34">
        <v>11510</v>
      </c>
      <c r="D195" s="33" t="s">
        <v>284</v>
      </c>
      <c r="E195" s="71" t="s">
        <v>32</v>
      </c>
      <c r="F195" s="33" t="s">
        <v>33</v>
      </c>
      <c r="G195" s="52" t="s">
        <v>32</v>
      </c>
      <c r="H195" s="33" t="s">
        <v>35</v>
      </c>
      <c r="I195" s="33">
        <v>21601</v>
      </c>
      <c r="J195" s="72" t="s">
        <v>346</v>
      </c>
      <c r="K195" s="53" t="s">
        <v>374</v>
      </c>
      <c r="L195" s="73" t="s">
        <v>375</v>
      </c>
      <c r="M195" s="53"/>
      <c r="N195" s="53"/>
      <c r="O195" s="53" t="s">
        <v>300</v>
      </c>
      <c r="P195" s="53">
        <v>2</v>
      </c>
      <c r="Q195" s="74">
        <v>52.54</v>
      </c>
      <c r="R195" s="33" t="s">
        <v>200</v>
      </c>
      <c r="S195" s="74">
        <f t="shared" si="7"/>
        <v>105.08</v>
      </c>
      <c r="T195" s="55">
        <v>0</v>
      </c>
      <c r="U195" s="55">
        <v>0</v>
      </c>
      <c r="V195" s="55">
        <v>0</v>
      </c>
      <c r="W195" s="55">
        <v>0</v>
      </c>
      <c r="X195" s="74">
        <v>105.08</v>
      </c>
      <c r="Y195" s="55">
        <v>0</v>
      </c>
      <c r="Z195" s="55">
        <v>0</v>
      </c>
      <c r="AA195" s="55">
        <v>0</v>
      </c>
      <c r="AB195" s="55">
        <v>0</v>
      </c>
      <c r="AC195" s="55">
        <v>0</v>
      </c>
      <c r="AD195" s="55">
        <v>0</v>
      </c>
      <c r="AE195" s="55">
        <v>0</v>
      </c>
    </row>
    <row r="196" spans="1:31" ht="21" x14ac:dyDescent="0.35">
      <c r="A196" s="34" t="s">
        <v>194</v>
      </c>
      <c r="B196" s="33" t="s">
        <v>284</v>
      </c>
      <c r="C196" s="34">
        <v>11510</v>
      </c>
      <c r="D196" s="33" t="s">
        <v>284</v>
      </c>
      <c r="E196" s="71" t="s">
        <v>32</v>
      </c>
      <c r="F196" s="33" t="s">
        <v>33</v>
      </c>
      <c r="G196" s="52" t="s">
        <v>32</v>
      </c>
      <c r="H196" s="33" t="s">
        <v>35</v>
      </c>
      <c r="I196" s="33">
        <v>21601</v>
      </c>
      <c r="J196" s="72" t="s">
        <v>346</v>
      </c>
      <c r="K196" s="53" t="s">
        <v>348</v>
      </c>
      <c r="L196" s="73" t="s">
        <v>349</v>
      </c>
      <c r="M196" s="53"/>
      <c r="N196" s="53"/>
      <c r="O196" s="53" t="s">
        <v>300</v>
      </c>
      <c r="P196" s="53">
        <v>1</v>
      </c>
      <c r="Q196" s="74">
        <v>422.8</v>
      </c>
      <c r="R196" s="33" t="s">
        <v>200</v>
      </c>
      <c r="S196" s="74">
        <f t="shared" si="7"/>
        <v>422.8</v>
      </c>
      <c r="T196" s="55">
        <v>0</v>
      </c>
      <c r="U196" s="55">
        <v>0</v>
      </c>
      <c r="V196" s="55">
        <v>0</v>
      </c>
      <c r="W196" s="55">
        <v>0</v>
      </c>
      <c r="X196" s="74">
        <v>422.8</v>
      </c>
      <c r="Y196" s="55">
        <v>0</v>
      </c>
      <c r="Z196" s="55">
        <v>0</v>
      </c>
      <c r="AA196" s="55">
        <v>0</v>
      </c>
      <c r="AB196" s="55">
        <v>0</v>
      </c>
      <c r="AC196" s="55">
        <v>0</v>
      </c>
      <c r="AD196" s="55">
        <v>0</v>
      </c>
      <c r="AE196" s="55">
        <v>0</v>
      </c>
    </row>
    <row r="197" spans="1:31" ht="21" x14ac:dyDescent="0.35">
      <c r="A197" s="34" t="s">
        <v>194</v>
      </c>
      <c r="B197" s="33" t="s">
        <v>284</v>
      </c>
      <c r="C197" s="34">
        <v>11510</v>
      </c>
      <c r="D197" s="33" t="s">
        <v>284</v>
      </c>
      <c r="E197" s="71" t="s">
        <v>32</v>
      </c>
      <c r="F197" s="33" t="s">
        <v>33</v>
      </c>
      <c r="G197" s="52" t="s">
        <v>32</v>
      </c>
      <c r="H197" s="33" t="s">
        <v>35</v>
      </c>
      <c r="I197" s="33">
        <v>21601</v>
      </c>
      <c r="J197" s="72" t="s">
        <v>346</v>
      </c>
      <c r="K197" s="53" t="s">
        <v>238</v>
      </c>
      <c r="L197" s="73" t="s">
        <v>347</v>
      </c>
      <c r="M197" s="53"/>
      <c r="N197" s="53"/>
      <c r="O197" s="53" t="s">
        <v>289</v>
      </c>
      <c r="P197" s="53">
        <v>1</v>
      </c>
      <c r="Q197" s="74">
        <v>409</v>
      </c>
      <c r="R197" s="33" t="s">
        <v>200</v>
      </c>
      <c r="S197" s="74">
        <f t="shared" si="7"/>
        <v>409</v>
      </c>
      <c r="T197" s="55">
        <v>0</v>
      </c>
      <c r="U197" s="55">
        <v>0</v>
      </c>
      <c r="V197" s="55">
        <v>0</v>
      </c>
      <c r="W197" s="55">
        <v>0</v>
      </c>
      <c r="X197" s="74">
        <v>409</v>
      </c>
      <c r="Y197" s="55">
        <v>0</v>
      </c>
      <c r="Z197" s="55">
        <v>0</v>
      </c>
      <c r="AA197" s="55">
        <v>0</v>
      </c>
      <c r="AB197" s="55">
        <v>0</v>
      </c>
      <c r="AC197" s="55">
        <v>0</v>
      </c>
      <c r="AD197" s="55">
        <v>0</v>
      </c>
      <c r="AE197" s="55">
        <v>0</v>
      </c>
    </row>
    <row r="198" spans="1:31" ht="21" x14ac:dyDescent="0.35">
      <c r="A198" s="34" t="s">
        <v>194</v>
      </c>
      <c r="B198" s="33" t="s">
        <v>284</v>
      </c>
      <c r="C198" s="34">
        <v>11510</v>
      </c>
      <c r="D198" s="33" t="s">
        <v>284</v>
      </c>
      <c r="E198" s="71" t="s">
        <v>32</v>
      </c>
      <c r="F198" s="33" t="s">
        <v>33</v>
      </c>
      <c r="G198" s="52" t="s">
        <v>32</v>
      </c>
      <c r="H198" s="33" t="s">
        <v>35</v>
      </c>
      <c r="I198" s="33">
        <v>21601</v>
      </c>
      <c r="J198" s="72" t="s">
        <v>346</v>
      </c>
      <c r="K198" s="53" t="s">
        <v>238</v>
      </c>
      <c r="L198" s="73" t="s">
        <v>347</v>
      </c>
      <c r="M198" s="53"/>
      <c r="N198" s="53"/>
      <c r="O198" s="53" t="s">
        <v>289</v>
      </c>
      <c r="P198" s="53">
        <v>1</v>
      </c>
      <c r="Q198" s="74">
        <v>409</v>
      </c>
      <c r="R198" s="33" t="s">
        <v>200</v>
      </c>
      <c r="S198" s="74">
        <f t="shared" si="7"/>
        <v>409</v>
      </c>
      <c r="T198" s="55">
        <v>0</v>
      </c>
      <c r="U198" s="55">
        <v>0</v>
      </c>
      <c r="V198" s="55">
        <v>0</v>
      </c>
      <c r="W198" s="55">
        <v>0</v>
      </c>
      <c r="X198" s="74">
        <v>409</v>
      </c>
      <c r="Y198" s="55">
        <v>0</v>
      </c>
      <c r="Z198" s="55">
        <v>0</v>
      </c>
      <c r="AA198" s="55">
        <v>0</v>
      </c>
      <c r="AB198" s="55">
        <v>0</v>
      </c>
      <c r="AC198" s="55">
        <v>0</v>
      </c>
      <c r="AD198" s="55">
        <v>0</v>
      </c>
      <c r="AE198" s="55">
        <v>0</v>
      </c>
    </row>
    <row r="199" spans="1:31" ht="21" x14ac:dyDescent="0.35">
      <c r="A199" s="34" t="s">
        <v>194</v>
      </c>
      <c r="B199" s="33" t="s">
        <v>284</v>
      </c>
      <c r="C199" s="34">
        <v>11510</v>
      </c>
      <c r="D199" s="33" t="s">
        <v>284</v>
      </c>
      <c r="E199" s="71" t="s">
        <v>32</v>
      </c>
      <c r="F199" s="33" t="s">
        <v>191</v>
      </c>
      <c r="G199" s="52" t="s">
        <v>66</v>
      </c>
      <c r="H199" s="33" t="s">
        <v>285</v>
      </c>
      <c r="I199" s="33">
        <v>21101</v>
      </c>
      <c r="J199" s="72" t="s">
        <v>306</v>
      </c>
      <c r="K199" s="53" t="s">
        <v>357</v>
      </c>
      <c r="L199" s="73" t="s">
        <v>358</v>
      </c>
      <c r="M199" s="53"/>
      <c r="N199" s="53"/>
      <c r="O199" s="53" t="s">
        <v>311</v>
      </c>
      <c r="P199" s="53">
        <v>5</v>
      </c>
      <c r="Q199" s="74">
        <f>39.99/5</f>
        <v>7.9980000000000002</v>
      </c>
      <c r="R199" s="33" t="s">
        <v>200</v>
      </c>
      <c r="S199" s="74">
        <f t="shared" si="7"/>
        <v>39.99</v>
      </c>
      <c r="T199" s="55">
        <v>0</v>
      </c>
      <c r="U199" s="55">
        <v>0</v>
      </c>
      <c r="V199" s="55">
        <v>0</v>
      </c>
      <c r="W199" s="55">
        <v>0</v>
      </c>
      <c r="X199" s="74">
        <v>39.99</v>
      </c>
      <c r="Y199" s="55">
        <v>0</v>
      </c>
      <c r="Z199" s="55">
        <v>0</v>
      </c>
      <c r="AA199" s="55">
        <v>0</v>
      </c>
      <c r="AB199" s="55">
        <v>0</v>
      </c>
      <c r="AC199" s="55">
        <v>0</v>
      </c>
      <c r="AD199" s="55">
        <v>0</v>
      </c>
      <c r="AE199" s="55">
        <v>0</v>
      </c>
    </row>
    <row r="200" spans="1:31" ht="21" x14ac:dyDescent="0.35">
      <c r="A200" s="34" t="s">
        <v>194</v>
      </c>
      <c r="B200" s="33" t="s">
        <v>284</v>
      </c>
      <c r="C200" s="34">
        <v>11510</v>
      </c>
      <c r="D200" s="33" t="s">
        <v>284</v>
      </c>
      <c r="E200" s="71" t="s">
        <v>32</v>
      </c>
      <c r="F200" s="33" t="s">
        <v>191</v>
      </c>
      <c r="G200" s="52" t="s">
        <v>66</v>
      </c>
      <c r="H200" s="33" t="s">
        <v>285</v>
      </c>
      <c r="I200" s="33">
        <v>21101</v>
      </c>
      <c r="J200" s="72" t="s">
        <v>306</v>
      </c>
      <c r="K200" s="53" t="s">
        <v>359</v>
      </c>
      <c r="L200" s="73" t="s">
        <v>360</v>
      </c>
      <c r="M200" s="53"/>
      <c r="N200" s="53"/>
      <c r="O200" s="53" t="s">
        <v>311</v>
      </c>
      <c r="P200" s="53">
        <v>2</v>
      </c>
      <c r="Q200" s="74">
        <v>44.99</v>
      </c>
      <c r="R200" s="33" t="s">
        <v>200</v>
      </c>
      <c r="S200" s="74">
        <f t="shared" si="7"/>
        <v>89.98</v>
      </c>
      <c r="T200" s="55">
        <v>0</v>
      </c>
      <c r="U200" s="55">
        <v>0</v>
      </c>
      <c r="V200" s="55">
        <v>0</v>
      </c>
      <c r="W200" s="55">
        <v>0</v>
      </c>
      <c r="X200" s="74">
        <v>89.98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55">
        <v>0</v>
      </c>
      <c r="AE200" s="55">
        <v>0</v>
      </c>
    </row>
    <row r="201" spans="1:31" ht="21" x14ac:dyDescent="0.35">
      <c r="A201" s="34" t="s">
        <v>194</v>
      </c>
      <c r="B201" s="33" t="s">
        <v>284</v>
      </c>
      <c r="C201" s="34">
        <v>11510</v>
      </c>
      <c r="D201" s="33" t="s">
        <v>284</v>
      </c>
      <c r="E201" s="71" t="s">
        <v>32</v>
      </c>
      <c r="F201" s="33" t="s">
        <v>191</v>
      </c>
      <c r="G201" s="52" t="s">
        <v>66</v>
      </c>
      <c r="H201" s="33" t="s">
        <v>285</v>
      </c>
      <c r="I201" s="33">
        <v>21101</v>
      </c>
      <c r="J201" s="72" t="s">
        <v>306</v>
      </c>
      <c r="K201" s="53" t="s">
        <v>355</v>
      </c>
      <c r="L201" s="73" t="s">
        <v>356</v>
      </c>
      <c r="M201" s="53"/>
      <c r="N201" s="53"/>
      <c r="O201" s="53" t="s">
        <v>311</v>
      </c>
      <c r="P201" s="53">
        <v>10</v>
      </c>
      <c r="Q201" s="74">
        <v>13.97</v>
      </c>
      <c r="R201" s="33" t="s">
        <v>200</v>
      </c>
      <c r="S201" s="74">
        <f t="shared" si="7"/>
        <v>139.70000000000002</v>
      </c>
      <c r="T201" s="55">
        <v>0</v>
      </c>
      <c r="U201" s="55">
        <v>0</v>
      </c>
      <c r="V201" s="55">
        <v>0</v>
      </c>
      <c r="W201" s="55">
        <v>0</v>
      </c>
      <c r="X201" s="74">
        <v>139.69999999999999</v>
      </c>
      <c r="Y201" s="55">
        <v>0</v>
      </c>
      <c r="Z201" s="55">
        <v>0</v>
      </c>
      <c r="AA201" s="55">
        <v>0</v>
      </c>
      <c r="AB201" s="55">
        <v>0</v>
      </c>
      <c r="AC201" s="55">
        <v>0</v>
      </c>
      <c r="AD201" s="55">
        <v>0</v>
      </c>
      <c r="AE201" s="55">
        <v>0</v>
      </c>
    </row>
    <row r="202" spans="1:31" ht="21" x14ac:dyDescent="0.35">
      <c r="A202" s="34" t="s">
        <v>194</v>
      </c>
      <c r="B202" s="33" t="s">
        <v>284</v>
      </c>
      <c r="C202" s="34">
        <v>11510</v>
      </c>
      <c r="D202" s="33" t="s">
        <v>284</v>
      </c>
      <c r="E202" s="71" t="s">
        <v>32</v>
      </c>
      <c r="F202" s="33" t="s">
        <v>33</v>
      </c>
      <c r="G202" s="52" t="s">
        <v>32</v>
      </c>
      <c r="H202" s="33" t="s">
        <v>35</v>
      </c>
      <c r="I202" s="33">
        <v>21601</v>
      </c>
      <c r="J202" s="72" t="s">
        <v>376</v>
      </c>
      <c r="K202" s="53" t="s">
        <v>377</v>
      </c>
      <c r="L202" s="73" t="s">
        <v>378</v>
      </c>
      <c r="M202" s="53"/>
      <c r="N202" s="53"/>
      <c r="O202" s="53" t="s">
        <v>292</v>
      </c>
      <c r="P202" s="53">
        <v>3</v>
      </c>
      <c r="Q202" s="74">
        <v>48</v>
      </c>
      <c r="R202" s="33" t="s">
        <v>200</v>
      </c>
      <c r="S202" s="74">
        <f t="shared" si="7"/>
        <v>144</v>
      </c>
      <c r="T202" s="55">
        <v>0</v>
      </c>
      <c r="U202" s="55">
        <v>0</v>
      </c>
      <c r="V202" s="55">
        <v>0</v>
      </c>
      <c r="W202" s="55">
        <v>0</v>
      </c>
      <c r="X202" s="74">
        <v>144</v>
      </c>
      <c r="Y202" s="55">
        <v>0</v>
      </c>
      <c r="Z202" s="55">
        <v>0</v>
      </c>
      <c r="AA202" s="55">
        <v>0</v>
      </c>
      <c r="AB202" s="55">
        <v>0</v>
      </c>
      <c r="AC202" s="55">
        <v>0</v>
      </c>
      <c r="AD202" s="55">
        <v>0</v>
      </c>
      <c r="AE202" s="55">
        <v>0</v>
      </c>
    </row>
    <row r="203" spans="1:31" ht="21" x14ac:dyDescent="0.35">
      <c r="A203" s="34" t="s">
        <v>194</v>
      </c>
      <c r="B203" s="33" t="s">
        <v>284</v>
      </c>
      <c r="C203" s="34">
        <v>11510</v>
      </c>
      <c r="D203" s="33" t="s">
        <v>284</v>
      </c>
      <c r="E203" s="71" t="s">
        <v>32</v>
      </c>
      <c r="F203" s="33" t="s">
        <v>33</v>
      </c>
      <c r="G203" s="52" t="s">
        <v>32</v>
      </c>
      <c r="H203" s="33" t="s">
        <v>35</v>
      </c>
      <c r="I203" s="33">
        <v>21601</v>
      </c>
      <c r="J203" s="72" t="s">
        <v>376</v>
      </c>
      <c r="K203" s="53" t="s">
        <v>379</v>
      </c>
      <c r="L203" s="72" t="s">
        <v>380</v>
      </c>
      <c r="M203" s="53"/>
      <c r="N203" s="53"/>
      <c r="O203" s="53" t="s">
        <v>381</v>
      </c>
      <c r="P203" s="53">
        <v>3</v>
      </c>
      <c r="Q203" s="74">
        <f>52.51/3</f>
        <v>17.503333333333334</v>
      </c>
      <c r="R203" s="33" t="s">
        <v>200</v>
      </c>
      <c r="S203" s="74">
        <f t="shared" si="7"/>
        <v>52.510000000000005</v>
      </c>
      <c r="T203" s="55">
        <v>0</v>
      </c>
      <c r="U203" s="55">
        <v>0</v>
      </c>
      <c r="V203" s="55">
        <v>0</v>
      </c>
      <c r="W203" s="55">
        <v>0</v>
      </c>
      <c r="X203" s="74">
        <v>52.51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5">
        <v>0</v>
      </c>
      <c r="AE203" s="55">
        <v>0</v>
      </c>
    </row>
    <row r="204" spans="1:31" ht="21" x14ac:dyDescent="0.35">
      <c r="A204" s="34" t="s">
        <v>194</v>
      </c>
      <c r="B204" s="33" t="s">
        <v>284</v>
      </c>
      <c r="C204" s="34">
        <v>11510</v>
      </c>
      <c r="D204" s="33" t="s">
        <v>284</v>
      </c>
      <c r="E204" s="71" t="s">
        <v>32</v>
      </c>
      <c r="F204" s="33" t="s">
        <v>33</v>
      </c>
      <c r="G204" s="52" t="s">
        <v>32</v>
      </c>
      <c r="H204" s="33" t="s">
        <v>35</v>
      </c>
      <c r="I204" s="33">
        <v>24901</v>
      </c>
      <c r="J204" s="72" t="s">
        <v>382</v>
      </c>
      <c r="K204" s="53" t="s">
        <v>254</v>
      </c>
      <c r="L204" s="73" t="s">
        <v>383</v>
      </c>
      <c r="M204" s="53"/>
      <c r="N204" s="53"/>
      <c r="O204" s="53" t="s">
        <v>384</v>
      </c>
      <c r="P204" s="53">
        <v>10</v>
      </c>
      <c r="Q204" s="74">
        <v>76</v>
      </c>
      <c r="R204" s="33" t="s">
        <v>200</v>
      </c>
      <c r="S204" s="74">
        <f t="shared" si="7"/>
        <v>760</v>
      </c>
      <c r="T204" s="55">
        <v>0</v>
      </c>
      <c r="U204" s="55">
        <v>0</v>
      </c>
      <c r="V204" s="55">
        <v>0</v>
      </c>
      <c r="W204" s="55">
        <v>0</v>
      </c>
      <c r="X204" s="74">
        <v>760</v>
      </c>
      <c r="Y204" s="55">
        <v>0</v>
      </c>
      <c r="Z204" s="55">
        <v>0</v>
      </c>
      <c r="AA204" s="55">
        <v>0</v>
      </c>
      <c r="AB204" s="55">
        <v>0</v>
      </c>
      <c r="AC204" s="55">
        <v>0</v>
      </c>
      <c r="AD204" s="55">
        <v>0</v>
      </c>
      <c r="AE204" s="55">
        <v>0</v>
      </c>
    </row>
    <row r="205" spans="1:31" ht="21" x14ac:dyDescent="0.35">
      <c r="A205" s="34" t="s">
        <v>194</v>
      </c>
      <c r="B205" s="33" t="s">
        <v>284</v>
      </c>
      <c r="C205" s="34">
        <v>11510</v>
      </c>
      <c r="D205" s="33" t="s">
        <v>284</v>
      </c>
      <c r="E205" s="71" t="s">
        <v>32</v>
      </c>
      <c r="F205" s="33" t="s">
        <v>33</v>
      </c>
      <c r="G205" s="52" t="s">
        <v>32</v>
      </c>
      <c r="H205" s="33" t="s">
        <v>35</v>
      </c>
      <c r="I205" s="33">
        <v>21101</v>
      </c>
      <c r="J205" s="72" t="s">
        <v>306</v>
      </c>
      <c r="K205" s="53" t="s">
        <v>385</v>
      </c>
      <c r="L205" s="73" t="s">
        <v>386</v>
      </c>
      <c r="M205" s="53"/>
      <c r="N205" s="53"/>
      <c r="O205" s="53" t="s">
        <v>300</v>
      </c>
      <c r="P205" s="53">
        <v>1</v>
      </c>
      <c r="Q205" s="74">
        <v>164.99</v>
      </c>
      <c r="R205" s="33" t="s">
        <v>200</v>
      </c>
      <c r="S205" s="74">
        <f t="shared" si="7"/>
        <v>164.99</v>
      </c>
      <c r="T205" s="55">
        <v>0</v>
      </c>
      <c r="U205" s="55">
        <v>0</v>
      </c>
      <c r="V205" s="55">
        <v>0</v>
      </c>
      <c r="W205" s="55">
        <v>0</v>
      </c>
      <c r="X205" s="74">
        <v>164.99</v>
      </c>
      <c r="Y205" s="55">
        <v>0</v>
      </c>
      <c r="Z205" s="55">
        <v>0</v>
      </c>
      <c r="AA205" s="55">
        <v>0</v>
      </c>
      <c r="AB205" s="55">
        <v>0</v>
      </c>
      <c r="AC205" s="55">
        <v>0</v>
      </c>
      <c r="AD205" s="55">
        <v>0</v>
      </c>
      <c r="AE205" s="55">
        <v>0</v>
      </c>
    </row>
    <row r="206" spans="1:31" ht="21" x14ac:dyDescent="0.35">
      <c r="A206" s="34" t="s">
        <v>194</v>
      </c>
      <c r="B206" s="33" t="s">
        <v>284</v>
      </c>
      <c r="C206" s="34">
        <v>11510</v>
      </c>
      <c r="D206" s="33" t="s">
        <v>284</v>
      </c>
      <c r="E206" s="71" t="s">
        <v>32</v>
      </c>
      <c r="F206" s="33" t="s">
        <v>46</v>
      </c>
      <c r="G206" s="52" t="s">
        <v>47</v>
      </c>
      <c r="H206" s="33" t="s">
        <v>67</v>
      </c>
      <c r="I206" s="33">
        <v>22104</v>
      </c>
      <c r="J206" s="72" t="s">
        <v>286</v>
      </c>
      <c r="K206" s="53" t="s">
        <v>301</v>
      </c>
      <c r="L206" s="73" t="s">
        <v>302</v>
      </c>
      <c r="M206" s="53"/>
      <c r="N206" s="53"/>
      <c r="O206" s="53" t="s">
        <v>303</v>
      </c>
      <c r="P206" s="53">
        <v>5</v>
      </c>
      <c r="Q206" s="74">
        <v>265</v>
      </c>
      <c r="R206" s="33" t="s">
        <v>200</v>
      </c>
      <c r="S206" s="74">
        <f t="shared" si="7"/>
        <v>1325</v>
      </c>
      <c r="T206" s="55">
        <v>0</v>
      </c>
      <c r="U206" s="55">
        <v>0</v>
      </c>
      <c r="V206" s="55">
        <v>0</v>
      </c>
      <c r="W206" s="55">
        <v>0</v>
      </c>
      <c r="X206" s="74">
        <v>1325</v>
      </c>
      <c r="Y206" s="55">
        <v>0</v>
      </c>
      <c r="Z206" s="55">
        <v>0</v>
      </c>
      <c r="AA206" s="55">
        <v>0</v>
      </c>
      <c r="AB206" s="55">
        <v>0</v>
      </c>
      <c r="AC206" s="55">
        <v>0</v>
      </c>
      <c r="AD206" s="55">
        <v>0</v>
      </c>
      <c r="AE206" s="55">
        <v>0</v>
      </c>
    </row>
    <row r="207" spans="1:31" ht="21" x14ac:dyDescent="0.35">
      <c r="A207" s="34" t="s">
        <v>194</v>
      </c>
      <c r="B207" s="33" t="s">
        <v>284</v>
      </c>
      <c r="C207" s="34">
        <v>11510</v>
      </c>
      <c r="D207" s="33" t="s">
        <v>284</v>
      </c>
      <c r="E207" s="71" t="s">
        <v>32</v>
      </c>
      <c r="F207" s="33" t="s">
        <v>46</v>
      </c>
      <c r="G207" s="52" t="s">
        <v>47</v>
      </c>
      <c r="H207" s="33" t="s">
        <v>67</v>
      </c>
      <c r="I207" s="33">
        <v>22104</v>
      </c>
      <c r="J207" s="72" t="s">
        <v>286</v>
      </c>
      <c r="K207" s="53" t="s">
        <v>387</v>
      </c>
      <c r="L207" s="73" t="s">
        <v>354</v>
      </c>
      <c r="M207" s="53"/>
      <c r="N207" s="53"/>
      <c r="O207" s="53" t="s">
        <v>292</v>
      </c>
      <c r="P207" s="53">
        <v>2</v>
      </c>
      <c r="Q207" s="74">
        <v>32</v>
      </c>
      <c r="R207" s="33" t="s">
        <v>200</v>
      </c>
      <c r="S207" s="74">
        <f t="shared" si="7"/>
        <v>64</v>
      </c>
      <c r="T207" s="55">
        <v>0</v>
      </c>
      <c r="U207" s="55">
        <v>0</v>
      </c>
      <c r="V207" s="55">
        <v>0</v>
      </c>
      <c r="W207" s="55">
        <v>0</v>
      </c>
      <c r="X207" s="74">
        <v>64</v>
      </c>
      <c r="Y207" s="55">
        <v>0</v>
      </c>
      <c r="Z207" s="55">
        <v>0</v>
      </c>
      <c r="AA207" s="55">
        <v>0</v>
      </c>
      <c r="AB207" s="55">
        <v>0</v>
      </c>
      <c r="AC207" s="55">
        <v>0</v>
      </c>
      <c r="AD207" s="55">
        <v>0</v>
      </c>
      <c r="AE207" s="55">
        <v>0</v>
      </c>
    </row>
    <row r="208" spans="1:31" ht="21" x14ac:dyDescent="0.35">
      <c r="A208" s="34" t="s">
        <v>194</v>
      </c>
      <c r="B208" s="33" t="s">
        <v>284</v>
      </c>
      <c r="C208" s="34">
        <v>11510</v>
      </c>
      <c r="D208" s="33" t="s">
        <v>284</v>
      </c>
      <c r="E208" s="71" t="s">
        <v>32</v>
      </c>
      <c r="F208" s="33" t="s">
        <v>46</v>
      </c>
      <c r="G208" s="52" t="s">
        <v>47</v>
      </c>
      <c r="H208" s="33" t="s">
        <v>67</v>
      </c>
      <c r="I208" s="33">
        <v>22301</v>
      </c>
      <c r="J208" s="72" t="s">
        <v>388</v>
      </c>
      <c r="K208" s="53" t="s">
        <v>389</v>
      </c>
      <c r="L208" s="73" t="s">
        <v>390</v>
      </c>
      <c r="M208" s="53"/>
      <c r="N208" s="53"/>
      <c r="O208" s="53" t="s">
        <v>300</v>
      </c>
      <c r="P208" s="53">
        <v>3</v>
      </c>
      <c r="Q208" s="74">
        <v>1566</v>
      </c>
      <c r="R208" s="33" t="s">
        <v>200</v>
      </c>
      <c r="S208" s="74">
        <f t="shared" si="7"/>
        <v>4698</v>
      </c>
      <c r="T208" s="55">
        <v>0</v>
      </c>
      <c r="U208" s="55">
        <v>0</v>
      </c>
      <c r="V208" s="55">
        <v>0</v>
      </c>
      <c r="W208" s="55">
        <v>0</v>
      </c>
      <c r="X208" s="74">
        <v>4698</v>
      </c>
      <c r="Y208" s="55">
        <v>0</v>
      </c>
      <c r="Z208" s="55">
        <v>0</v>
      </c>
      <c r="AA208" s="55">
        <v>0</v>
      </c>
      <c r="AB208" s="55">
        <v>0</v>
      </c>
      <c r="AC208" s="55">
        <v>0</v>
      </c>
      <c r="AD208" s="55">
        <v>0</v>
      </c>
      <c r="AE208" s="55">
        <v>0</v>
      </c>
    </row>
    <row r="209" spans="1:31" ht="21" x14ac:dyDescent="0.35">
      <c r="A209" s="34" t="s">
        <v>194</v>
      </c>
      <c r="B209" s="33" t="s">
        <v>284</v>
      </c>
      <c r="C209" s="34">
        <v>11510</v>
      </c>
      <c r="D209" s="33" t="s">
        <v>284</v>
      </c>
      <c r="E209" s="71" t="s">
        <v>32</v>
      </c>
      <c r="F209" s="33" t="s">
        <v>36</v>
      </c>
      <c r="G209" s="52" t="s">
        <v>278</v>
      </c>
      <c r="H209" s="33" t="s">
        <v>279</v>
      </c>
      <c r="I209" s="33">
        <v>22104</v>
      </c>
      <c r="J209" s="72" t="s">
        <v>286</v>
      </c>
      <c r="K209" s="53" t="s">
        <v>391</v>
      </c>
      <c r="L209" s="73" t="s">
        <v>392</v>
      </c>
      <c r="M209" s="53"/>
      <c r="N209" s="53"/>
      <c r="O209" s="53" t="s">
        <v>289</v>
      </c>
      <c r="P209" s="53">
        <v>1</v>
      </c>
      <c r="Q209" s="74">
        <v>120</v>
      </c>
      <c r="R209" s="33" t="s">
        <v>200</v>
      </c>
      <c r="S209" s="74">
        <f t="shared" si="7"/>
        <v>120</v>
      </c>
      <c r="T209" s="55">
        <v>0</v>
      </c>
      <c r="U209" s="55">
        <v>0</v>
      </c>
      <c r="V209" s="55">
        <v>0</v>
      </c>
      <c r="W209" s="55">
        <v>0</v>
      </c>
      <c r="X209" s="74">
        <v>120</v>
      </c>
      <c r="Y209" s="55">
        <v>0</v>
      </c>
      <c r="Z209" s="55">
        <v>0</v>
      </c>
      <c r="AA209" s="55">
        <v>0</v>
      </c>
      <c r="AB209" s="55">
        <v>0</v>
      </c>
      <c r="AC209" s="55">
        <v>0</v>
      </c>
      <c r="AD209" s="55">
        <v>0</v>
      </c>
      <c r="AE209" s="55">
        <v>0</v>
      </c>
    </row>
    <row r="210" spans="1:31" ht="21" x14ac:dyDescent="0.35">
      <c r="A210" s="34" t="s">
        <v>194</v>
      </c>
      <c r="B210" s="33" t="s">
        <v>284</v>
      </c>
      <c r="C210" s="34">
        <v>11510</v>
      </c>
      <c r="D210" s="33" t="s">
        <v>284</v>
      </c>
      <c r="E210" s="71" t="s">
        <v>32</v>
      </c>
      <c r="F210" s="33" t="s">
        <v>36</v>
      </c>
      <c r="G210" s="52" t="s">
        <v>278</v>
      </c>
      <c r="H210" s="33" t="s">
        <v>279</v>
      </c>
      <c r="I210" s="33">
        <v>22104</v>
      </c>
      <c r="J210" s="72" t="s">
        <v>286</v>
      </c>
      <c r="K210" s="53" t="s">
        <v>387</v>
      </c>
      <c r="L210" s="73" t="s">
        <v>354</v>
      </c>
      <c r="M210" s="53"/>
      <c r="N210" s="53"/>
      <c r="O210" s="53" t="s">
        <v>393</v>
      </c>
      <c r="P210" s="53">
        <v>2</v>
      </c>
      <c r="Q210" s="74">
        <v>32</v>
      </c>
      <c r="R210" s="33" t="s">
        <v>200</v>
      </c>
      <c r="S210" s="74">
        <f t="shared" si="7"/>
        <v>64</v>
      </c>
      <c r="T210" s="55">
        <v>0</v>
      </c>
      <c r="U210" s="55">
        <v>0</v>
      </c>
      <c r="V210" s="55">
        <v>0</v>
      </c>
      <c r="W210" s="55">
        <v>0</v>
      </c>
      <c r="X210" s="74">
        <v>64</v>
      </c>
      <c r="Y210" s="55">
        <v>0</v>
      </c>
      <c r="Z210" s="55">
        <v>0</v>
      </c>
      <c r="AA210" s="55">
        <v>0</v>
      </c>
      <c r="AB210" s="55">
        <v>0</v>
      </c>
      <c r="AC210" s="55">
        <v>0</v>
      </c>
      <c r="AD210" s="55">
        <v>0</v>
      </c>
      <c r="AE210" s="55">
        <v>0</v>
      </c>
    </row>
    <row r="211" spans="1:31" ht="21" x14ac:dyDescent="0.35">
      <c r="A211" s="34" t="s">
        <v>194</v>
      </c>
      <c r="B211" s="33" t="s">
        <v>284</v>
      </c>
      <c r="C211" s="34">
        <v>11510</v>
      </c>
      <c r="D211" s="33" t="s">
        <v>284</v>
      </c>
      <c r="E211" s="71" t="s">
        <v>32</v>
      </c>
      <c r="F211" s="33" t="s">
        <v>36</v>
      </c>
      <c r="G211" s="52" t="s">
        <v>278</v>
      </c>
      <c r="H211" s="33" t="s">
        <v>279</v>
      </c>
      <c r="I211" s="33">
        <v>22104</v>
      </c>
      <c r="J211" s="72" t="s">
        <v>286</v>
      </c>
      <c r="K211" s="53" t="s">
        <v>301</v>
      </c>
      <c r="L211" s="73" t="s">
        <v>302</v>
      </c>
      <c r="M211" s="53"/>
      <c r="N211" s="53"/>
      <c r="O211" s="53" t="s">
        <v>303</v>
      </c>
      <c r="P211" s="53">
        <v>1</v>
      </c>
      <c r="Q211" s="74">
        <v>339</v>
      </c>
      <c r="R211" s="33" t="s">
        <v>200</v>
      </c>
      <c r="S211" s="74">
        <f t="shared" ref="S211:S274" si="8">P211*Q211</f>
        <v>339</v>
      </c>
      <c r="T211" s="55">
        <v>0</v>
      </c>
      <c r="U211" s="55">
        <v>0</v>
      </c>
      <c r="V211" s="55">
        <v>0</v>
      </c>
      <c r="W211" s="55">
        <v>0</v>
      </c>
      <c r="X211" s="74">
        <v>339</v>
      </c>
      <c r="Y211" s="55">
        <v>0</v>
      </c>
      <c r="Z211" s="55">
        <v>0</v>
      </c>
      <c r="AA211" s="55">
        <v>0</v>
      </c>
      <c r="AB211" s="55">
        <v>0</v>
      </c>
      <c r="AC211" s="55">
        <v>0</v>
      </c>
      <c r="AD211" s="55">
        <v>0</v>
      </c>
      <c r="AE211" s="55">
        <v>0</v>
      </c>
    </row>
    <row r="212" spans="1:31" ht="21" x14ac:dyDescent="0.35">
      <c r="A212" s="34" t="s">
        <v>194</v>
      </c>
      <c r="B212" s="33" t="s">
        <v>284</v>
      </c>
      <c r="C212" s="34">
        <v>11510</v>
      </c>
      <c r="D212" s="33" t="s">
        <v>284</v>
      </c>
      <c r="E212" s="71" t="s">
        <v>32</v>
      </c>
      <c r="F212" s="33" t="s">
        <v>36</v>
      </c>
      <c r="G212" s="52" t="s">
        <v>278</v>
      </c>
      <c r="H212" s="33" t="s">
        <v>279</v>
      </c>
      <c r="I212" s="33">
        <v>22104</v>
      </c>
      <c r="J212" s="72" t="s">
        <v>286</v>
      </c>
      <c r="K212" s="53" t="s">
        <v>298</v>
      </c>
      <c r="L212" s="73" t="s">
        <v>299</v>
      </c>
      <c r="M212" s="53"/>
      <c r="N212" s="53"/>
      <c r="O212" s="53" t="s">
        <v>300</v>
      </c>
      <c r="P212" s="53">
        <v>45</v>
      </c>
      <c r="Q212" s="74">
        <v>3.3</v>
      </c>
      <c r="R212" s="33" t="s">
        <v>200</v>
      </c>
      <c r="S212" s="74">
        <f t="shared" si="8"/>
        <v>148.5</v>
      </c>
      <c r="T212" s="55">
        <v>0</v>
      </c>
      <c r="U212" s="55">
        <v>0</v>
      </c>
      <c r="V212" s="55">
        <v>0</v>
      </c>
      <c r="W212" s="55">
        <v>0</v>
      </c>
      <c r="X212" s="74">
        <v>148.5</v>
      </c>
      <c r="Y212" s="55">
        <v>0</v>
      </c>
      <c r="Z212" s="55">
        <v>0</v>
      </c>
      <c r="AA212" s="55">
        <v>0</v>
      </c>
      <c r="AB212" s="55">
        <v>0</v>
      </c>
      <c r="AC212" s="55">
        <v>0</v>
      </c>
      <c r="AD212" s="55">
        <v>0</v>
      </c>
      <c r="AE212" s="55">
        <v>0</v>
      </c>
    </row>
    <row r="213" spans="1:31" ht="21" x14ac:dyDescent="0.35">
      <c r="A213" s="34" t="s">
        <v>194</v>
      </c>
      <c r="B213" s="33" t="s">
        <v>284</v>
      </c>
      <c r="C213" s="34">
        <v>11510</v>
      </c>
      <c r="D213" s="33" t="s">
        <v>284</v>
      </c>
      <c r="E213" s="71" t="s">
        <v>32</v>
      </c>
      <c r="F213" s="33" t="s">
        <v>36</v>
      </c>
      <c r="G213" s="52" t="s">
        <v>278</v>
      </c>
      <c r="H213" s="33" t="s">
        <v>279</v>
      </c>
      <c r="I213" s="33">
        <v>22104</v>
      </c>
      <c r="J213" s="72" t="s">
        <v>286</v>
      </c>
      <c r="K213" s="53" t="s">
        <v>304</v>
      </c>
      <c r="L213" s="73" t="s">
        <v>394</v>
      </c>
      <c r="M213" s="53"/>
      <c r="N213" s="53"/>
      <c r="O213" s="53" t="s">
        <v>289</v>
      </c>
      <c r="P213" s="53">
        <v>2</v>
      </c>
      <c r="Q213" s="74">
        <v>182.9</v>
      </c>
      <c r="R213" s="33" t="s">
        <v>200</v>
      </c>
      <c r="S213" s="74">
        <f t="shared" si="8"/>
        <v>365.8</v>
      </c>
      <c r="T213" s="55">
        <v>0</v>
      </c>
      <c r="U213" s="55">
        <v>0</v>
      </c>
      <c r="V213" s="55">
        <v>0</v>
      </c>
      <c r="W213" s="55">
        <v>0</v>
      </c>
      <c r="X213" s="74">
        <v>365.8</v>
      </c>
      <c r="Y213" s="55">
        <v>0</v>
      </c>
      <c r="Z213" s="55">
        <v>0</v>
      </c>
      <c r="AA213" s="55">
        <v>0</v>
      </c>
      <c r="AB213" s="55">
        <v>0</v>
      </c>
      <c r="AC213" s="55">
        <v>0</v>
      </c>
      <c r="AD213" s="55">
        <v>0</v>
      </c>
      <c r="AE213" s="55">
        <v>0</v>
      </c>
    </row>
    <row r="214" spans="1:31" ht="21" x14ac:dyDescent="0.35">
      <c r="A214" s="34" t="s">
        <v>194</v>
      </c>
      <c r="B214" s="33" t="s">
        <v>284</v>
      </c>
      <c r="C214" s="34">
        <v>11510</v>
      </c>
      <c r="D214" s="33" t="s">
        <v>284</v>
      </c>
      <c r="E214" s="71" t="s">
        <v>32</v>
      </c>
      <c r="F214" s="33" t="s">
        <v>33</v>
      </c>
      <c r="G214" s="52" t="s">
        <v>32</v>
      </c>
      <c r="H214" s="33" t="s">
        <v>35</v>
      </c>
      <c r="I214" s="33">
        <v>24601</v>
      </c>
      <c r="J214" s="72" t="s">
        <v>329</v>
      </c>
      <c r="K214" s="53" t="s">
        <v>395</v>
      </c>
      <c r="L214" s="73" t="s">
        <v>396</v>
      </c>
      <c r="M214" s="53"/>
      <c r="N214" s="53"/>
      <c r="O214" s="53" t="s">
        <v>300</v>
      </c>
      <c r="P214" s="53">
        <v>6</v>
      </c>
      <c r="Q214" s="74">
        <f>2490.98/6</f>
        <v>415.16333333333336</v>
      </c>
      <c r="R214" s="33" t="s">
        <v>200</v>
      </c>
      <c r="S214" s="74">
        <f t="shared" si="8"/>
        <v>2490.98</v>
      </c>
      <c r="T214" s="55">
        <v>0</v>
      </c>
      <c r="U214" s="55">
        <v>0</v>
      </c>
      <c r="V214" s="55">
        <v>0</v>
      </c>
      <c r="W214" s="55">
        <v>0</v>
      </c>
      <c r="X214" s="74">
        <v>2490.98</v>
      </c>
      <c r="Y214" s="55">
        <v>0</v>
      </c>
      <c r="Z214" s="55">
        <v>0</v>
      </c>
      <c r="AA214" s="55">
        <v>0</v>
      </c>
      <c r="AB214" s="55">
        <v>0</v>
      </c>
      <c r="AC214" s="55">
        <v>0</v>
      </c>
      <c r="AD214" s="55">
        <v>0</v>
      </c>
      <c r="AE214" s="55">
        <v>0</v>
      </c>
    </row>
    <row r="215" spans="1:31" ht="21" x14ac:dyDescent="0.35">
      <c r="A215" s="34" t="s">
        <v>194</v>
      </c>
      <c r="B215" s="33" t="s">
        <v>284</v>
      </c>
      <c r="C215" s="34">
        <v>11510</v>
      </c>
      <c r="D215" s="33" t="s">
        <v>284</v>
      </c>
      <c r="E215" s="71" t="s">
        <v>32</v>
      </c>
      <c r="F215" s="33" t="s">
        <v>191</v>
      </c>
      <c r="G215" s="52" t="s">
        <v>66</v>
      </c>
      <c r="H215" s="33" t="s">
        <v>190</v>
      </c>
      <c r="I215" s="33">
        <v>21101</v>
      </c>
      <c r="J215" s="72" t="s">
        <v>306</v>
      </c>
      <c r="K215" s="53" t="s">
        <v>397</v>
      </c>
      <c r="L215" s="73" t="s">
        <v>398</v>
      </c>
      <c r="M215" s="53"/>
      <c r="N215" s="53"/>
      <c r="O215" s="53" t="s">
        <v>300</v>
      </c>
      <c r="P215" s="53">
        <v>100</v>
      </c>
      <c r="Q215" s="74">
        <f>1625.17/100</f>
        <v>16.2517</v>
      </c>
      <c r="R215" s="33" t="s">
        <v>200</v>
      </c>
      <c r="S215" s="74">
        <f t="shared" si="8"/>
        <v>1625.17</v>
      </c>
      <c r="T215" s="55">
        <v>0</v>
      </c>
      <c r="U215" s="55">
        <v>0</v>
      </c>
      <c r="V215" s="55">
        <v>0</v>
      </c>
      <c r="W215" s="55">
        <v>0</v>
      </c>
      <c r="X215" s="74">
        <v>1625.17</v>
      </c>
      <c r="Y215" s="55">
        <v>0</v>
      </c>
      <c r="Z215" s="55">
        <v>0</v>
      </c>
      <c r="AA215" s="55">
        <v>0</v>
      </c>
      <c r="AB215" s="55">
        <v>0</v>
      </c>
      <c r="AC215" s="55">
        <v>0</v>
      </c>
      <c r="AD215" s="55">
        <v>0</v>
      </c>
      <c r="AE215" s="55">
        <v>0</v>
      </c>
    </row>
    <row r="216" spans="1:31" ht="21" x14ac:dyDescent="0.35">
      <c r="A216" s="34" t="s">
        <v>194</v>
      </c>
      <c r="B216" s="33" t="s">
        <v>284</v>
      </c>
      <c r="C216" s="34">
        <v>51352</v>
      </c>
      <c r="D216" s="33" t="s">
        <v>284</v>
      </c>
      <c r="E216" s="71" t="s">
        <v>32</v>
      </c>
      <c r="F216" s="33" t="s">
        <v>33</v>
      </c>
      <c r="G216" s="52" t="s">
        <v>32</v>
      </c>
      <c r="H216" s="33" t="s">
        <v>35</v>
      </c>
      <c r="I216" s="33">
        <v>35201</v>
      </c>
      <c r="J216" s="72" t="s">
        <v>399</v>
      </c>
      <c r="K216" s="53"/>
      <c r="L216" s="73" t="s">
        <v>400</v>
      </c>
      <c r="M216" s="53"/>
      <c r="N216" s="53" t="s">
        <v>324</v>
      </c>
      <c r="O216" s="53" t="s">
        <v>324</v>
      </c>
      <c r="P216" s="53">
        <v>1</v>
      </c>
      <c r="Q216" s="74">
        <v>3132</v>
      </c>
      <c r="R216" s="33" t="s">
        <v>200</v>
      </c>
      <c r="S216" s="74">
        <f t="shared" si="8"/>
        <v>3132</v>
      </c>
      <c r="T216" s="55">
        <v>0</v>
      </c>
      <c r="U216" s="55">
        <v>0</v>
      </c>
      <c r="V216" s="55">
        <v>0</v>
      </c>
      <c r="W216" s="55">
        <v>0</v>
      </c>
      <c r="X216" s="74">
        <v>3132</v>
      </c>
      <c r="Y216" s="55">
        <v>0</v>
      </c>
      <c r="Z216" s="55">
        <v>0</v>
      </c>
      <c r="AA216" s="55">
        <v>0</v>
      </c>
      <c r="AB216" s="55">
        <v>0</v>
      </c>
      <c r="AC216" s="55">
        <v>0</v>
      </c>
      <c r="AD216" s="55">
        <v>0</v>
      </c>
      <c r="AE216" s="55">
        <v>0</v>
      </c>
    </row>
    <row r="217" spans="1:31" ht="21" x14ac:dyDescent="0.35">
      <c r="A217" s="34" t="s">
        <v>194</v>
      </c>
      <c r="B217" s="33" t="s">
        <v>284</v>
      </c>
      <c r="C217" s="34">
        <v>11510</v>
      </c>
      <c r="D217" s="33" t="s">
        <v>284</v>
      </c>
      <c r="E217" s="71" t="s">
        <v>32</v>
      </c>
      <c r="F217" s="33" t="s">
        <v>39</v>
      </c>
      <c r="G217" s="52" t="s">
        <v>32</v>
      </c>
      <c r="H217" s="33" t="s">
        <v>401</v>
      </c>
      <c r="I217" s="33">
        <v>21101</v>
      </c>
      <c r="J217" s="72" t="s">
        <v>306</v>
      </c>
      <c r="K217" s="53" t="s">
        <v>402</v>
      </c>
      <c r="L217" s="73" t="s">
        <v>403</v>
      </c>
      <c r="M217" s="53"/>
      <c r="N217" s="53"/>
      <c r="O217" s="53" t="s">
        <v>300</v>
      </c>
      <c r="P217" s="53">
        <v>2</v>
      </c>
      <c r="Q217" s="74">
        <f>77.71/2</f>
        <v>38.854999999999997</v>
      </c>
      <c r="R217" s="33" t="s">
        <v>200</v>
      </c>
      <c r="S217" s="74">
        <f t="shared" si="8"/>
        <v>77.709999999999994</v>
      </c>
      <c r="T217" s="55">
        <v>0</v>
      </c>
      <c r="U217" s="55">
        <v>0</v>
      </c>
      <c r="V217" s="55">
        <v>0</v>
      </c>
      <c r="W217" s="55">
        <v>0</v>
      </c>
      <c r="X217" s="74">
        <v>77.709999999999994</v>
      </c>
      <c r="Y217" s="55">
        <v>0</v>
      </c>
      <c r="Z217" s="55">
        <v>0</v>
      </c>
      <c r="AA217" s="55">
        <v>0</v>
      </c>
      <c r="AB217" s="55">
        <v>0</v>
      </c>
      <c r="AC217" s="55">
        <v>0</v>
      </c>
      <c r="AD217" s="55">
        <v>0</v>
      </c>
      <c r="AE217" s="55">
        <v>0</v>
      </c>
    </row>
    <row r="218" spans="1:31" ht="21" x14ac:dyDescent="0.35">
      <c r="A218" s="34" t="s">
        <v>194</v>
      </c>
      <c r="B218" s="33" t="s">
        <v>284</v>
      </c>
      <c r="C218" s="34">
        <v>11510</v>
      </c>
      <c r="D218" s="33" t="s">
        <v>284</v>
      </c>
      <c r="E218" s="71" t="s">
        <v>32</v>
      </c>
      <c r="F218" s="33" t="s">
        <v>33</v>
      </c>
      <c r="G218" s="52" t="s">
        <v>32</v>
      </c>
      <c r="H218" s="33" t="s">
        <v>35</v>
      </c>
      <c r="I218" s="33">
        <v>21101</v>
      </c>
      <c r="J218" s="72" t="s">
        <v>306</v>
      </c>
      <c r="K218" s="53" t="s">
        <v>222</v>
      </c>
      <c r="L218" s="73" t="s">
        <v>404</v>
      </c>
      <c r="M218" s="53"/>
      <c r="N218" s="53"/>
      <c r="O218" s="53" t="s">
        <v>300</v>
      </c>
      <c r="P218" s="53">
        <v>2</v>
      </c>
      <c r="Q218" s="74">
        <v>15.28</v>
      </c>
      <c r="R218" s="33" t="s">
        <v>200</v>
      </c>
      <c r="S218" s="74">
        <f t="shared" si="8"/>
        <v>30.56</v>
      </c>
      <c r="T218" s="55">
        <v>0</v>
      </c>
      <c r="U218" s="55">
        <v>0</v>
      </c>
      <c r="V218" s="55">
        <v>0</v>
      </c>
      <c r="W218" s="55">
        <v>0</v>
      </c>
      <c r="X218" s="74">
        <v>30.56</v>
      </c>
      <c r="Y218" s="55">
        <v>0</v>
      </c>
      <c r="Z218" s="55">
        <v>0</v>
      </c>
      <c r="AA218" s="55">
        <v>0</v>
      </c>
      <c r="AB218" s="55">
        <v>0</v>
      </c>
      <c r="AC218" s="55">
        <v>0</v>
      </c>
      <c r="AD218" s="55">
        <v>0</v>
      </c>
      <c r="AE218" s="55">
        <v>0</v>
      </c>
    </row>
    <row r="219" spans="1:31" ht="21" x14ac:dyDescent="0.35">
      <c r="A219" s="34" t="s">
        <v>194</v>
      </c>
      <c r="B219" s="33" t="s">
        <v>284</v>
      </c>
      <c r="C219" s="34">
        <v>11510</v>
      </c>
      <c r="D219" s="33" t="s">
        <v>284</v>
      </c>
      <c r="E219" s="71" t="s">
        <v>32</v>
      </c>
      <c r="F219" s="33" t="s">
        <v>33</v>
      </c>
      <c r="G219" s="52" t="s">
        <v>32</v>
      </c>
      <c r="H219" s="33" t="s">
        <v>35</v>
      </c>
      <c r="I219" s="33">
        <v>21101</v>
      </c>
      <c r="J219" s="72" t="s">
        <v>306</v>
      </c>
      <c r="K219" s="53" t="s">
        <v>405</v>
      </c>
      <c r="L219" s="73" t="s">
        <v>406</v>
      </c>
      <c r="M219" s="53"/>
      <c r="N219" s="53"/>
      <c r="O219" s="53" t="s">
        <v>311</v>
      </c>
      <c r="P219" s="53">
        <v>30</v>
      </c>
      <c r="Q219" s="74">
        <v>79.989999999999995</v>
      </c>
      <c r="R219" s="33" t="s">
        <v>200</v>
      </c>
      <c r="S219" s="74">
        <f t="shared" si="8"/>
        <v>2399.6999999999998</v>
      </c>
      <c r="T219" s="55">
        <v>0</v>
      </c>
      <c r="U219" s="55">
        <v>0</v>
      </c>
      <c r="V219" s="55">
        <v>0</v>
      </c>
      <c r="W219" s="55">
        <v>0</v>
      </c>
      <c r="X219" s="74">
        <v>2399.6999999999998</v>
      </c>
      <c r="Y219" s="55">
        <v>0</v>
      </c>
      <c r="Z219" s="55">
        <v>0</v>
      </c>
      <c r="AA219" s="55">
        <v>0</v>
      </c>
      <c r="AB219" s="55">
        <v>0</v>
      </c>
      <c r="AC219" s="55">
        <v>0</v>
      </c>
      <c r="AD219" s="55">
        <v>0</v>
      </c>
      <c r="AE219" s="55">
        <v>0</v>
      </c>
    </row>
    <row r="220" spans="1:31" ht="21" x14ac:dyDescent="0.35">
      <c r="A220" s="34" t="s">
        <v>194</v>
      </c>
      <c r="B220" s="33" t="s">
        <v>284</v>
      </c>
      <c r="C220" s="34">
        <v>11510</v>
      </c>
      <c r="D220" s="33" t="s">
        <v>284</v>
      </c>
      <c r="E220" s="71" t="s">
        <v>32</v>
      </c>
      <c r="F220" s="33" t="s">
        <v>33</v>
      </c>
      <c r="G220" s="52" t="s">
        <v>32</v>
      </c>
      <c r="H220" s="33" t="s">
        <v>35</v>
      </c>
      <c r="I220" s="33">
        <v>21101</v>
      </c>
      <c r="J220" s="72" t="s">
        <v>306</v>
      </c>
      <c r="K220" s="53" t="s">
        <v>407</v>
      </c>
      <c r="L220" s="73" t="s">
        <v>408</v>
      </c>
      <c r="M220" s="53"/>
      <c r="N220" s="53"/>
      <c r="O220" s="53" t="s">
        <v>300</v>
      </c>
      <c r="P220" s="53">
        <v>200</v>
      </c>
      <c r="Q220" s="74">
        <v>2.2200000000000002</v>
      </c>
      <c r="R220" s="33" t="s">
        <v>200</v>
      </c>
      <c r="S220" s="74">
        <f t="shared" si="8"/>
        <v>444.00000000000006</v>
      </c>
      <c r="T220" s="55">
        <v>0</v>
      </c>
      <c r="U220" s="55">
        <v>0</v>
      </c>
      <c r="V220" s="55">
        <v>0</v>
      </c>
      <c r="W220" s="55">
        <v>0</v>
      </c>
      <c r="X220" s="74">
        <v>444</v>
      </c>
      <c r="Y220" s="55">
        <v>0</v>
      </c>
      <c r="Z220" s="55">
        <v>0</v>
      </c>
      <c r="AA220" s="55">
        <v>0</v>
      </c>
      <c r="AB220" s="55">
        <v>0</v>
      </c>
      <c r="AC220" s="55">
        <v>0</v>
      </c>
      <c r="AD220" s="55">
        <v>0</v>
      </c>
      <c r="AE220" s="55">
        <v>0</v>
      </c>
    </row>
    <row r="221" spans="1:31" ht="21" x14ac:dyDescent="0.35">
      <c r="A221" s="34" t="s">
        <v>194</v>
      </c>
      <c r="B221" s="33" t="s">
        <v>284</v>
      </c>
      <c r="C221" s="34">
        <v>11510</v>
      </c>
      <c r="D221" s="33" t="s">
        <v>284</v>
      </c>
      <c r="E221" s="71" t="s">
        <v>32</v>
      </c>
      <c r="F221" s="33" t="s">
        <v>33</v>
      </c>
      <c r="G221" s="52" t="s">
        <v>32</v>
      </c>
      <c r="H221" s="33" t="s">
        <v>35</v>
      </c>
      <c r="I221" s="33">
        <v>21101</v>
      </c>
      <c r="J221" s="72" t="s">
        <v>306</v>
      </c>
      <c r="K221" s="53" t="s">
        <v>409</v>
      </c>
      <c r="L221" s="73" t="s">
        <v>410</v>
      </c>
      <c r="M221" s="53"/>
      <c r="N221" s="53"/>
      <c r="O221" s="53" t="s">
        <v>300</v>
      </c>
      <c r="P221" s="53">
        <v>12</v>
      </c>
      <c r="Q221" s="74">
        <v>5.37</v>
      </c>
      <c r="R221" s="33" t="s">
        <v>200</v>
      </c>
      <c r="S221" s="74">
        <f t="shared" si="8"/>
        <v>64.44</v>
      </c>
      <c r="T221" s="55">
        <v>0</v>
      </c>
      <c r="U221" s="55">
        <v>0</v>
      </c>
      <c r="V221" s="55">
        <v>0</v>
      </c>
      <c r="W221" s="55">
        <v>0</v>
      </c>
      <c r="X221" s="74">
        <v>64.44</v>
      </c>
      <c r="Y221" s="55">
        <v>0</v>
      </c>
      <c r="Z221" s="55">
        <v>0</v>
      </c>
      <c r="AA221" s="55">
        <v>0</v>
      </c>
      <c r="AB221" s="55">
        <v>0</v>
      </c>
      <c r="AC221" s="55">
        <v>0</v>
      </c>
      <c r="AD221" s="55">
        <v>0</v>
      </c>
      <c r="AE221" s="55">
        <v>0</v>
      </c>
    </row>
    <row r="222" spans="1:31" ht="21" x14ac:dyDescent="0.35">
      <c r="A222" s="34" t="s">
        <v>194</v>
      </c>
      <c r="B222" s="33" t="s">
        <v>284</v>
      </c>
      <c r="C222" s="34">
        <v>11510</v>
      </c>
      <c r="D222" s="33" t="s">
        <v>284</v>
      </c>
      <c r="E222" s="71" t="s">
        <v>32</v>
      </c>
      <c r="F222" s="33" t="s">
        <v>33</v>
      </c>
      <c r="G222" s="52" t="s">
        <v>32</v>
      </c>
      <c r="H222" s="33" t="s">
        <v>35</v>
      </c>
      <c r="I222" s="33">
        <v>21101</v>
      </c>
      <c r="J222" s="72" t="s">
        <v>306</v>
      </c>
      <c r="K222" s="53" t="s">
        <v>411</v>
      </c>
      <c r="L222" s="73" t="s">
        <v>412</v>
      </c>
      <c r="M222" s="53"/>
      <c r="N222" s="53"/>
      <c r="O222" s="53" t="s">
        <v>300</v>
      </c>
      <c r="P222" s="53">
        <v>12</v>
      </c>
      <c r="Q222" s="74">
        <v>5.37</v>
      </c>
      <c r="R222" s="33" t="s">
        <v>200</v>
      </c>
      <c r="S222" s="74">
        <f t="shared" si="8"/>
        <v>64.44</v>
      </c>
      <c r="T222" s="55">
        <v>0</v>
      </c>
      <c r="U222" s="55">
        <v>0</v>
      </c>
      <c r="V222" s="55">
        <v>0</v>
      </c>
      <c r="W222" s="55">
        <v>0</v>
      </c>
      <c r="X222" s="74">
        <v>64.44</v>
      </c>
      <c r="Y222" s="55">
        <v>0</v>
      </c>
      <c r="Z222" s="55">
        <v>0</v>
      </c>
      <c r="AA222" s="55">
        <v>0</v>
      </c>
      <c r="AB222" s="55">
        <v>0</v>
      </c>
      <c r="AC222" s="55">
        <v>0</v>
      </c>
      <c r="AD222" s="55">
        <v>0</v>
      </c>
      <c r="AE222" s="55">
        <v>0</v>
      </c>
    </row>
    <row r="223" spans="1:31" ht="21" x14ac:dyDescent="0.35">
      <c r="A223" s="34" t="s">
        <v>194</v>
      </c>
      <c r="B223" s="33" t="s">
        <v>284</v>
      </c>
      <c r="C223" s="34">
        <v>11510</v>
      </c>
      <c r="D223" s="33" t="s">
        <v>284</v>
      </c>
      <c r="E223" s="71" t="s">
        <v>32</v>
      </c>
      <c r="F223" s="33" t="s">
        <v>33</v>
      </c>
      <c r="G223" s="52" t="s">
        <v>32</v>
      </c>
      <c r="H223" s="33" t="s">
        <v>35</v>
      </c>
      <c r="I223" s="33">
        <v>21101</v>
      </c>
      <c r="J223" s="72" t="s">
        <v>306</v>
      </c>
      <c r="K223" s="53" t="s">
        <v>62</v>
      </c>
      <c r="L223" s="73" t="s">
        <v>308</v>
      </c>
      <c r="M223" s="53"/>
      <c r="N223" s="53"/>
      <c r="O223" s="53" t="s">
        <v>289</v>
      </c>
      <c r="P223" s="53">
        <v>10</v>
      </c>
      <c r="Q223" s="74">
        <v>12.5</v>
      </c>
      <c r="R223" s="33" t="s">
        <v>200</v>
      </c>
      <c r="S223" s="74">
        <f t="shared" si="8"/>
        <v>125</v>
      </c>
      <c r="T223" s="55">
        <v>0</v>
      </c>
      <c r="U223" s="55">
        <v>0</v>
      </c>
      <c r="V223" s="55">
        <v>0</v>
      </c>
      <c r="W223" s="55">
        <v>0</v>
      </c>
      <c r="X223" s="74">
        <v>125</v>
      </c>
      <c r="Y223" s="55">
        <v>0</v>
      </c>
      <c r="Z223" s="55">
        <v>0</v>
      </c>
      <c r="AA223" s="55">
        <v>0</v>
      </c>
      <c r="AB223" s="55">
        <v>0</v>
      </c>
      <c r="AC223" s="55">
        <v>0</v>
      </c>
      <c r="AD223" s="55">
        <v>0</v>
      </c>
      <c r="AE223" s="55">
        <v>0</v>
      </c>
    </row>
    <row r="224" spans="1:31" ht="21" x14ac:dyDescent="0.35">
      <c r="A224" s="34" t="s">
        <v>194</v>
      </c>
      <c r="B224" s="33" t="s">
        <v>284</v>
      </c>
      <c r="C224" s="34">
        <v>11510</v>
      </c>
      <c r="D224" s="33" t="s">
        <v>284</v>
      </c>
      <c r="E224" s="71" t="s">
        <v>32</v>
      </c>
      <c r="F224" s="33" t="s">
        <v>191</v>
      </c>
      <c r="G224" s="52" t="s">
        <v>66</v>
      </c>
      <c r="H224" s="33" t="s">
        <v>190</v>
      </c>
      <c r="I224" s="33">
        <v>22104</v>
      </c>
      <c r="J224" s="72" t="s">
        <v>286</v>
      </c>
      <c r="K224" s="53" t="s">
        <v>413</v>
      </c>
      <c r="L224" s="73" t="s">
        <v>414</v>
      </c>
      <c r="M224" s="53"/>
      <c r="N224" s="53"/>
      <c r="O224" s="53" t="s">
        <v>300</v>
      </c>
      <c r="P224" s="53">
        <v>72</v>
      </c>
      <c r="Q224" s="74">
        <f>1439.88/72</f>
        <v>19.998333333333335</v>
      </c>
      <c r="R224" s="33" t="s">
        <v>200</v>
      </c>
      <c r="S224" s="74">
        <f t="shared" si="8"/>
        <v>1439.88</v>
      </c>
      <c r="T224" s="55">
        <v>0</v>
      </c>
      <c r="U224" s="55">
        <v>0</v>
      </c>
      <c r="V224" s="55">
        <v>0</v>
      </c>
      <c r="W224" s="55">
        <v>0</v>
      </c>
      <c r="X224" s="74">
        <v>1439.88</v>
      </c>
      <c r="Y224" s="55">
        <v>0</v>
      </c>
      <c r="Z224" s="55">
        <v>0</v>
      </c>
      <c r="AA224" s="55">
        <v>0</v>
      </c>
      <c r="AB224" s="55">
        <v>0</v>
      </c>
      <c r="AC224" s="55">
        <v>0</v>
      </c>
      <c r="AD224" s="55">
        <v>0</v>
      </c>
      <c r="AE224" s="55">
        <v>0</v>
      </c>
    </row>
    <row r="225" spans="1:31" ht="21" x14ac:dyDescent="0.35">
      <c r="A225" s="34" t="s">
        <v>194</v>
      </c>
      <c r="B225" s="33" t="s">
        <v>284</v>
      </c>
      <c r="C225" s="34">
        <v>11510</v>
      </c>
      <c r="D225" s="33" t="s">
        <v>284</v>
      </c>
      <c r="E225" s="71" t="s">
        <v>32</v>
      </c>
      <c r="F225" s="33" t="s">
        <v>191</v>
      </c>
      <c r="G225" s="52" t="s">
        <v>66</v>
      </c>
      <c r="H225" s="33" t="s">
        <v>190</v>
      </c>
      <c r="I225" s="33">
        <v>22104</v>
      </c>
      <c r="J225" s="72" t="s">
        <v>286</v>
      </c>
      <c r="K225" s="53" t="s">
        <v>415</v>
      </c>
      <c r="L225" s="73" t="s">
        <v>414</v>
      </c>
      <c r="M225" s="53"/>
      <c r="N225" s="53"/>
      <c r="O225" s="53" t="s">
        <v>311</v>
      </c>
      <c r="P225" s="53">
        <v>2</v>
      </c>
      <c r="Q225" s="74">
        <v>479.96</v>
      </c>
      <c r="R225" s="33" t="s">
        <v>200</v>
      </c>
      <c r="S225" s="74">
        <f t="shared" si="8"/>
        <v>959.92</v>
      </c>
      <c r="T225" s="55">
        <v>0</v>
      </c>
      <c r="U225" s="55">
        <v>0</v>
      </c>
      <c r="V225" s="55">
        <v>0</v>
      </c>
      <c r="W225" s="55">
        <v>0</v>
      </c>
      <c r="X225" s="74">
        <v>959.92</v>
      </c>
      <c r="Y225" s="55">
        <v>0</v>
      </c>
      <c r="Z225" s="55">
        <v>0</v>
      </c>
      <c r="AA225" s="55">
        <v>0</v>
      </c>
      <c r="AB225" s="55">
        <v>0</v>
      </c>
      <c r="AC225" s="55">
        <v>0</v>
      </c>
      <c r="AD225" s="55">
        <v>0</v>
      </c>
      <c r="AE225" s="55">
        <v>0</v>
      </c>
    </row>
    <row r="226" spans="1:31" ht="21" x14ac:dyDescent="0.35">
      <c r="A226" s="34" t="s">
        <v>194</v>
      </c>
      <c r="B226" s="33" t="s">
        <v>284</v>
      </c>
      <c r="C226" s="34">
        <v>51314</v>
      </c>
      <c r="D226" s="33" t="s">
        <v>284</v>
      </c>
      <c r="E226" s="71" t="s">
        <v>32</v>
      </c>
      <c r="F226" s="33" t="s">
        <v>33</v>
      </c>
      <c r="G226" s="52" t="s">
        <v>32</v>
      </c>
      <c r="H226" s="33" t="s">
        <v>35</v>
      </c>
      <c r="I226" s="33">
        <v>31401</v>
      </c>
      <c r="J226" s="72" t="s">
        <v>416</v>
      </c>
      <c r="K226" s="53"/>
      <c r="L226" s="73" t="s">
        <v>416</v>
      </c>
      <c r="M226" s="53"/>
      <c r="N226" s="53" t="s">
        <v>324</v>
      </c>
      <c r="O226" s="53" t="s">
        <v>324</v>
      </c>
      <c r="P226" s="53">
        <v>1</v>
      </c>
      <c r="Q226" s="74">
        <v>954.83</v>
      </c>
      <c r="R226" s="33" t="s">
        <v>200</v>
      </c>
      <c r="S226" s="74">
        <f t="shared" si="8"/>
        <v>954.83</v>
      </c>
      <c r="T226" s="55">
        <v>0</v>
      </c>
      <c r="U226" s="55">
        <v>0</v>
      </c>
      <c r="V226" s="55">
        <v>0</v>
      </c>
      <c r="W226" s="55">
        <v>0</v>
      </c>
      <c r="X226" s="74">
        <v>954.83</v>
      </c>
      <c r="Y226" s="55">
        <v>0</v>
      </c>
      <c r="Z226" s="55">
        <v>0</v>
      </c>
      <c r="AA226" s="55">
        <v>0</v>
      </c>
      <c r="AB226" s="55">
        <v>0</v>
      </c>
      <c r="AC226" s="55">
        <v>0</v>
      </c>
      <c r="AD226" s="55">
        <v>0</v>
      </c>
      <c r="AE226" s="55">
        <v>0</v>
      </c>
    </row>
    <row r="227" spans="1:31" ht="21" x14ac:dyDescent="0.35">
      <c r="A227" s="34" t="s">
        <v>194</v>
      </c>
      <c r="B227" s="33" t="s">
        <v>284</v>
      </c>
      <c r="C227" s="34">
        <v>11510</v>
      </c>
      <c r="D227" s="33" t="s">
        <v>284</v>
      </c>
      <c r="E227" s="71" t="s">
        <v>32</v>
      </c>
      <c r="F227" s="33" t="s">
        <v>36</v>
      </c>
      <c r="G227" s="52" t="s">
        <v>278</v>
      </c>
      <c r="H227" s="33" t="s">
        <v>279</v>
      </c>
      <c r="I227" s="33">
        <v>22104</v>
      </c>
      <c r="J227" s="72" t="s">
        <v>286</v>
      </c>
      <c r="K227" s="53" t="s">
        <v>304</v>
      </c>
      <c r="L227" s="73" t="s">
        <v>305</v>
      </c>
      <c r="M227" s="53"/>
      <c r="N227" s="53"/>
      <c r="O227" s="53" t="s">
        <v>289</v>
      </c>
      <c r="P227" s="53">
        <v>1</v>
      </c>
      <c r="Q227" s="74">
        <v>218.89</v>
      </c>
      <c r="R227" s="33" t="s">
        <v>200</v>
      </c>
      <c r="S227" s="74">
        <f t="shared" si="8"/>
        <v>218.89</v>
      </c>
      <c r="T227" s="55">
        <v>0</v>
      </c>
      <c r="U227" s="55">
        <v>0</v>
      </c>
      <c r="V227" s="55">
        <v>0</v>
      </c>
      <c r="W227" s="55">
        <v>0</v>
      </c>
      <c r="X227" s="74">
        <v>218.89</v>
      </c>
      <c r="Y227" s="55">
        <v>0</v>
      </c>
      <c r="Z227" s="55">
        <v>0</v>
      </c>
      <c r="AA227" s="55">
        <v>0</v>
      </c>
      <c r="AB227" s="55">
        <v>0</v>
      </c>
      <c r="AC227" s="55">
        <v>0</v>
      </c>
      <c r="AD227" s="55">
        <v>0</v>
      </c>
      <c r="AE227" s="55">
        <v>0</v>
      </c>
    </row>
    <row r="228" spans="1:31" ht="21" x14ac:dyDescent="0.35">
      <c r="A228" s="34" t="s">
        <v>194</v>
      </c>
      <c r="B228" s="33" t="s">
        <v>284</v>
      </c>
      <c r="C228" s="34">
        <v>11510</v>
      </c>
      <c r="D228" s="33" t="s">
        <v>284</v>
      </c>
      <c r="E228" s="71" t="s">
        <v>32</v>
      </c>
      <c r="F228" s="33" t="s">
        <v>36</v>
      </c>
      <c r="G228" s="52" t="s">
        <v>278</v>
      </c>
      <c r="H228" s="33" t="s">
        <v>279</v>
      </c>
      <c r="I228" s="33">
        <v>22104</v>
      </c>
      <c r="J228" s="72" t="s">
        <v>286</v>
      </c>
      <c r="K228" s="53" t="s">
        <v>301</v>
      </c>
      <c r="L228" s="73" t="s">
        <v>302</v>
      </c>
      <c r="M228" s="53"/>
      <c r="N228" s="53"/>
      <c r="O228" s="53" t="s">
        <v>303</v>
      </c>
      <c r="P228" s="53">
        <v>1</v>
      </c>
      <c r="Q228" s="74">
        <v>365.73</v>
      </c>
      <c r="R228" s="33" t="s">
        <v>200</v>
      </c>
      <c r="S228" s="74">
        <f t="shared" si="8"/>
        <v>365.73</v>
      </c>
      <c r="T228" s="55">
        <v>0</v>
      </c>
      <c r="U228" s="55">
        <v>0</v>
      </c>
      <c r="V228" s="55">
        <v>0</v>
      </c>
      <c r="W228" s="55">
        <v>0</v>
      </c>
      <c r="X228" s="74">
        <v>365.73</v>
      </c>
      <c r="Y228" s="55">
        <v>0</v>
      </c>
      <c r="Z228" s="55">
        <v>0</v>
      </c>
      <c r="AA228" s="55">
        <v>0</v>
      </c>
      <c r="AB228" s="55">
        <v>0</v>
      </c>
      <c r="AC228" s="55">
        <v>0</v>
      </c>
      <c r="AD228" s="55">
        <v>0</v>
      </c>
      <c r="AE228" s="55">
        <v>0</v>
      </c>
    </row>
    <row r="229" spans="1:31" ht="21" x14ac:dyDescent="0.35">
      <c r="A229" s="34" t="s">
        <v>194</v>
      </c>
      <c r="B229" s="33" t="s">
        <v>284</v>
      </c>
      <c r="C229" s="34">
        <v>11510</v>
      </c>
      <c r="D229" s="33" t="s">
        <v>284</v>
      </c>
      <c r="E229" s="71" t="s">
        <v>32</v>
      </c>
      <c r="F229" s="33" t="s">
        <v>36</v>
      </c>
      <c r="G229" s="52" t="s">
        <v>278</v>
      </c>
      <c r="H229" s="33" t="s">
        <v>279</v>
      </c>
      <c r="I229" s="33">
        <v>22104</v>
      </c>
      <c r="J229" s="72" t="s">
        <v>286</v>
      </c>
      <c r="K229" s="53" t="s">
        <v>298</v>
      </c>
      <c r="L229" s="73" t="s">
        <v>299</v>
      </c>
      <c r="M229" s="53"/>
      <c r="N229" s="53"/>
      <c r="O229" s="53" t="s">
        <v>300</v>
      </c>
      <c r="P229" s="53">
        <v>40</v>
      </c>
      <c r="Q229" s="74">
        <f>117/40</f>
        <v>2.9249999999999998</v>
      </c>
      <c r="R229" s="33" t="s">
        <v>200</v>
      </c>
      <c r="S229" s="74">
        <f t="shared" si="8"/>
        <v>117</v>
      </c>
      <c r="T229" s="55">
        <v>0</v>
      </c>
      <c r="U229" s="55">
        <v>0</v>
      </c>
      <c r="V229" s="55">
        <v>0</v>
      </c>
      <c r="W229" s="55">
        <v>0</v>
      </c>
      <c r="X229" s="74">
        <v>117</v>
      </c>
      <c r="Y229" s="55">
        <v>0</v>
      </c>
      <c r="Z229" s="55">
        <v>0</v>
      </c>
      <c r="AA229" s="55">
        <v>0</v>
      </c>
      <c r="AB229" s="55">
        <v>0</v>
      </c>
      <c r="AC229" s="55">
        <v>0</v>
      </c>
      <c r="AD229" s="55">
        <v>0</v>
      </c>
      <c r="AE229" s="55">
        <v>0</v>
      </c>
    </row>
    <row r="230" spans="1:31" ht="21" x14ac:dyDescent="0.35">
      <c r="A230" s="34" t="s">
        <v>194</v>
      </c>
      <c r="B230" s="33" t="s">
        <v>284</v>
      </c>
      <c r="C230" s="34">
        <v>11510</v>
      </c>
      <c r="D230" s="33" t="s">
        <v>284</v>
      </c>
      <c r="E230" s="71" t="s">
        <v>32</v>
      </c>
      <c r="F230" s="33" t="s">
        <v>36</v>
      </c>
      <c r="G230" s="52" t="s">
        <v>278</v>
      </c>
      <c r="H230" s="33" t="s">
        <v>279</v>
      </c>
      <c r="I230" s="33">
        <v>21601</v>
      </c>
      <c r="J230" s="72" t="s">
        <v>376</v>
      </c>
      <c r="K230" s="53" t="s">
        <v>417</v>
      </c>
      <c r="L230" s="73" t="s">
        <v>418</v>
      </c>
      <c r="M230" s="53"/>
      <c r="N230" s="53"/>
      <c r="O230" s="53" t="s">
        <v>345</v>
      </c>
      <c r="P230" s="53">
        <v>2</v>
      </c>
      <c r="Q230" s="74">
        <v>22.56</v>
      </c>
      <c r="R230" s="33" t="s">
        <v>200</v>
      </c>
      <c r="S230" s="74">
        <f t="shared" si="8"/>
        <v>45.12</v>
      </c>
      <c r="T230" s="55">
        <v>0</v>
      </c>
      <c r="U230" s="55">
        <v>0</v>
      </c>
      <c r="V230" s="55">
        <v>0</v>
      </c>
      <c r="W230" s="55">
        <v>0</v>
      </c>
      <c r="X230" s="74">
        <v>45.12</v>
      </c>
      <c r="Y230" s="55">
        <v>0</v>
      </c>
      <c r="Z230" s="55">
        <v>0</v>
      </c>
      <c r="AA230" s="55">
        <v>0</v>
      </c>
      <c r="AB230" s="55">
        <v>0</v>
      </c>
      <c r="AC230" s="55">
        <v>0</v>
      </c>
      <c r="AD230" s="55">
        <v>0</v>
      </c>
      <c r="AE230" s="55">
        <v>0</v>
      </c>
    </row>
    <row r="231" spans="1:31" ht="21" x14ac:dyDescent="0.35">
      <c r="A231" s="34" t="s">
        <v>194</v>
      </c>
      <c r="B231" s="33" t="s">
        <v>284</v>
      </c>
      <c r="C231" s="34">
        <v>11510</v>
      </c>
      <c r="D231" s="33" t="s">
        <v>284</v>
      </c>
      <c r="E231" s="71" t="s">
        <v>32</v>
      </c>
      <c r="F231" s="33" t="s">
        <v>36</v>
      </c>
      <c r="G231" s="52" t="s">
        <v>278</v>
      </c>
      <c r="H231" s="33" t="s">
        <v>279</v>
      </c>
      <c r="I231" s="33">
        <v>21601</v>
      </c>
      <c r="J231" s="72" t="s">
        <v>376</v>
      </c>
      <c r="K231" s="53" t="s">
        <v>365</v>
      </c>
      <c r="L231" s="73" t="s">
        <v>419</v>
      </c>
      <c r="M231" s="53"/>
      <c r="N231" s="53"/>
      <c r="O231" s="53" t="s">
        <v>300</v>
      </c>
      <c r="P231" s="53">
        <v>2</v>
      </c>
      <c r="Q231" s="74">
        <v>41.51</v>
      </c>
      <c r="R231" s="33" t="s">
        <v>200</v>
      </c>
      <c r="S231" s="74">
        <f t="shared" si="8"/>
        <v>83.02</v>
      </c>
      <c r="T231" s="55">
        <v>0</v>
      </c>
      <c r="U231" s="55">
        <v>0</v>
      </c>
      <c r="V231" s="55">
        <v>0</v>
      </c>
      <c r="W231" s="55">
        <v>0</v>
      </c>
      <c r="X231" s="74">
        <v>83.02</v>
      </c>
      <c r="Y231" s="55">
        <v>0</v>
      </c>
      <c r="Z231" s="55">
        <v>0</v>
      </c>
      <c r="AA231" s="55">
        <v>0</v>
      </c>
      <c r="AB231" s="55">
        <v>0</v>
      </c>
      <c r="AC231" s="55">
        <v>0</v>
      </c>
      <c r="AD231" s="55">
        <v>0</v>
      </c>
      <c r="AE231" s="55">
        <v>0</v>
      </c>
    </row>
    <row r="232" spans="1:31" ht="21" x14ac:dyDescent="0.35">
      <c r="A232" s="34" t="s">
        <v>194</v>
      </c>
      <c r="B232" s="33" t="s">
        <v>284</v>
      </c>
      <c r="C232" s="34">
        <v>11510</v>
      </c>
      <c r="D232" s="33" t="s">
        <v>284</v>
      </c>
      <c r="E232" s="71" t="s">
        <v>32</v>
      </c>
      <c r="F232" s="33" t="s">
        <v>36</v>
      </c>
      <c r="G232" s="52" t="s">
        <v>278</v>
      </c>
      <c r="H232" s="33" t="s">
        <v>279</v>
      </c>
      <c r="I232" s="33">
        <v>21601</v>
      </c>
      <c r="J232" s="72" t="s">
        <v>376</v>
      </c>
      <c r="K232" s="53" t="s">
        <v>420</v>
      </c>
      <c r="L232" s="73" t="s">
        <v>421</v>
      </c>
      <c r="M232" s="53"/>
      <c r="N232" s="53"/>
      <c r="O232" s="53" t="s">
        <v>300</v>
      </c>
      <c r="P232" s="53">
        <v>6</v>
      </c>
      <c r="Q232" s="74">
        <v>11.07</v>
      </c>
      <c r="R232" s="33" t="s">
        <v>200</v>
      </c>
      <c r="S232" s="74">
        <f t="shared" si="8"/>
        <v>66.42</v>
      </c>
      <c r="T232" s="55">
        <v>0</v>
      </c>
      <c r="U232" s="55">
        <v>0</v>
      </c>
      <c r="V232" s="55">
        <v>0</v>
      </c>
      <c r="W232" s="55">
        <v>0</v>
      </c>
      <c r="X232" s="74">
        <v>66.42</v>
      </c>
      <c r="Y232" s="55">
        <v>0</v>
      </c>
      <c r="Z232" s="55">
        <v>0</v>
      </c>
      <c r="AA232" s="55">
        <v>0</v>
      </c>
      <c r="AB232" s="55">
        <v>0</v>
      </c>
      <c r="AC232" s="55">
        <v>0</v>
      </c>
      <c r="AD232" s="55">
        <v>0</v>
      </c>
      <c r="AE232" s="55">
        <v>0</v>
      </c>
    </row>
    <row r="233" spans="1:31" ht="21" x14ac:dyDescent="0.35">
      <c r="A233" s="34" t="s">
        <v>194</v>
      </c>
      <c r="B233" s="33" t="s">
        <v>284</v>
      </c>
      <c r="C233" s="34">
        <v>11510</v>
      </c>
      <c r="D233" s="33" t="s">
        <v>284</v>
      </c>
      <c r="E233" s="71" t="s">
        <v>32</v>
      </c>
      <c r="F233" s="33" t="s">
        <v>33</v>
      </c>
      <c r="G233" s="52" t="s">
        <v>32</v>
      </c>
      <c r="H233" s="33" t="s">
        <v>35</v>
      </c>
      <c r="I233" s="33">
        <v>21601</v>
      </c>
      <c r="J233" s="72" t="s">
        <v>422</v>
      </c>
      <c r="K233" s="53" t="s">
        <v>369</v>
      </c>
      <c r="L233" s="73" t="s">
        <v>423</v>
      </c>
      <c r="M233" s="53"/>
      <c r="N233" s="53"/>
      <c r="O233" s="53" t="s">
        <v>300</v>
      </c>
      <c r="P233" s="53">
        <v>5</v>
      </c>
      <c r="Q233" s="74">
        <v>25</v>
      </c>
      <c r="R233" s="33" t="s">
        <v>200</v>
      </c>
      <c r="S233" s="74">
        <f t="shared" si="8"/>
        <v>125</v>
      </c>
      <c r="T233" s="55">
        <v>0</v>
      </c>
      <c r="U233" s="55">
        <v>0</v>
      </c>
      <c r="V233" s="55">
        <v>0</v>
      </c>
      <c r="W233" s="55">
        <v>0</v>
      </c>
      <c r="X233" s="74">
        <v>125</v>
      </c>
      <c r="Y233" s="55">
        <v>0</v>
      </c>
      <c r="Z233" s="55">
        <v>0</v>
      </c>
      <c r="AA233" s="55">
        <v>0</v>
      </c>
      <c r="AB233" s="55">
        <v>0</v>
      </c>
      <c r="AC233" s="55">
        <v>0</v>
      </c>
      <c r="AD233" s="55">
        <v>0</v>
      </c>
      <c r="AE233" s="55">
        <v>0</v>
      </c>
    </row>
    <row r="234" spans="1:31" ht="31.5" x14ac:dyDescent="0.35">
      <c r="A234" s="34" t="s">
        <v>194</v>
      </c>
      <c r="B234" s="33" t="s">
        <v>284</v>
      </c>
      <c r="C234" s="34">
        <v>11510</v>
      </c>
      <c r="D234" s="33" t="s">
        <v>284</v>
      </c>
      <c r="E234" s="71" t="s">
        <v>32</v>
      </c>
      <c r="F234" s="33" t="s">
        <v>191</v>
      </c>
      <c r="G234" s="52" t="s">
        <v>66</v>
      </c>
      <c r="H234" s="33" t="s">
        <v>190</v>
      </c>
      <c r="I234" s="33">
        <v>22106</v>
      </c>
      <c r="J234" s="72" t="s">
        <v>321</v>
      </c>
      <c r="K234" s="53" t="s">
        <v>322</v>
      </c>
      <c r="L234" s="73" t="s">
        <v>323</v>
      </c>
      <c r="M234" s="53"/>
      <c r="N234" s="53" t="s">
        <v>324</v>
      </c>
      <c r="O234" s="53" t="s">
        <v>324</v>
      </c>
      <c r="P234" s="53">
        <v>1</v>
      </c>
      <c r="Q234" s="74">
        <v>10672</v>
      </c>
      <c r="R234" s="33" t="s">
        <v>200</v>
      </c>
      <c r="S234" s="74">
        <f t="shared" si="8"/>
        <v>10672</v>
      </c>
      <c r="T234" s="55">
        <v>0</v>
      </c>
      <c r="U234" s="55">
        <v>0</v>
      </c>
      <c r="V234" s="55">
        <v>0</v>
      </c>
      <c r="W234" s="55">
        <v>0</v>
      </c>
      <c r="X234" s="74">
        <v>10672</v>
      </c>
      <c r="Y234" s="55">
        <v>0</v>
      </c>
      <c r="Z234" s="55">
        <v>0</v>
      </c>
      <c r="AA234" s="55">
        <v>0</v>
      </c>
      <c r="AB234" s="55">
        <v>0</v>
      </c>
      <c r="AC234" s="55">
        <v>0</v>
      </c>
      <c r="AD234" s="55">
        <v>0</v>
      </c>
      <c r="AE234" s="55">
        <v>0</v>
      </c>
    </row>
    <row r="235" spans="1:31" ht="31.5" x14ac:dyDescent="0.35">
      <c r="A235" s="34" t="s">
        <v>194</v>
      </c>
      <c r="B235" s="33" t="s">
        <v>284</v>
      </c>
      <c r="C235" s="34">
        <v>11510</v>
      </c>
      <c r="D235" s="33" t="s">
        <v>284</v>
      </c>
      <c r="E235" s="71" t="s">
        <v>32</v>
      </c>
      <c r="F235" s="33" t="s">
        <v>191</v>
      </c>
      <c r="G235" s="52" t="s">
        <v>66</v>
      </c>
      <c r="H235" s="33" t="s">
        <v>190</v>
      </c>
      <c r="I235" s="33">
        <v>22106</v>
      </c>
      <c r="J235" s="72" t="s">
        <v>321</v>
      </c>
      <c r="K235" s="53" t="s">
        <v>322</v>
      </c>
      <c r="L235" s="73" t="s">
        <v>323</v>
      </c>
      <c r="M235" s="53"/>
      <c r="N235" s="53" t="s">
        <v>324</v>
      </c>
      <c r="O235" s="53" t="s">
        <v>324</v>
      </c>
      <c r="P235" s="53">
        <v>1</v>
      </c>
      <c r="Q235" s="74">
        <v>8004</v>
      </c>
      <c r="R235" s="33" t="s">
        <v>200</v>
      </c>
      <c r="S235" s="74">
        <f t="shared" si="8"/>
        <v>8004</v>
      </c>
      <c r="T235" s="55">
        <v>0</v>
      </c>
      <c r="U235" s="55">
        <v>0</v>
      </c>
      <c r="V235" s="55">
        <v>0</v>
      </c>
      <c r="W235" s="55">
        <v>0</v>
      </c>
      <c r="X235" s="74">
        <v>8004</v>
      </c>
      <c r="Y235" s="55">
        <v>0</v>
      </c>
      <c r="Z235" s="55">
        <v>0</v>
      </c>
      <c r="AA235" s="55">
        <v>0</v>
      </c>
      <c r="AB235" s="55">
        <v>0</v>
      </c>
      <c r="AC235" s="55">
        <v>0</v>
      </c>
      <c r="AD235" s="55">
        <v>0</v>
      </c>
      <c r="AE235" s="55">
        <v>0</v>
      </c>
    </row>
    <row r="236" spans="1:31" ht="21" x14ac:dyDescent="0.35">
      <c r="A236" s="34" t="s">
        <v>194</v>
      </c>
      <c r="B236" s="33" t="s">
        <v>284</v>
      </c>
      <c r="C236" s="34">
        <v>11510</v>
      </c>
      <c r="D236" s="33" t="s">
        <v>284</v>
      </c>
      <c r="E236" s="71" t="s">
        <v>32</v>
      </c>
      <c r="F236" s="33" t="s">
        <v>191</v>
      </c>
      <c r="G236" s="52" t="s">
        <v>66</v>
      </c>
      <c r="H236" s="33" t="s">
        <v>190</v>
      </c>
      <c r="I236" s="33">
        <v>21101</v>
      </c>
      <c r="J236" s="72" t="s">
        <v>306</v>
      </c>
      <c r="K236" s="53" t="s">
        <v>119</v>
      </c>
      <c r="L236" s="73" t="s">
        <v>424</v>
      </c>
      <c r="M236" s="53"/>
      <c r="N236" s="53"/>
      <c r="O236" s="53" t="s">
        <v>300</v>
      </c>
      <c r="P236" s="53">
        <v>35</v>
      </c>
      <c r="Q236" s="74">
        <v>42.41</v>
      </c>
      <c r="R236" s="33" t="s">
        <v>200</v>
      </c>
      <c r="S236" s="74">
        <f t="shared" si="8"/>
        <v>1484.35</v>
      </c>
      <c r="T236" s="55">
        <v>0</v>
      </c>
      <c r="U236" s="55">
        <v>0</v>
      </c>
      <c r="V236" s="55">
        <v>0</v>
      </c>
      <c r="W236" s="55">
        <v>0</v>
      </c>
      <c r="X236" s="74">
        <v>1484.35</v>
      </c>
      <c r="Y236" s="55">
        <v>0</v>
      </c>
      <c r="Z236" s="55">
        <v>0</v>
      </c>
      <c r="AA236" s="55">
        <v>0</v>
      </c>
      <c r="AB236" s="55">
        <v>0</v>
      </c>
      <c r="AC236" s="55">
        <v>0</v>
      </c>
      <c r="AD236" s="55">
        <v>0</v>
      </c>
      <c r="AE236" s="55">
        <v>0</v>
      </c>
    </row>
    <row r="237" spans="1:31" ht="21" x14ac:dyDescent="0.35">
      <c r="A237" s="34" t="s">
        <v>194</v>
      </c>
      <c r="B237" s="33" t="s">
        <v>284</v>
      </c>
      <c r="C237" s="34">
        <v>11510</v>
      </c>
      <c r="D237" s="33" t="s">
        <v>284</v>
      </c>
      <c r="E237" s="71" t="s">
        <v>32</v>
      </c>
      <c r="F237" s="33" t="s">
        <v>46</v>
      </c>
      <c r="G237" s="52" t="s">
        <v>47</v>
      </c>
      <c r="H237" s="33" t="s">
        <v>67</v>
      </c>
      <c r="I237" s="33">
        <v>21101</v>
      </c>
      <c r="J237" s="72" t="s">
        <v>306</v>
      </c>
      <c r="K237" s="53" t="s">
        <v>115</v>
      </c>
      <c r="L237" s="73" t="s">
        <v>425</v>
      </c>
      <c r="M237" s="53"/>
      <c r="N237" s="53"/>
      <c r="O237" s="53" t="s">
        <v>300</v>
      </c>
      <c r="P237" s="53">
        <v>12</v>
      </c>
      <c r="Q237" s="74">
        <v>24.99</v>
      </c>
      <c r="R237" s="33" t="s">
        <v>200</v>
      </c>
      <c r="S237" s="74">
        <f t="shared" si="8"/>
        <v>299.88</v>
      </c>
      <c r="T237" s="55">
        <v>0</v>
      </c>
      <c r="U237" s="55">
        <v>0</v>
      </c>
      <c r="V237" s="55">
        <v>0</v>
      </c>
      <c r="W237" s="55">
        <v>0</v>
      </c>
      <c r="X237" s="74">
        <v>299.88</v>
      </c>
      <c r="Y237" s="55">
        <v>0</v>
      </c>
      <c r="Z237" s="55">
        <v>0</v>
      </c>
      <c r="AA237" s="55">
        <v>0</v>
      </c>
      <c r="AB237" s="55">
        <v>0</v>
      </c>
      <c r="AC237" s="55">
        <v>0</v>
      </c>
      <c r="AD237" s="55">
        <v>0</v>
      </c>
      <c r="AE237" s="55">
        <v>0</v>
      </c>
    </row>
    <row r="238" spans="1:31" ht="21" x14ac:dyDescent="0.35">
      <c r="A238" s="34" t="s">
        <v>194</v>
      </c>
      <c r="B238" s="33" t="s">
        <v>284</v>
      </c>
      <c r="C238" s="34">
        <v>11510</v>
      </c>
      <c r="D238" s="33" t="s">
        <v>284</v>
      </c>
      <c r="E238" s="71" t="s">
        <v>32</v>
      </c>
      <c r="F238" s="33" t="s">
        <v>46</v>
      </c>
      <c r="G238" s="52" t="s">
        <v>47</v>
      </c>
      <c r="H238" s="33" t="s">
        <v>67</v>
      </c>
      <c r="I238" s="33">
        <v>21101</v>
      </c>
      <c r="J238" s="72" t="s">
        <v>306</v>
      </c>
      <c r="K238" s="53" t="s">
        <v>426</v>
      </c>
      <c r="L238" s="73" t="s">
        <v>427</v>
      </c>
      <c r="M238" s="53"/>
      <c r="N238" s="53"/>
      <c r="O238" s="53" t="s">
        <v>300</v>
      </c>
      <c r="P238" s="53">
        <v>3</v>
      </c>
      <c r="Q238" s="74">
        <v>69</v>
      </c>
      <c r="R238" s="33" t="s">
        <v>200</v>
      </c>
      <c r="S238" s="74">
        <f t="shared" si="8"/>
        <v>207</v>
      </c>
      <c r="T238" s="55">
        <v>0</v>
      </c>
      <c r="U238" s="55">
        <v>0</v>
      </c>
      <c r="V238" s="55">
        <v>0</v>
      </c>
      <c r="W238" s="55">
        <v>0</v>
      </c>
      <c r="X238" s="74">
        <v>207</v>
      </c>
      <c r="Y238" s="55">
        <v>0</v>
      </c>
      <c r="Z238" s="55">
        <v>0</v>
      </c>
      <c r="AA238" s="55">
        <v>0</v>
      </c>
      <c r="AB238" s="55">
        <v>0</v>
      </c>
      <c r="AC238" s="55">
        <v>0</v>
      </c>
      <c r="AD238" s="55">
        <v>0</v>
      </c>
      <c r="AE238" s="55">
        <v>0</v>
      </c>
    </row>
    <row r="239" spans="1:31" ht="21" x14ac:dyDescent="0.35">
      <c r="A239" s="34" t="s">
        <v>194</v>
      </c>
      <c r="B239" s="33" t="s">
        <v>284</v>
      </c>
      <c r="C239" s="34">
        <v>11510</v>
      </c>
      <c r="D239" s="33" t="s">
        <v>284</v>
      </c>
      <c r="E239" s="71" t="s">
        <v>32</v>
      </c>
      <c r="F239" s="33" t="s">
        <v>46</v>
      </c>
      <c r="G239" s="52" t="s">
        <v>47</v>
      </c>
      <c r="H239" s="33" t="s">
        <v>67</v>
      </c>
      <c r="I239" s="33">
        <v>21101</v>
      </c>
      <c r="J239" s="72" t="s">
        <v>306</v>
      </c>
      <c r="K239" s="53" t="s">
        <v>428</v>
      </c>
      <c r="L239" s="73" t="s">
        <v>429</v>
      </c>
      <c r="M239" s="53"/>
      <c r="N239" s="53"/>
      <c r="O239" s="53" t="s">
        <v>300</v>
      </c>
      <c r="P239" s="53">
        <v>40</v>
      </c>
      <c r="Q239" s="74">
        <f>155.64/40</f>
        <v>3.8909999999999996</v>
      </c>
      <c r="R239" s="33" t="s">
        <v>200</v>
      </c>
      <c r="S239" s="74">
        <f t="shared" si="8"/>
        <v>155.63999999999999</v>
      </c>
      <c r="T239" s="55">
        <v>0</v>
      </c>
      <c r="U239" s="55">
        <v>0</v>
      </c>
      <c r="V239" s="55">
        <v>0</v>
      </c>
      <c r="W239" s="55">
        <v>0</v>
      </c>
      <c r="X239" s="74">
        <v>155.63999999999999</v>
      </c>
      <c r="Y239" s="55">
        <v>0</v>
      </c>
      <c r="Z239" s="55">
        <v>0</v>
      </c>
      <c r="AA239" s="55">
        <v>0</v>
      </c>
      <c r="AB239" s="55">
        <v>0</v>
      </c>
      <c r="AC239" s="55">
        <v>0</v>
      </c>
      <c r="AD239" s="55">
        <v>0</v>
      </c>
      <c r="AE239" s="55">
        <v>0</v>
      </c>
    </row>
    <row r="240" spans="1:31" ht="21" x14ac:dyDescent="0.35">
      <c r="A240" s="34" t="s">
        <v>194</v>
      </c>
      <c r="B240" s="33" t="s">
        <v>284</v>
      </c>
      <c r="C240" s="34">
        <v>11510</v>
      </c>
      <c r="D240" s="33" t="s">
        <v>284</v>
      </c>
      <c r="E240" s="71" t="s">
        <v>32</v>
      </c>
      <c r="F240" s="33" t="s">
        <v>46</v>
      </c>
      <c r="G240" s="52" t="s">
        <v>47</v>
      </c>
      <c r="H240" s="33" t="s">
        <v>67</v>
      </c>
      <c r="I240" s="33">
        <v>21101</v>
      </c>
      <c r="J240" s="72" t="s">
        <v>306</v>
      </c>
      <c r="K240" s="53" t="s">
        <v>430</v>
      </c>
      <c r="L240" s="73" t="s">
        <v>431</v>
      </c>
      <c r="M240" s="53"/>
      <c r="N240" s="53"/>
      <c r="O240" s="53" t="s">
        <v>300</v>
      </c>
      <c r="P240" s="53">
        <v>100</v>
      </c>
      <c r="Q240" s="74">
        <f>494.16/100</f>
        <v>4.9416000000000002</v>
      </c>
      <c r="R240" s="33" t="s">
        <v>200</v>
      </c>
      <c r="S240" s="74">
        <f t="shared" si="8"/>
        <v>494.16</v>
      </c>
      <c r="T240" s="55">
        <v>0</v>
      </c>
      <c r="U240" s="55">
        <v>0</v>
      </c>
      <c r="V240" s="55">
        <v>0</v>
      </c>
      <c r="W240" s="55">
        <v>0</v>
      </c>
      <c r="X240" s="74">
        <v>494.16</v>
      </c>
      <c r="Y240" s="55">
        <v>0</v>
      </c>
      <c r="Z240" s="55">
        <v>0</v>
      </c>
      <c r="AA240" s="55">
        <v>0</v>
      </c>
      <c r="AB240" s="55">
        <v>0</v>
      </c>
      <c r="AC240" s="55">
        <v>0</v>
      </c>
      <c r="AD240" s="55">
        <v>0</v>
      </c>
      <c r="AE240" s="55">
        <v>0</v>
      </c>
    </row>
    <row r="241" spans="1:31" ht="21" x14ac:dyDescent="0.35">
      <c r="A241" s="34" t="s">
        <v>194</v>
      </c>
      <c r="B241" s="33" t="s">
        <v>284</v>
      </c>
      <c r="C241" s="34">
        <v>11510</v>
      </c>
      <c r="D241" s="33" t="s">
        <v>284</v>
      </c>
      <c r="E241" s="71" t="s">
        <v>32</v>
      </c>
      <c r="F241" s="33" t="s">
        <v>36</v>
      </c>
      <c r="G241" s="52" t="s">
        <v>278</v>
      </c>
      <c r="H241" s="33" t="s">
        <v>279</v>
      </c>
      <c r="I241" s="33">
        <v>21101</v>
      </c>
      <c r="J241" s="72" t="s">
        <v>306</v>
      </c>
      <c r="K241" s="53" t="s">
        <v>405</v>
      </c>
      <c r="L241" s="73" t="s">
        <v>406</v>
      </c>
      <c r="M241" s="53"/>
      <c r="N241" s="53"/>
      <c r="O241" s="53" t="s">
        <v>311</v>
      </c>
      <c r="P241" s="53">
        <v>10</v>
      </c>
      <c r="Q241" s="74">
        <f>1399.93/10</f>
        <v>139.99299999999999</v>
      </c>
      <c r="R241" s="33" t="s">
        <v>200</v>
      </c>
      <c r="S241" s="74">
        <f t="shared" si="8"/>
        <v>1399.9299999999998</v>
      </c>
      <c r="T241" s="55">
        <v>0</v>
      </c>
      <c r="U241" s="55">
        <v>0</v>
      </c>
      <c r="V241" s="55">
        <v>0</v>
      </c>
      <c r="W241" s="55">
        <v>0</v>
      </c>
      <c r="X241" s="74">
        <v>1399.93</v>
      </c>
      <c r="Y241" s="55">
        <v>0</v>
      </c>
      <c r="Z241" s="55">
        <v>0</v>
      </c>
      <c r="AA241" s="55">
        <v>0</v>
      </c>
      <c r="AB241" s="55">
        <v>0</v>
      </c>
      <c r="AC241" s="55">
        <v>0</v>
      </c>
      <c r="AD241" s="55">
        <v>0</v>
      </c>
      <c r="AE241" s="55">
        <v>0</v>
      </c>
    </row>
    <row r="242" spans="1:31" ht="21" x14ac:dyDescent="0.35">
      <c r="A242" s="34" t="s">
        <v>194</v>
      </c>
      <c r="B242" s="33" t="s">
        <v>284</v>
      </c>
      <c r="C242" s="34">
        <v>11510</v>
      </c>
      <c r="D242" s="33" t="s">
        <v>284</v>
      </c>
      <c r="E242" s="71" t="s">
        <v>32</v>
      </c>
      <c r="F242" s="33" t="s">
        <v>36</v>
      </c>
      <c r="G242" s="52" t="s">
        <v>278</v>
      </c>
      <c r="H242" s="33" t="s">
        <v>279</v>
      </c>
      <c r="I242" s="33">
        <v>21101</v>
      </c>
      <c r="J242" s="72" t="s">
        <v>306</v>
      </c>
      <c r="K242" s="53" t="s">
        <v>405</v>
      </c>
      <c r="L242" s="73" t="s">
        <v>406</v>
      </c>
      <c r="M242" s="53"/>
      <c r="N242" s="53"/>
      <c r="O242" s="53" t="s">
        <v>311</v>
      </c>
      <c r="P242" s="53">
        <v>10</v>
      </c>
      <c r="Q242" s="74">
        <v>79.989999999999995</v>
      </c>
      <c r="R242" s="33" t="s">
        <v>200</v>
      </c>
      <c r="S242" s="74">
        <f t="shared" si="8"/>
        <v>799.9</v>
      </c>
      <c r="T242" s="55">
        <v>0</v>
      </c>
      <c r="U242" s="55">
        <v>0</v>
      </c>
      <c r="V242" s="55">
        <v>0</v>
      </c>
      <c r="W242" s="55">
        <v>0</v>
      </c>
      <c r="X242" s="74">
        <v>799.9</v>
      </c>
      <c r="Y242" s="55">
        <v>0</v>
      </c>
      <c r="Z242" s="55">
        <v>0</v>
      </c>
      <c r="AA242" s="55">
        <v>0</v>
      </c>
      <c r="AB242" s="55">
        <v>0</v>
      </c>
      <c r="AC242" s="55">
        <v>0</v>
      </c>
      <c r="AD242" s="55">
        <v>0</v>
      </c>
      <c r="AE242" s="55">
        <v>0</v>
      </c>
    </row>
    <row r="243" spans="1:31" ht="21" x14ac:dyDescent="0.35">
      <c r="A243" s="34" t="s">
        <v>194</v>
      </c>
      <c r="B243" s="33" t="s">
        <v>284</v>
      </c>
      <c r="C243" s="34">
        <v>11510</v>
      </c>
      <c r="D243" s="33" t="s">
        <v>284</v>
      </c>
      <c r="E243" s="71" t="s">
        <v>32</v>
      </c>
      <c r="F243" s="33" t="s">
        <v>191</v>
      </c>
      <c r="G243" s="52" t="s">
        <v>66</v>
      </c>
      <c r="H243" s="33" t="s">
        <v>190</v>
      </c>
      <c r="I243" s="33">
        <v>21101</v>
      </c>
      <c r="J243" s="72" t="s">
        <v>306</v>
      </c>
      <c r="K243" s="53" t="s">
        <v>64</v>
      </c>
      <c r="L243" s="73" t="s">
        <v>432</v>
      </c>
      <c r="M243" s="53"/>
      <c r="N243" s="53"/>
      <c r="O243" s="53" t="s">
        <v>300</v>
      </c>
      <c r="P243" s="53">
        <v>100</v>
      </c>
      <c r="Q243" s="74">
        <f>225.05/100</f>
        <v>2.2505000000000002</v>
      </c>
      <c r="R243" s="33" t="s">
        <v>200</v>
      </c>
      <c r="S243" s="74">
        <f t="shared" si="8"/>
        <v>225.05</v>
      </c>
      <c r="T243" s="55">
        <v>0</v>
      </c>
      <c r="U243" s="55">
        <v>0</v>
      </c>
      <c r="V243" s="55">
        <v>0</v>
      </c>
      <c r="W243" s="55">
        <v>0</v>
      </c>
      <c r="X243" s="74">
        <v>225.05</v>
      </c>
      <c r="Y243" s="55">
        <v>0</v>
      </c>
      <c r="Z243" s="55">
        <v>0</v>
      </c>
      <c r="AA243" s="55">
        <v>0</v>
      </c>
      <c r="AB243" s="55">
        <v>0</v>
      </c>
      <c r="AC243" s="55">
        <v>0</v>
      </c>
      <c r="AD243" s="55">
        <v>0</v>
      </c>
      <c r="AE243" s="55">
        <v>0</v>
      </c>
    </row>
    <row r="244" spans="1:31" ht="21" x14ac:dyDescent="0.35">
      <c r="A244" s="34" t="s">
        <v>194</v>
      </c>
      <c r="B244" s="33" t="s">
        <v>284</v>
      </c>
      <c r="C244" s="34">
        <v>11510</v>
      </c>
      <c r="D244" s="33" t="s">
        <v>284</v>
      </c>
      <c r="E244" s="71" t="s">
        <v>32</v>
      </c>
      <c r="F244" s="33" t="s">
        <v>191</v>
      </c>
      <c r="G244" s="52" t="s">
        <v>66</v>
      </c>
      <c r="H244" s="33" t="s">
        <v>190</v>
      </c>
      <c r="I244" s="33">
        <v>21101</v>
      </c>
      <c r="J244" s="72" t="s">
        <v>306</v>
      </c>
      <c r="K244" s="53" t="s">
        <v>433</v>
      </c>
      <c r="L244" s="73" t="s">
        <v>434</v>
      </c>
      <c r="M244" s="53"/>
      <c r="N244" s="53"/>
      <c r="O244" s="53" t="s">
        <v>300</v>
      </c>
      <c r="P244" s="53">
        <v>2</v>
      </c>
      <c r="Q244" s="74">
        <v>51.01</v>
      </c>
      <c r="R244" s="33" t="s">
        <v>200</v>
      </c>
      <c r="S244" s="74">
        <f t="shared" si="8"/>
        <v>102.02</v>
      </c>
      <c r="T244" s="55">
        <v>0</v>
      </c>
      <c r="U244" s="55">
        <v>0</v>
      </c>
      <c r="V244" s="55">
        <v>0</v>
      </c>
      <c r="W244" s="55">
        <v>0</v>
      </c>
      <c r="X244" s="74">
        <v>102.02</v>
      </c>
      <c r="Y244" s="55">
        <v>0</v>
      </c>
      <c r="Z244" s="55">
        <v>0</v>
      </c>
      <c r="AA244" s="55">
        <v>0</v>
      </c>
      <c r="AB244" s="55">
        <v>0</v>
      </c>
      <c r="AC244" s="55">
        <v>0</v>
      </c>
      <c r="AD244" s="55">
        <v>0</v>
      </c>
      <c r="AE244" s="55">
        <v>0</v>
      </c>
    </row>
    <row r="245" spans="1:31" ht="21" x14ac:dyDescent="0.35">
      <c r="A245" s="34" t="s">
        <v>194</v>
      </c>
      <c r="B245" s="33" t="s">
        <v>284</v>
      </c>
      <c r="C245" s="34">
        <v>11510</v>
      </c>
      <c r="D245" s="33" t="s">
        <v>284</v>
      </c>
      <c r="E245" s="71" t="s">
        <v>32</v>
      </c>
      <c r="F245" s="33" t="s">
        <v>191</v>
      </c>
      <c r="G245" s="52" t="s">
        <v>66</v>
      </c>
      <c r="H245" s="33" t="s">
        <v>190</v>
      </c>
      <c r="I245" s="33">
        <v>21101</v>
      </c>
      <c r="J245" s="72" t="s">
        <v>306</v>
      </c>
      <c r="K245" s="53" t="s">
        <v>435</v>
      </c>
      <c r="L245" s="73" t="s">
        <v>436</v>
      </c>
      <c r="M245" s="53"/>
      <c r="N245" s="53"/>
      <c r="O245" s="53" t="s">
        <v>345</v>
      </c>
      <c r="P245" s="53">
        <v>1</v>
      </c>
      <c r="Q245" s="74">
        <v>781.28</v>
      </c>
      <c r="R245" s="33" t="s">
        <v>200</v>
      </c>
      <c r="S245" s="74">
        <f t="shared" si="8"/>
        <v>781.28</v>
      </c>
      <c r="T245" s="55">
        <v>0</v>
      </c>
      <c r="U245" s="55">
        <v>0</v>
      </c>
      <c r="V245" s="55">
        <v>0</v>
      </c>
      <c r="W245" s="55">
        <v>0</v>
      </c>
      <c r="X245" s="74">
        <v>781.28</v>
      </c>
      <c r="Y245" s="55">
        <v>0</v>
      </c>
      <c r="Z245" s="55">
        <v>0</v>
      </c>
      <c r="AA245" s="55">
        <v>0</v>
      </c>
      <c r="AB245" s="55">
        <v>0</v>
      </c>
      <c r="AC245" s="55">
        <v>0</v>
      </c>
      <c r="AD245" s="55">
        <v>0</v>
      </c>
      <c r="AE245" s="55">
        <v>0</v>
      </c>
    </row>
    <row r="246" spans="1:31" ht="21" x14ac:dyDescent="0.35">
      <c r="A246" s="34" t="s">
        <v>194</v>
      </c>
      <c r="B246" s="33" t="s">
        <v>284</v>
      </c>
      <c r="C246" s="34">
        <v>11510</v>
      </c>
      <c r="D246" s="33" t="s">
        <v>284</v>
      </c>
      <c r="E246" s="71" t="s">
        <v>32</v>
      </c>
      <c r="F246" s="33" t="s">
        <v>191</v>
      </c>
      <c r="G246" s="52" t="s">
        <v>66</v>
      </c>
      <c r="H246" s="33" t="s">
        <v>190</v>
      </c>
      <c r="I246" s="33">
        <v>21101</v>
      </c>
      <c r="J246" s="72" t="s">
        <v>306</v>
      </c>
      <c r="K246" s="53" t="s">
        <v>437</v>
      </c>
      <c r="L246" s="73" t="s">
        <v>438</v>
      </c>
      <c r="M246" s="53"/>
      <c r="N246" s="53"/>
      <c r="O246" s="53" t="s">
        <v>300</v>
      </c>
      <c r="P246" s="53">
        <v>5</v>
      </c>
      <c r="Q246" s="74">
        <v>47.11</v>
      </c>
      <c r="R246" s="33" t="s">
        <v>200</v>
      </c>
      <c r="S246" s="74">
        <f t="shared" si="8"/>
        <v>235.55</v>
      </c>
      <c r="T246" s="55">
        <v>0</v>
      </c>
      <c r="U246" s="55">
        <v>0</v>
      </c>
      <c r="V246" s="55">
        <v>0</v>
      </c>
      <c r="W246" s="55">
        <v>0</v>
      </c>
      <c r="X246" s="74">
        <v>235.55</v>
      </c>
      <c r="Y246" s="55">
        <v>0</v>
      </c>
      <c r="Z246" s="55">
        <v>0</v>
      </c>
      <c r="AA246" s="55">
        <v>0</v>
      </c>
      <c r="AB246" s="55">
        <v>0</v>
      </c>
      <c r="AC246" s="55">
        <v>0</v>
      </c>
      <c r="AD246" s="55">
        <v>0</v>
      </c>
      <c r="AE246" s="55">
        <v>0</v>
      </c>
    </row>
    <row r="247" spans="1:31" ht="21" x14ac:dyDescent="0.35">
      <c r="A247" s="34" t="s">
        <v>194</v>
      </c>
      <c r="B247" s="33" t="s">
        <v>284</v>
      </c>
      <c r="C247" s="34">
        <v>11510</v>
      </c>
      <c r="D247" s="33" t="s">
        <v>284</v>
      </c>
      <c r="E247" s="71" t="s">
        <v>32</v>
      </c>
      <c r="F247" s="33" t="s">
        <v>191</v>
      </c>
      <c r="G247" s="52" t="s">
        <v>66</v>
      </c>
      <c r="H247" s="33" t="s">
        <v>190</v>
      </c>
      <c r="I247" s="33">
        <v>21101</v>
      </c>
      <c r="J247" s="72" t="s">
        <v>306</v>
      </c>
      <c r="K247" s="53" t="s">
        <v>439</v>
      </c>
      <c r="L247" s="73" t="s">
        <v>440</v>
      </c>
      <c r="M247" s="53"/>
      <c r="N247" s="53"/>
      <c r="O247" s="53" t="s">
        <v>300</v>
      </c>
      <c r="P247" s="53">
        <v>4</v>
      </c>
      <c r="Q247" s="74">
        <v>31</v>
      </c>
      <c r="R247" s="33" t="s">
        <v>200</v>
      </c>
      <c r="S247" s="74">
        <f t="shared" si="8"/>
        <v>124</v>
      </c>
      <c r="T247" s="55">
        <v>0</v>
      </c>
      <c r="U247" s="55">
        <v>0</v>
      </c>
      <c r="V247" s="55">
        <v>0</v>
      </c>
      <c r="W247" s="55">
        <v>0</v>
      </c>
      <c r="X247" s="74">
        <v>124</v>
      </c>
      <c r="Y247" s="55">
        <v>0</v>
      </c>
      <c r="Z247" s="55">
        <v>0</v>
      </c>
      <c r="AA247" s="55">
        <v>0</v>
      </c>
      <c r="AB247" s="55">
        <v>0</v>
      </c>
      <c r="AC247" s="55">
        <v>0</v>
      </c>
      <c r="AD247" s="55">
        <v>0</v>
      </c>
      <c r="AE247" s="55">
        <v>0</v>
      </c>
    </row>
    <row r="248" spans="1:31" ht="21" x14ac:dyDescent="0.35">
      <c r="A248" s="34" t="s">
        <v>194</v>
      </c>
      <c r="B248" s="33" t="s">
        <v>284</v>
      </c>
      <c r="C248" s="34">
        <v>11510</v>
      </c>
      <c r="D248" s="33" t="s">
        <v>284</v>
      </c>
      <c r="E248" s="71" t="s">
        <v>32</v>
      </c>
      <c r="F248" s="33" t="s">
        <v>191</v>
      </c>
      <c r="G248" s="52" t="s">
        <v>66</v>
      </c>
      <c r="H248" s="33" t="s">
        <v>190</v>
      </c>
      <c r="I248" s="33">
        <v>21101</v>
      </c>
      <c r="J248" s="72" t="s">
        <v>306</v>
      </c>
      <c r="K248" s="53" t="s">
        <v>407</v>
      </c>
      <c r="L248" s="73" t="s">
        <v>408</v>
      </c>
      <c r="M248" s="53"/>
      <c r="N248" s="53"/>
      <c r="O248" s="53" t="s">
        <v>300</v>
      </c>
      <c r="P248" s="53">
        <v>100</v>
      </c>
      <c r="Q248" s="74">
        <f>227.41/100</f>
        <v>2.2740999999999998</v>
      </c>
      <c r="R248" s="33" t="s">
        <v>200</v>
      </c>
      <c r="S248" s="74">
        <f t="shared" si="8"/>
        <v>227.40999999999997</v>
      </c>
      <c r="T248" s="55">
        <v>0</v>
      </c>
      <c r="U248" s="55">
        <v>0</v>
      </c>
      <c r="V248" s="55">
        <v>0</v>
      </c>
      <c r="W248" s="55">
        <v>0</v>
      </c>
      <c r="X248" s="74">
        <v>227.41</v>
      </c>
      <c r="Y248" s="55">
        <v>0</v>
      </c>
      <c r="Z248" s="55">
        <v>0</v>
      </c>
      <c r="AA248" s="55">
        <v>0</v>
      </c>
      <c r="AB248" s="55">
        <v>0</v>
      </c>
      <c r="AC248" s="55">
        <v>0</v>
      </c>
      <c r="AD248" s="55">
        <v>0</v>
      </c>
      <c r="AE248" s="55">
        <v>0</v>
      </c>
    </row>
    <row r="249" spans="1:31" ht="21" x14ac:dyDescent="0.35">
      <c r="A249" s="34" t="s">
        <v>194</v>
      </c>
      <c r="B249" s="33" t="s">
        <v>284</v>
      </c>
      <c r="C249" s="34">
        <v>11510</v>
      </c>
      <c r="D249" s="33" t="s">
        <v>284</v>
      </c>
      <c r="E249" s="71" t="s">
        <v>32</v>
      </c>
      <c r="F249" s="33" t="s">
        <v>191</v>
      </c>
      <c r="G249" s="52" t="s">
        <v>66</v>
      </c>
      <c r="H249" s="33" t="s">
        <v>190</v>
      </c>
      <c r="I249" s="33">
        <v>21101</v>
      </c>
      <c r="J249" s="72" t="s">
        <v>306</v>
      </c>
      <c r="K249" s="53" t="s">
        <v>405</v>
      </c>
      <c r="L249" s="73" t="s">
        <v>406</v>
      </c>
      <c r="M249" s="53"/>
      <c r="N249" s="53"/>
      <c r="O249" s="53" t="s">
        <v>311</v>
      </c>
      <c r="P249" s="53">
        <v>10</v>
      </c>
      <c r="Q249" s="74">
        <f>799.9/10</f>
        <v>79.989999999999995</v>
      </c>
      <c r="R249" s="33" t="s">
        <v>200</v>
      </c>
      <c r="S249" s="74">
        <f t="shared" si="8"/>
        <v>799.9</v>
      </c>
      <c r="T249" s="55">
        <v>0</v>
      </c>
      <c r="U249" s="55">
        <v>0</v>
      </c>
      <c r="V249" s="55">
        <v>0</v>
      </c>
      <c r="W249" s="55">
        <v>0</v>
      </c>
      <c r="X249" s="74">
        <v>799.9</v>
      </c>
      <c r="Y249" s="55">
        <v>0</v>
      </c>
      <c r="Z249" s="55">
        <v>0</v>
      </c>
      <c r="AA249" s="55">
        <v>0</v>
      </c>
      <c r="AB249" s="55">
        <v>0</v>
      </c>
      <c r="AC249" s="55">
        <v>0</v>
      </c>
      <c r="AD249" s="55">
        <v>0</v>
      </c>
      <c r="AE249" s="55">
        <v>0</v>
      </c>
    </row>
    <row r="250" spans="1:31" ht="21" x14ac:dyDescent="0.35">
      <c r="A250" s="34" t="s">
        <v>194</v>
      </c>
      <c r="B250" s="33" t="s">
        <v>284</v>
      </c>
      <c r="C250" s="34">
        <v>11510</v>
      </c>
      <c r="D250" s="33" t="s">
        <v>284</v>
      </c>
      <c r="E250" s="71" t="s">
        <v>32</v>
      </c>
      <c r="F250" s="33" t="s">
        <v>191</v>
      </c>
      <c r="G250" s="52" t="s">
        <v>66</v>
      </c>
      <c r="H250" s="33" t="s">
        <v>190</v>
      </c>
      <c r="I250" s="33">
        <v>21101</v>
      </c>
      <c r="J250" s="72" t="s">
        <v>306</v>
      </c>
      <c r="K250" s="53" t="s">
        <v>117</v>
      </c>
      <c r="L250" s="73" t="s">
        <v>312</v>
      </c>
      <c r="M250" s="53"/>
      <c r="N250" s="53"/>
      <c r="O250" s="53" t="s">
        <v>300</v>
      </c>
      <c r="P250" s="53">
        <v>4</v>
      </c>
      <c r="Q250" s="74">
        <v>26.66</v>
      </c>
      <c r="R250" s="33" t="s">
        <v>200</v>
      </c>
      <c r="S250" s="74">
        <f t="shared" si="8"/>
        <v>106.64</v>
      </c>
      <c r="T250" s="55">
        <v>0</v>
      </c>
      <c r="U250" s="55">
        <v>0</v>
      </c>
      <c r="V250" s="55">
        <v>0</v>
      </c>
      <c r="W250" s="55">
        <v>0</v>
      </c>
      <c r="X250" s="74">
        <v>106.64</v>
      </c>
      <c r="Y250" s="55">
        <v>0</v>
      </c>
      <c r="Z250" s="55">
        <v>0</v>
      </c>
      <c r="AA250" s="55">
        <v>0</v>
      </c>
      <c r="AB250" s="55">
        <v>0</v>
      </c>
      <c r="AC250" s="55">
        <v>0</v>
      </c>
      <c r="AD250" s="55">
        <v>0</v>
      </c>
      <c r="AE250" s="55">
        <v>0</v>
      </c>
    </row>
    <row r="251" spans="1:31" ht="21" x14ac:dyDescent="0.35">
      <c r="A251" s="34" t="s">
        <v>194</v>
      </c>
      <c r="B251" s="33" t="s">
        <v>284</v>
      </c>
      <c r="C251" s="34">
        <v>11510</v>
      </c>
      <c r="D251" s="33" t="s">
        <v>284</v>
      </c>
      <c r="E251" s="71" t="s">
        <v>32</v>
      </c>
      <c r="F251" s="33" t="s">
        <v>33</v>
      </c>
      <c r="G251" s="52" t="s">
        <v>32</v>
      </c>
      <c r="H251" s="33" t="s">
        <v>35</v>
      </c>
      <c r="I251" s="33">
        <v>21101</v>
      </c>
      <c r="J251" s="72" t="s">
        <v>306</v>
      </c>
      <c r="K251" s="53" t="s">
        <v>405</v>
      </c>
      <c r="L251" s="73" t="s">
        <v>406</v>
      </c>
      <c r="M251" s="53"/>
      <c r="N251" s="53"/>
      <c r="O251" s="53" t="s">
        <v>311</v>
      </c>
      <c r="P251" s="53">
        <v>10</v>
      </c>
      <c r="Q251" s="74">
        <v>79.989999999999995</v>
      </c>
      <c r="R251" s="33" t="s">
        <v>200</v>
      </c>
      <c r="S251" s="74">
        <f t="shared" si="8"/>
        <v>799.9</v>
      </c>
      <c r="T251" s="55">
        <v>0</v>
      </c>
      <c r="U251" s="55">
        <v>0</v>
      </c>
      <c r="V251" s="55">
        <v>0</v>
      </c>
      <c r="W251" s="55">
        <v>0</v>
      </c>
      <c r="X251" s="74">
        <v>799.9</v>
      </c>
      <c r="Y251" s="55">
        <v>0</v>
      </c>
      <c r="Z251" s="55">
        <v>0</v>
      </c>
      <c r="AA251" s="55">
        <v>0</v>
      </c>
      <c r="AB251" s="55">
        <v>0</v>
      </c>
      <c r="AC251" s="55">
        <v>0</v>
      </c>
      <c r="AD251" s="55">
        <v>0</v>
      </c>
      <c r="AE251" s="55">
        <v>0</v>
      </c>
    </row>
    <row r="252" spans="1:31" ht="21" x14ac:dyDescent="0.35">
      <c r="A252" s="34" t="s">
        <v>194</v>
      </c>
      <c r="B252" s="33" t="s">
        <v>284</v>
      </c>
      <c r="C252" s="34">
        <v>11510</v>
      </c>
      <c r="D252" s="33" t="s">
        <v>284</v>
      </c>
      <c r="E252" s="71" t="s">
        <v>32</v>
      </c>
      <c r="F252" s="33" t="s">
        <v>33</v>
      </c>
      <c r="G252" s="52" t="s">
        <v>32</v>
      </c>
      <c r="H252" s="33" t="s">
        <v>35</v>
      </c>
      <c r="I252" s="33">
        <v>21101</v>
      </c>
      <c r="J252" s="72" t="s">
        <v>306</v>
      </c>
      <c r="K252" s="53" t="s">
        <v>409</v>
      </c>
      <c r="L252" s="73" t="s">
        <v>441</v>
      </c>
      <c r="M252" s="53"/>
      <c r="N252" s="53"/>
      <c r="O252" s="53" t="s">
        <v>300</v>
      </c>
      <c r="P252" s="53">
        <v>12</v>
      </c>
      <c r="Q252" s="74">
        <f>65.12/12</f>
        <v>5.4266666666666667</v>
      </c>
      <c r="R252" s="33" t="s">
        <v>200</v>
      </c>
      <c r="S252" s="74">
        <f t="shared" si="8"/>
        <v>65.12</v>
      </c>
      <c r="T252" s="55">
        <v>0</v>
      </c>
      <c r="U252" s="55">
        <v>0</v>
      </c>
      <c r="V252" s="55">
        <v>0</v>
      </c>
      <c r="W252" s="55">
        <v>0</v>
      </c>
      <c r="X252" s="74">
        <v>65.12</v>
      </c>
      <c r="Y252" s="55">
        <v>0</v>
      </c>
      <c r="Z252" s="55">
        <v>0</v>
      </c>
      <c r="AA252" s="55">
        <v>0</v>
      </c>
      <c r="AB252" s="55">
        <v>0</v>
      </c>
      <c r="AC252" s="55">
        <v>0</v>
      </c>
      <c r="AD252" s="55">
        <v>0</v>
      </c>
      <c r="AE252" s="55">
        <v>0</v>
      </c>
    </row>
    <row r="253" spans="1:31" ht="21" x14ac:dyDescent="0.35">
      <c r="A253" s="34" t="s">
        <v>194</v>
      </c>
      <c r="B253" s="33" t="s">
        <v>284</v>
      </c>
      <c r="C253" s="34">
        <v>11510</v>
      </c>
      <c r="D253" s="33" t="s">
        <v>284</v>
      </c>
      <c r="E253" s="71" t="s">
        <v>32</v>
      </c>
      <c r="F253" s="33" t="s">
        <v>33</v>
      </c>
      <c r="G253" s="52" t="s">
        <v>32</v>
      </c>
      <c r="H253" s="33" t="s">
        <v>35</v>
      </c>
      <c r="I253" s="33">
        <v>21101</v>
      </c>
      <c r="J253" s="72" t="s">
        <v>306</v>
      </c>
      <c r="K253" s="53" t="s">
        <v>62</v>
      </c>
      <c r="L253" s="73" t="s">
        <v>308</v>
      </c>
      <c r="M253" s="53"/>
      <c r="N253" s="53"/>
      <c r="O253" s="53" t="s">
        <v>289</v>
      </c>
      <c r="P253" s="53">
        <v>30</v>
      </c>
      <c r="Q253" s="74">
        <f>382.1/30</f>
        <v>12.736666666666668</v>
      </c>
      <c r="R253" s="33" t="s">
        <v>200</v>
      </c>
      <c r="S253" s="74">
        <f t="shared" si="8"/>
        <v>382.1</v>
      </c>
      <c r="T253" s="55">
        <v>0</v>
      </c>
      <c r="U253" s="55">
        <v>0</v>
      </c>
      <c r="V253" s="55">
        <v>0</v>
      </c>
      <c r="W253" s="55">
        <v>0</v>
      </c>
      <c r="X253" s="74">
        <v>382.1</v>
      </c>
      <c r="Y253" s="55">
        <v>0</v>
      </c>
      <c r="Z253" s="55">
        <v>0</v>
      </c>
      <c r="AA253" s="55">
        <v>0</v>
      </c>
      <c r="AB253" s="55">
        <v>0</v>
      </c>
      <c r="AC253" s="55">
        <v>0</v>
      </c>
      <c r="AD253" s="55">
        <v>0</v>
      </c>
      <c r="AE253" s="55">
        <v>0</v>
      </c>
    </row>
    <row r="254" spans="1:31" ht="21" x14ac:dyDescent="0.35">
      <c r="A254" s="34" t="s">
        <v>194</v>
      </c>
      <c r="B254" s="33" t="s">
        <v>284</v>
      </c>
      <c r="C254" s="34">
        <v>11510</v>
      </c>
      <c r="D254" s="33" t="s">
        <v>284</v>
      </c>
      <c r="E254" s="71" t="s">
        <v>32</v>
      </c>
      <c r="F254" s="33" t="s">
        <v>33</v>
      </c>
      <c r="G254" s="52" t="s">
        <v>32</v>
      </c>
      <c r="H254" s="33" t="s">
        <v>35</v>
      </c>
      <c r="I254" s="33">
        <v>21101</v>
      </c>
      <c r="J254" s="72" t="s">
        <v>306</v>
      </c>
      <c r="K254" s="53" t="s">
        <v>222</v>
      </c>
      <c r="L254" s="73" t="s">
        <v>442</v>
      </c>
      <c r="M254" s="53"/>
      <c r="N254" s="53"/>
      <c r="O254" s="53" t="s">
        <v>300</v>
      </c>
      <c r="P254" s="53">
        <v>2</v>
      </c>
      <c r="Q254" s="74">
        <f>31.33/2</f>
        <v>15.664999999999999</v>
      </c>
      <c r="R254" s="33" t="s">
        <v>200</v>
      </c>
      <c r="S254" s="74">
        <f t="shared" si="8"/>
        <v>31.33</v>
      </c>
      <c r="T254" s="55">
        <v>0</v>
      </c>
      <c r="U254" s="55">
        <v>0</v>
      </c>
      <c r="V254" s="55">
        <v>0</v>
      </c>
      <c r="W254" s="55">
        <v>0</v>
      </c>
      <c r="X254" s="74">
        <v>31.33</v>
      </c>
      <c r="Y254" s="55">
        <v>0</v>
      </c>
      <c r="Z254" s="55">
        <v>0</v>
      </c>
      <c r="AA254" s="55">
        <v>0</v>
      </c>
      <c r="AB254" s="55">
        <v>0</v>
      </c>
      <c r="AC254" s="55">
        <v>0</v>
      </c>
      <c r="AD254" s="55">
        <v>0</v>
      </c>
      <c r="AE254" s="55">
        <v>0</v>
      </c>
    </row>
    <row r="255" spans="1:31" ht="21" x14ac:dyDescent="0.35">
      <c r="A255" s="34" t="s">
        <v>194</v>
      </c>
      <c r="B255" s="33" t="s">
        <v>284</v>
      </c>
      <c r="C255" s="34">
        <v>11510</v>
      </c>
      <c r="D255" s="33" t="s">
        <v>284</v>
      </c>
      <c r="E255" s="71" t="s">
        <v>32</v>
      </c>
      <c r="F255" s="33" t="s">
        <v>33</v>
      </c>
      <c r="G255" s="52" t="s">
        <v>32</v>
      </c>
      <c r="H255" s="33" t="s">
        <v>35</v>
      </c>
      <c r="I255" s="33">
        <v>21101</v>
      </c>
      <c r="J255" s="72" t="s">
        <v>306</v>
      </c>
      <c r="K255" s="53" t="s">
        <v>411</v>
      </c>
      <c r="L255" s="73" t="s">
        <v>412</v>
      </c>
      <c r="M255" s="53"/>
      <c r="N255" s="53"/>
      <c r="O255" s="53" t="s">
        <v>300</v>
      </c>
      <c r="P255" s="53">
        <v>12</v>
      </c>
      <c r="Q255" s="74">
        <f>65.12/12</f>
        <v>5.4266666666666667</v>
      </c>
      <c r="R255" s="33" t="s">
        <v>200</v>
      </c>
      <c r="S255" s="74">
        <f t="shared" si="8"/>
        <v>65.12</v>
      </c>
      <c r="T255" s="55">
        <v>0</v>
      </c>
      <c r="U255" s="55">
        <v>0</v>
      </c>
      <c r="V255" s="55">
        <v>0</v>
      </c>
      <c r="W255" s="55">
        <v>0</v>
      </c>
      <c r="X255" s="74">
        <v>65.12</v>
      </c>
      <c r="Y255" s="55">
        <v>0</v>
      </c>
      <c r="Z255" s="55">
        <v>0</v>
      </c>
      <c r="AA255" s="55">
        <v>0</v>
      </c>
      <c r="AB255" s="55">
        <v>0</v>
      </c>
      <c r="AC255" s="55">
        <v>0</v>
      </c>
      <c r="AD255" s="55">
        <v>0</v>
      </c>
      <c r="AE255" s="55">
        <v>0</v>
      </c>
    </row>
    <row r="256" spans="1:31" ht="21" x14ac:dyDescent="0.35">
      <c r="A256" s="34" t="s">
        <v>194</v>
      </c>
      <c r="B256" s="33" t="s">
        <v>284</v>
      </c>
      <c r="C256" s="34">
        <v>11510</v>
      </c>
      <c r="D256" s="33" t="s">
        <v>284</v>
      </c>
      <c r="E256" s="71" t="s">
        <v>32</v>
      </c>
      <c r="F256" s="33" t="s">
        <v>33</v>
      </c>
      <c r="G256" s="52" t="s">
        <v>32</v>
      </c>
      <c r="H256" s="33" t="s">
        <v>35</v>
      </c>
      <c r="I256" s="33">
        <v>21101</v>
      </c>
      <c r="J256" s="72" t="s">
        <v>306</v>
      </c>
      <c r="K256" s="53" t="s">
        <v>407</v>
      </c>
      <c r="L256" s="73" t="s">
        <v>408</v>
      </c>
      <c r="M256" s="53"/>
      <c r="N256" s="53"/>
      <c r="O256" s="53" t="s">
        <v>300</v>
      </c>
      <c r="P256" s="53">
        <v>200</v>
      </c>
      <c r="Q256" s="74">
        <v>2.27</v>
      </c>
      <c r="R256" s="33" t="s">
        <v>200</v>
      </c>
      <c r="S256" s="74">
        <f t="shared" si="8"/>
        <v>454</v>
      </c>
      <c r="T256" s="55">
        <v>0</v>
      </c>
      <c r="U256" s="55">
        <v>0</v>
      </c>
      <c r="V256" s="55">
        <v>0</v>
      </c>
      <c r="W256" s="55">
        <v>0</v>
      </c>
      <c r="X256" s="74">
        <v>454</v>
      </c>
      <c r="Y256" s="55">
        <v>0</v>
      </c>
      <c r="Z256" s="55">
        <v>0</v>
      </c>
      <c r="AA256" s="55">
        <v>0</v>
      </c>
      <c r="AB256" s="55">
        <v>0</v>
      </c>
      <c r="AC256" s="55">
        <v>0</v>
      </c>
      <c r="AD256" s="55">
        <v>0</v>
      </c>
      <c r="AE256" s="55">
        <v>0</v>
      </c>
    </row>
    <row r="257" spans="1:31" ht="31.5" x14ac:dyDescent="0.35">
      <c r="A257" s="34" t="s">
        <v>194</v>
      </c>
      <c r="B257" s="33" t="s">
        <v>284</v>
      </c>
      <c r="C257" s="34">
        <v>11510</v>
      </c>
      <c r="D257" s="33" t="s">
        <v>284</v>
      </c>
      <c r="E257" s="71" t="s">
        <v>32</v>
      </c>
      <c r="F257" s="33" t="s">
        <v>191</v>
      </c>
      <c r="G257" s="52" t="s">
        <v>66</v>
      </c>
      <c r="H257" s="33" t="s">
        <v>190</v>
      </c>
      <c r="I257" s="33">
        <v>22106</v>
      </c>
      <c r="J257" s="72" t="s">
        <v>321</v>
      </c>
      <c r="K257" s="53" t="s">
        <v>322</v>
      </c>
      <c r="L257" s="73" t="s">
        <v>323</v>
      </c>
      <c r="M257" s="53"/>
      <c r="N257" s="53" t="s">
        <v>324</v>
      </c>
      <c r="O257" s="53" t="s">
        <v>324</v>
      </c>
      <c r="P257" s="53">
        <v>1</v>
      </c>
      <c r="Q257" s="74">
        <v>12528</v>
      </c>
      <c r="R257" s="33" t="s">
        <v>200</v>
      </c>
      <c r="S257" s="74">
        <f t="shared" si="8"/>
        <v>12528</v>
      </c>
      <c r="T257" s="55">
        <v>0</v>
      </c>
      <c r="U257" s="55">
        <v>0</v>
      </c>
      <c r="V257" s="55">
        <v>0</v>
      </c>
      <c r="W257" s="55">
        <v>0</v>
      </c>
      <c r="X257" s="74">
        <v>12528</v>
      </c>
      <c r="Y257" s="55">
        <v>0</v>
      </c>
      <c r="Z257" s="55">
        <v>0</v>
      </c>
      <c r="AA257" s="55">
        <v>0</v>
      </c>
      <c r="AB257" s="55">
        <v>0</v>
      </c>
      <c r="AC257" s="55">
        <v>0</v>
      </c>
      <c r="AD257" s="55">
        <v>0</v>
      </c>
      <c r="AE257" s="55">
        <v>0</v>
      </c>
    </row>
    <row r="258" spans="1:31" ht="31.5" x14ac:dyDescent="0.35">
      <c r="A258" s="34" t="s">
        <v>194</v>
      </c>
      <c r="B258" s="33" t="s">
        <v>284</v>
      </c>
      <c r="C258" s="34">
        <v>11510</v>
      </c>
      <c r="D258" s="33" t="s">
        <v>284</v>
      </c>
      <c r="E258" s="71" t="s">
        <v>32</v>
      </c>
      <c r="F258" s="33" t="s">
        <v>191</v>
      </c>
      <c r="G258" s="52" t="s">
        <v>66</v>
      </c>
      <c r="H258" s="33" t="s">
        <v>190</v>
      </c>
      <c r="I258" s="33">
        <v>22106</v>
      </c>
      <c r="J258" s="72" t="s">
        <v>321</v>
      </c>
      <c r="K258" s="53" t="s">
        <v>322</v>
      </c>
      <c r="L258" s="73" t="s">
        <v>323</v>
      </c>
      <c r="M258" s="53"/>
      <c r="N258" s="53" t="s">
        <v>324</v>
      </c>
      <c r="O258" s="53" t="s">
        <v>324</v>
      </c>
      <c r="P258" s="53">
        <v>1</v>
      </c>
      <c r="Q258" s="74">
        <v>10080</v>
      </c>
      <c r="R258" s="33" t="s">
        <v>200</v>
      </c>
      <c r="S258" s="74">
        <f t="shared" si="8"/>
        <v>10080</v>
      </c>
      <c r="T258" s="55">
        <v>0</v>
      </c>
      <c r="U258" s="55">
        <v>0</v>
      </c>
      <c r="V258" s="55">
        <v>0</v>
      </c>
      <c r="W258" s="55">
        <v>0</v>
      </c>
      <c r="X258" s="74">
        <v>10080</v>
      </c>
      <c r="Y258" s="55">
        <v>0</v>
      </c>
      <c r="Z258" s="55">
        <v>0</v>
      </c>
      <c r="AA258" s="55">
        <v>0</v>
      </c>
      <c r="AB258" s="55">
        <v>0</v>
      </c>
      <c r="AC258" s="55">
        <v>0</v>
      </c>
      <c r="AD258" s="55">
        <v>0</v>
      </c>
      <c r="AE258" s="55">
        <v>0</v>
      </c>
    </row>
    <row r="259" spans="1:31" ht="31.5" x14ac:dyDescent="0.35">
      <c r="A259" s="34" t="s">
        <v>194</v>
      </c>
      <c r="B259" s="33" t="s">
        <v>284</v>
      </c>
      <c r="C259" s="34">
        <v>11510</v>
      </c>
      <c r="D259" s="33" t="s">
        <v>284</v>
      </c>
      <c r="E259" s="71" t="s">
        <v>32</v>
      </c>
      <c r="F259" s="33" t="s">
        <v>191</v>
      </c>
      <c r="G259" s="52" t="s">
        <v>66</v>
      </c>
      <c r="H259" s="33" t="s">
        <v>190</v>
      </c>
      <c r="I259" s="33">
        <v>22106</v>
      </c>
      <c r="J259" s="72" t="s">
        <v>321</v>
      </c>
      <c r="K259" s="53" t="s">
        <v>322</v>
      </c>
      <c r="L259" s="73" t="s">
        <v>323</v>
      </c>
      <c r="M259" s="53"/>
      <c r="N259" s="53" t="s">
        <v>324</v>
      </c>
      <c r="O259" s="53" t="s">
        <v>324</v>
      </c>
      <c r="P259" s="53">
        <v>1</v>
      </c>
      <c r="Q259" s="74">
        <v>7145.6</v>
      </c>
      <c r="R259" s="33" t="s">
        <v>200</v>
      </c>
      <c r="S259" s="74">
        <f t="shared" si="8"/>
        <v>7145.6</v>
      </c>
      <c r="T259" s="55">
        <v>0</v>
      </c>
      <c r="U259" s="55">
        <v>0</v>
      </c>
      <c r="V259" s="55">
        <v>0</v>
      </c>
      <c r="W259" s="55">
        <v>0</v>
      </c>
      <c r="X259" s="74">
        <v>7145.6</v>
      </c>
      <c r="Y259" s="55">
        <v>0</v>
      </c>
      <c r="Z259" s="55">
        <v>0</v>
      </c>
      <c r="AA259" s="55">
        <v>0</v>
      </c>
      <c r="AB259" s="55">
        <v>0</v>
      </c>
      <c r="AC259" s="55">
        <v>0</v>
      </c>
      <c r="AD259" s="55">
        <v>0</v>
      </c>
      <c r="AE259" s="55">
        <v>0</v>
      </c>
    </row>
    <row r="260" spans="1:31" ht="31.5" x14ac:dyDescent="0.35">
      <c r="A260" s="34" t="s">
        <v>194</v>
      </c>
      <c r="B260" s="33" t="s">
        <v>284</v>
      </c>
      <c r="C260" s="34">
        <v>11510</v>
      </c>
      <c r="D260" s="33" t="s">
        <v>284</v>
      </c>
      <c r="E260" s="71" t="s">
        <v>32</v>
      </c>
      <c r="F260" s="33" t="s">
        <v>191</v>
      </c>
      <c r="G260" s="52" t="s">
        <v>66</v>
      </c>
      <c r="H260" s="33" t="s">
        <v>190</v>
      </c>
      <c r="I260" s="33">
        <v>22106</v>
      </c>
      <c r="J260" s="72" t="s">
        <v>321</v>
      </c>
      <c r="K260" s="53" t="s">
        <v>322</v>
      </c>
      <c r="L260" s="73" t="s">
        <v>323</v>
      </c>
      <c r="M260" s="53"/>
      <c r="N260" s="53" t="s">
        <v>324</v>
      </c>
      <c r="O260" s="53" t="s">
        <v>324</v>
      </c>
      <c r="P260" s="53">
        <v>1</v>
      </c>
      <c r="Q260" s="74">
        <v>381</v>
      </c>
      <c r="R260" s="33" t="s">
        <v>200</v>
      </c>
      <c r="S260" s="74">
        <f t="shared" si="8"/>
        <v>381</v>
      </c>
      <c r="T260" s="55">
        <v>0</v>
      </c>
      <c r="U260" s="55">
        <v>0</v>
      </c>
      <c r="V260" s="55">
        <v>0</v>
      </c>
      <c r="W260" s="55">
        <v>0</v>
      </c>
      <c r="X260" s="74">
        <v>381</v>
      </c>
      <c r="Y260" s="55">
        <v>0</v>
      </c>
      <c r="Z260" s="55">
        <v>0</v>
      </c>
      <c r="AA260" s="55">
        <v>0</v>
      </c>
      <c r="AB260" s="55">
        <v>0</v>
      </c>
      <c r="AC260" s="55">
        <v>0</v>
      </c>
      <c r="AD260" s="55">
        <v>0</v>
      </c>
      <c r="AE260" s="55">
        <v>0</v>
      </c>
    </row>
    <row r="261" spans="1:31" ht="31.5" x14ac:dyDescent="0.35">
      <c r="A261" s="34" t="s">
        <v>194</v>
      </c>
      <c r="B261" s="33" t="s">
        <v>284</v>
      </c>
      <c r="C261" s="34">
        <v>11510</v>
      </c>
      <c r="D261" s="33" t="s">
        <v>284</v>
      </c>
      <c r="E261" s="71" t="s">
        <v>32</v>
      </c>
      <c r="F261" s="33" t="s">
        <v>191</v>
      </c>
      <c r="G261" s="52" t="s">
        <v>66</v>
      </c>
      <c r="H261" s="33" t="s">
        <v>190</v>
      </c>
      <c r="I261" s="33">
        <v>22106</v>
      </c>
      <c r="J261" s="72" t="s">
        <v>321</v>
      </c>
      <c r="K261" s="53" t="s">
        <v>322</v>
      </c>
      <c r="L261" s="73" t="s">
        <v>323</v>
      </c>
      <c r="M261" s="53"/>
      <c r="N261" s="53" t="s">
        <v>324</v>
      </c>
      <c r="O261" s="53" t="s">
        <v>324</v>
      </c>
      <c r="P261" s="53">
        <v>1</v>
      </c>
      <c r="Q261" s="74">
        <v>885</v>
      </c>
      <c r="R261" s="33" t="s">
        <v>200</v>
      </c>
      <c r="S261" s="74">
        <f t="shared" si="8"/>
        <v>885</v>
      </c>
      <c r="T261" s="55">
        <v>0</v>
      </c>
      <c r="U261" s="55">
        <v>0</v>
      </c>
      <c r="V261" s="55">
        <v>0</v>
      </c>
      <c r="W261" s="55">
        <v>0</v>
      </c>
      <c r="X261" s="74">
        <v>885</v>
      </c>
      <c r="Y261" s="55">
        <v>0</v>
      </c>
      <c r="Z261" s="55">
        <v>0</v>
      </c>
      <c r="AA261" s="55">
        <v>0</v>
      </c>
      <c r="AB261" s="55">
        <v>0</v>
      </c>
      <c r="AC261" s="55">
        <v>0</v>
      </c>
      <c r="AD261" s="55">
        <v>0</v>
      </c>
      <c r="AE261" s="55">
        <v>0</v>
      </c>
    </row>
    <row r="262" spans="1:31" ht="21" x14ac:dyDescent="0.35">
      <c r="A262" s="34" t="s">
        <v>194</v>
      </c>
      <c r="B262" s="33" t="s">
        <v>284</v>
      </c>
      <c r="C262" s="34">
        <v>11510</v>
      </c>
      <c r="D262" s="33" t="s">
        <v>284</v>
      </c>
      <c r="E262" s="71" t="s">
        <v>32</v>
      </c>
      <c r="F262" s="33" t="s">
        <v>33</v>
      </c>
      <c r="G262" s="52" t="s">
        <v>32</v>
      </c>
      <c r="H262" s="33" t="s">
        <v>35</v>
      </c>
      <c r="I262" s="33">
        <v>22104</v>
      </c>
      <c r="J262" s="72" t="s">
        <v>286</v>
      </c>
      <c r="K262" s="53" t="s">
        <v>443</v>
      </c>
      <c r="L262" s="73" t="s">
        <v>444</v>
      </c>
      <c r="M262" s="53"/>
      <c r="N262" s="53"/>
      <c r="O262" s="53" t="s">
        <v>300</v>
      </c>
      <c r="P262" s="53">
        <v>6</v>
      </c>
      <c r="Q262" s="74">
        <v>38</v>
      </c>
      <c r="R262" s="33" t="s">
        <v>200</v>
      </c>
      <c r="S262" s="74">
        <f t="shared" si="8"/>
        <v>228</v>
      </c>
      <c r="T262" s="55">
        <v>0</v>
      </c>
      <c r="U262" s="55">
        <v>0</v>
      </c>
      <c r="V262" s="55">
        <v>0</v>
      </c>
      <c r="W262" s="55">
        <v>0</v>
      </c>
      <c r="X262" s="74">
        <v>228</v>
      </c>
      <c r="Y262" s="55">
        <v>0</v>
      </c>
      <c r="Z262" s="55">
        <v>0</v>
      </c>
      <c r="AA262" s="55">
        <v>0</v>
      </c>
      <c r="AB262" s="55">
        <v>0</v>
      </c>
      <c r="AC262" s="55">
        <v>0</v>
      </c>
      <c r="AD262" s="55">
        <v>0</v>
      </c>
      <c r="AE262" s="55">
        <v>0</v>
      </c>
    </row>
    <row r="263" spans="1:31" ht="21" x14ac:dyDescent="0.35">
      <c r="A263" s="34" t="s">
        <v>194</v>
      </c>
      <c r="B263" s="33" t="s">
        <v>284</v>
      </c>
      <c r="C263" s="34">
        <v>11510</v>
      </c>
      <c r="D263" s="33" t="s">
        <v>284</v>
      </c>
      <c r="E263" s="71" t="s">
        <v>32</v>
      </c>
      <c r="F263" s="33" t="s">
        <v>33</v>
      </c>
      <c r="G263" s="52" t="s">
        <v>32</v>
      </c>
      <c r="H263" s="33" t="s">
        <v>35</v>
      </c>
      <c r="I263" s="33">
        <v>22104</v>
      </c>
      <c r="J263" s="72" t="s">
        <v>286</v>
      </c>
      <c r="K263" s="53" t="s">
        <v>443</v>
      </c>
      <c r="L263" s="73" t="s">
        <v>444</v>
      </c>
      <c r="M263" s="53"/>
      <c r="N263" s="53"/>
      <c r="O263" s="53" t="s">
        <v>300</v>
      </c>
      <c r="P263" s="53">
        <v>7</v>
      </c>
      <c r="Q263" s="74">
        <v>38</v>
      </c>
      <c r="R263" s="33" t="s">
        <v>200</v>
      </c>
      <c r="S263" s="74">
        <f t="shared" si="8"/>
        <v>266</v>
      </c>
      <c r="T263" s="55">
        <v>0</v>
      </c>
      <c r="U263" s="55">
        <v>0</v>
      </c>
      <c r="V263" s="55">
        <v>0</v>
      </c>
      <c r="W263" s="55">
        <v>0</v>
      </c>
      <c r="X263" s="74">
        <v>266</v>
      </c>
      <c r="Y263" s="55">
        <v>0</v>
      </c>
      <c r="Z263" s="55">
        <v>0</v>
      </c>
      <c r="AA263" s="55">
        <v>0</v>
      </c>
      <c r="AB263" s="55">
        <v>0</v>
      </c>
      <c r="AC263" s="55">
        <v>0</v>
      </c>
      <c r="AD263" s="55">
        <v>0</v>
      </c>
      <c r="AE263" s="55">
        <v>0</v>
      </c>
    </row>
    <row r="264" spans="1:31" ht="21" x14ac:dyDescent="0.35">
      <c r="A264" s="34" t="s">
        <v>194</v>
      </c>
      <c r="B264" s="33" t="s">
        <v>284</v>
      </c>
      <c r="C264" s="34">
        <v>11510</v>
      </c>
      <c r="D264" s="33" t="s">
        <v>284</v>
      </c>
      <c r="E264" s="71" t="s">
        <v>32</v>
      </c>
      <c r="F264" s="33" t="s">
        <v>33</v>
      </c>
      <c r="G264" s="52" t="s">
        <v>32</v>
      </c>
      <c r="H264" s="33" t="s">
        <v>35</v>
      </c>
      <c r="I264" s="33">
        <v>22104</v>
      </c>
      <c r="J264" s="72" t="s">
        <v>286</v>
      </c>
      <c r="K264" s="53" t="s">
        <v>443</v>
      </c>
      <c r="L264" s="73" t="s">
        <v>444</v>
      </c>
      <c r="M264" s="53"/>
      <c r="N264" s="53"/>
      <c r="O264" s="53" t="s">
        <v>300</v>
      </c>
      <c r="P264" s="53">
        <v>7</v>
      </c>
      <c r="Q264" s="74">
        <v>38</v>
      </c>
      <c r="R264" s="33" t="s">
        <v>200</v>
      </c>
      <c r="S264" s="74">
        <f t="shared" si="8"/>
        <v>266</v>
      </c>
      <c r="T264" s="55">
        <v>0</v>
      </c>
      <c r="U264" s="55">
        <v>0</v>
      </c>
      <c r="V264" s="55">
        <v>0</v>
      </c>
      <c r="W264" s="55">
        <v>0</v>
      </c>
      <c r="X264" s="74">
        <v>266</v>
      </c>
      <c r="Y264" s="55">
        <v>0</v>
      </c>
      <c r="Z264" s="55">
        <v>0</v>
      </c>
      <c r="AA264" s="55">
        <v>0</v>
      </c>
      <c r="AB264" s="55">
        <v>0</v>
      </c>
      <c r="AC264" s="55">
        <v>0</v>
      </c>
      <c r="AD264" s="55">
        <v>0</v>
      </c>
      <c r="AE264" s="55">
        <v>0</v>
      </c>
    </row>
    <row r="265" spans="1:31" ht="21" x14ac:dyDescent="0.35">
      <c r="A265" s="34" t="s">
        <v>194</v>
      </c>
      <c r="B265" s="33" t="s">
        <v>284</v>
      </c>
      <c r="C265" s="34">
        <v>11510</v>
      </c>
      <c r="D265" s="33" t="s">
        <v>284</v>
      </c>
      <c r="E265" s="71" t="s">
        <v>32</v>
      </c>
      <c r="F265" s="33" t="s">
        <v>33</v>
      </c>
      <c r="G265" s="52" t="s">
        <v>32</v>
      </c>
      <c r="H265" s="33" t="s">
        <v>35</v>
      </c>
      <c r="I265" s="33">
        <v>22104</v>
      </c>
      <c r="J265" s="72" t="s">
        <v>286</v>
      </c>
      <c r="K265" s="53" t="s">
        <v>443</v>
      </c>
      <c r="L265" s="73" t="s">
        <v>444</v>
      </c>
      <c r="M265" s="53"/>
      <c r="N265" s="53"/>
      <c r="O265" s="53" t="s">
        <v>300</v>
      </c>
      <c r="P265" s="53">
        <v>9</v>
      </c>
      <c r="Q265" s="74">
        <v>38</v>
      </c>
      <c r="R265" s="33" t="s">
        <v>200</v>
      </c>
      <c r="S265" s="74">
        <f t="shared" si="8"/>
        <v>342</v>
      </c>
      <c r="T265" s="55">
        <v>0</v>
      </c>
      <c r="U265" s="55">
        <v>0</v>
      </c>
      <c r="V265" s="55">
        <v>0</v>
      </c>
      <c r="W265" s="55">
        <v>0</v>
      </c>
      <c r="X265" s="74">
        <v>342</v>
      </c>
      <c r="Y265" s="55">
        <v>0</v>
      </c>
      <c r="Z265" s="55">
        <v>0</v>
      </c>
      <c r="AA265" s="55">
        <v>0</v>
      </c>
      <c r="AB265" s="55">
        <v>0</v>
      </c>
      <c r="AC265" s="55">
        <v>0</v>
      </c>
      <c r="AD265" s="55">
        <v>0</v>
      </c>
      <c r="AE265" s="55">
        <v>0</v>
      </c>
    </row>
    <row r="266" spans="1:31" ht="21" x14ac:dyDescent="0.35">
      <c r="A266" s="34" t="s">
        <v>194</v>
      </c>
      <c r="B266" s="33" t="s">
        <v>284</v>
      </c>
      <c r="C266" s="34">
        <v>11510</v>
      </c>
      <c r="D266" s="33" t="s">
        <v>284</v>
      </c>
      <c r="E266" s="71" t="s">
        <v>32</v>
      </c>
      <c r="F266" s="33" t="s">
        <v>33</v>
      </c>
      <c r="G266" s="52" t="s">
        <v>32</v>
      </c>
      <c r="H266" s="33" t="s">
        <v>35</v>
      </c>
      <c r="I266" s="33">
        <v>22104</v>
      </c>
      <c r="J266" s="72" t="s">
        <v>286</v>
      </c>
      <c r="K266" s="53" t="s">
        <v>443</v>
      </c>
      <c r="L266" s="73" t="s">
        <v>444</v>
      </c>
      <c r="M266" s="53"/>
      <c r="N266" s="53"/>
      <c r="O266" s="53" t="s">
        <v>300</v>
      </c>
      <c r="P266" s="53">
        <v>8</v>
      </c>
      <c r="Q266" s="74">
        <v>38</v>
      </c>
      <c r="R266" s="33" t="s">
        <v>200</v>
      </c>
      <c r="S266" s="74">
        <f t="shared" si="8"/>
        <v>304</v>
      </c>
      <c r="T266" s="55">
        <v>0</v>
      </c>
      <c r="U266" s="55">
        <v>0</v>
      </c>
      <c r="V266" s="55">
        <v>0</v>
      </c>
      <c r="W266" s="55">
        <v>0</v>
      </c>
      <c r="X266" s="74">
        <v>304</v>
      </c>
      <c r="Y266" s="55">
        <v>0</v>
      </c>
      <c r="Z266" s="55">
        <v>0</v>
      </c>
      <c r="AA266" s="55">
        <v>0</v>
      </c>
      <c r="AB266" s="55">
        <v>0</v>
      </c>
      <c r="AC266" s="55">
        <v>0</v>
      </c>
      <c r="AD266" s="55">
        <v>0</v>
      </c>
      <c r="AE266" s="55">
        <v>0</v>
      </c>
    </row>
    <row r="267" spans="1:31" ht="21" x14ac:dyDescent="0.35">
      <c r="A267" s="34" t="s">
        <v>194</v>
      </c>
      <c r="B267" s="33" t="s">
        <v>284</v>
      </c>
      <c r="C267" s="34">
        <v>11510</v>
      </c>
      <c r="D267" s="33" t="s">
        <v>284</v>
      </c>
      <c r="E267" s="71" t="s">
        <v>32</v>
      </c>
      <c r="F267" s="33" t="s">
        <v>33</v>
      </c>
      <c r="G267" s="52" t="s">
        <v>32</v>
      </c>
      <c r="H267" s="33" t="s">
        <v>35</v>
      </c>
      <c r="I267" s="33">
        <v>22104</v>
      </c>
      <c r="J267" s="72" t="s">
        <v>286</v>
      </c>
      <c r="K267" s="53" t="s">
        <v>443</v>
      </c>
      <c r="L267" s="73" t="s">
        <v>444</v>
      </c>
      <c r="M267" s="53"/>
      <c r="N267" s="53"/>
      <c r="O267" s="53" t="s">
        <v>300</v>
      </c>
      <c r="P267" s="53">
        <v>6</v>
      </c>
      <c r="Q267" s="74">
        <v>38</v>
      </c>
      <c r="R267" s="33" t="s">
        <v>200</v>
      </c>
      <c r="S267" s="74">
        <f t="shared" si="8"/>
        <v>228</v>
      </c>
      <c r="T267" s="55">
        <v>0</v>
      </c>
      <c r="U267" s="55">
        <v>0</v>
      </c>
      <c r="V267" s="55">
        <v>0</v>
      </c>
      <c r="W267" s="55">
        <v>0</v>
      </c>
      <c r="X267" s="74">
        <v>228</v>
      </c>
      <c r="Y267" s="55">
        <v>0</v>
      </c>
      <c r="Z267" s="55">
        <v>0</v>
      </c>
      <c r="AA267" s="55">
        <v>0</v>
      </c>
      <c r="AB267" s="55">
        <v>0</v>
      </c>
      <c r="AC267" s="55">
        <v>0</v>
      </c>
      <c r="AD267" s="55">
        <v>0</v>
      </c>
      <c r="AE267" s="55">
        <v>0</v>
      </c>
    </row>
    <row r="268" spans="1:31" ht="21" x14ac:dyDescent="0.35">
      <c r="A268" s="34" t="s">
        <v>194</v>
      </c>
      <c r="B268" s="33" t="s">
        <v>284</v>
      </c>
      <c r="C268" s="34">
        <v>11510</v>
      </c>
      <c r="D268" s="33" t="s">
        <v>284</v>
      </c>
      <c r="E268" s="71" t="s">
        <v>32</v>
      </c>
      <c r="F268" s="33" t="s">
        <v>33</v>
      </c>
      <c r="G268" s="52" t="s">
        <v>32</v>
      </c>
      <c r="H268" s="33" t="s">
        <v>35</v>
      </c>
      <c r="I268" s="33">
        <v>22104</v>
      </c>
      <c r="J268" s="72" t="s">
        <v>286</v>
      </c>
      <c r="K268" s="53" t="s">
        <v>443</v>
      </c>
      <c r="L268" s="73" t="s">
        <v>444</v>
      </c>
      <c r="M268" s="53"/>
      <c r="N268" s="53"/>
      <c r="O268" s="53" t="s">
        <v>300</v>
      </c>
      <c r="P268" s="53">
        <v>7</v>
      </c>
      <c r="Q268" s="74">
        <v>38</v>
      </c>
      <c r="R268" s="33" t="s">
        <v>200</v>
      </c>
      <c r="S268" s="74">
        <f t="shared" si="8"/>
        <v>266</v>
      </c>
      <c r="T268" s="55">
        <v>0</v>
      </c>
      <c r="U268" s="55">
        <v>0</v>
      </c>
      <c r="V268" s="55">
        <v>0</v>
      </c>
      <c r="W268" s="55">
        <v>0</v>
      </c>
      <c r="X268" s="74">
        <v>266</v>
      </c>
      <c r="Y268" s="55">
        <v>0</v>
      </c>
      <c r="Z268" s="55">
        <v>0</v>
      </c>
      <c r="AA268" s="55">
        <v>0</v>
      </c>
      <c r="AB268" s="55">
        <v>0</v>
      </c>
      <c r="AC268" s="55">
        <v>0</v>
      </c>
      <c r="AD268" s="55">
        <v>0</v>
      </c>
      <c r="AE268" s="55">
        <v>0</v>
      </c>
    </row>
    <row r="269" spans="1:31" ht="31.5" x14ac:dyDescent="0.35">
      <c r="A269" s="34" t="s">
        <v>194</v>
      </c>
      <c r="B269" s="33" t="s">
        <v>284</v>
      </c>
      <c r="C269" s="34">
        <v>11510</v>
      </c>
      <c r="D269" s="33" t="s">
        <v>284</v>
      </c>
      <c r="E269" s="71" t="s">
        <v>32</v>
      </c>
      <c r="F269" s="33" t="s">
        <v>46</v>
      </c>
      <c r="G269" s="52" t="s">
        <v>47</v>
      </c>
      <c r="H269" s="33" t="s">
        <v>67</v>
      </c>
      <c r="I269" s="33">
        <v>22106</v>
      </c>
      <c r="J269" s="72" t="s">
        <v>321</v>
      </c>
      <c r="K269" s="53" t="s">
        <v>445</v>
      </c>
      <c r="L269" s="73" t="s">
        <v>446</v>
      </c>
      <c r="M269" s="53"/>
      <c r="N269" s="53"/>
      <c r="O269" s="53" t="s">
        <v>447</v>
      </c>
      <c r="P269" s="53">
        <v>2800</v>
      </c>
      <c r="Q269" s="74">
        <f>19688.73/2800</f>
        <v>7.0316892857142852</v>
      </c>
      <c r="R269" s="33" t="s">
        <v>200</v>
      </c>
      <c r="S269" s="74">
        <f t="shared" si="8"/>
        <v>19688.73</v>
      </c>
      <c r="T269" s="55">
        <v>0</v>
      </c>
      <c r="U269" s="55">
        <v>0</v>
      </c>
      <c r="V269" s="55">
        <v>0</v>
      </c>
      <c r="W269" s="55">
        <v>0</v>
      </c>
      <c r="X269" s="74">
        <v>19688.73</v>
      </c>
      <c r="Y269" s="55">
        <v>0</v>
      </c>
      <c r="Z269" s="55">
        <v>0</v>
      </c>
      <c r="AA269" s="55">
        <v>0</v>
      </c>
      <c r="AB269" s="55">
        <v>0</v>
      </c>
      <c r="AC269" s="55">
        <v>0</v>
      </c>
      <c r="AD269" s="55">
        <v>0</v>
      </c>
      <c r="AE269" s="55">
        <v>0</v>
      </c>
    </row>
    <row r="270" spans="1:31" ht="31.5" x14ac:dyDescent="0.35">
      <c r="A270" s="34" t="s">
        <v>194</v>
      </c>
      <c r="B270" s="33" t="s">
        <v>284</v>
      </c>
      <c r="C270" s="34">
        <v>11510</v>
      </c>
      <c r="D270" s="33" t="s">
        <v>284</v>
      </c>
      <c r="E270" s="71" t="s">
        <v>32</v>
      </c>
      <c r="F270" s="33" t="s">
        <v>46</v>
      </c>
      <c r="G270" s="52" t="s">
        <v>47</v>
      </c>
      <c r="H270" s="33" t="s">
        <v>67</v>
      </c>
      <c r="I270" s="33">
        <v>22106</v>
      </c>
      <c r="J270" s="72" t="s">
        <v>321</v>
      </c>
      <c r="K270" s="53" t="s">
        <v>448</v>
      </c>
      <c r="L270" s="73" t="s">
        <v>449</v>
      </c>
      <c r="M270" s="53"/>
      <c r="N270" s="53"/>
      <c r="O270" s="53" t="s">
        <v>289</v>
      </c>
      <c r="P270" s="53">
        <v>166</v>
      </c>
      <c r="Q270" s="74">
        <v>169</v>
      </c>
      <c r="R270" s="33" t="s">
        <v>200</v>
      </c>
      <c r="S270" s="74">
        <f t="shared" si="8"/>
        <v>28054</v>
      </c>
      <c r="T270" s="55">
        <v>0</v>
      </c>
      <c r="U270" s="55">
        <v>0</v>
      </c>
      <c r="V270" s="55">
        <v>0</v>
      </c>
      <c r="W270" s="55">
        <v>0</v>
      </c>
      <c r="X270" s="74">
        <v>28054</v>
      </c>
      <c r="Y270" s="55">
        <v>0</v>
      </c>
      <c r="Z270" s="55">
        <v>0</v>
      </c>
      <c r="AA270" s="55">
        <v>0</v>
      </c>
      <c r="AB270" s="55">
        <v>0</v>
      </c>
      <c r="AC270" s="55">
        <v>0</v>
      </c>
      <c r="AD270" s="55">
        <v>0</v>
      </c>
      <c r="AE270" s="55">
        <v>0</v>
      </c>
    </row>
    <row r="271" spans="1:31" ht="31.5" x14ac:dyDescent="0.35">
      <c r="A271" s="34" t="s">
        <v>194</v>
      </c>
      <c r="B271" s="33" t="s">
        <v>284</v>
      </c>
      <c r="C271" s="34">
        <v>11510</v>
      </c>
      <c r="D271" s="33" t="s">
        <v>284</v>
      </c>
      <c r="E271" s="71" t="s">
        <v>32</v>
      </c>
      <c r="F271" s="33" t="s">
        <v>46</v>
      </c>
      <c r="G271" s="52" t="s">
        <v>47</v>
      </c>
      <c r="H271" s="33" t="s">
        <v>67</v>
      </c>
      <c r="I271" s="33">
        <v>22106</v>
      </c>
      <c r="J271" s="72" t="s">
        <v>321</v>
      </c>
      <c r="K271" s="53" t="s">
        <v>450</v>
      </c>
      <c r="L271" s="73" t="s">
        <v>299</v>
      </c>
      <c r="M271" s="53"/>
      <c r="N271" s="53"/>
      <c r="O271" s="53" t="s">
        <v>300</v>
      </c>
      <c r="P271" s="53">
        <v>7470</v>
      </c>
      <c r="Q271" s="74">
        <f>22244.17/7470</f>
        <v>2.9778005354752342</v>
      </c>
      <c r="R271" s="33" t="s">
        <v>200</v>
      </c>
      <c r="S271" s="74">
        <f t="shared" si="8"/>
        <v>22244.17</v>
      </c>
      <c r="T271" s="55">
        <v>0</v>
      </c>
      <c r="U271" s="55">
        <v>0</v>
      </c>
      <c r="V271" s="55">
        <v>0</v>
      </c>
      <c r="W271" s="55">
        <v>0</v>
      </c>
      <c r="X271" s="74">
        <v>22244.17</v>
      </c>
      <c r="Y271" s="55">
        <v>0</v>
      </c>
      <c r="Z271" s="55">
        <v>0</v>
      </c>
      <c r="AA271" s="55">
        <v>0</v>
      </c>
      <c r="AB271" s="55">
        <v>0</v>
      </c>
      <c r="AC271" s="55">
        <v>0</v>
      </c>
      <c r="AD271" s="55">
        <v>0</v>
      </c>
      <c r="AE271" s="55">
        <v>0</v>
      </c>
    </row>
    <row r="272" spans="1:31" ht="21" x14ac:dyDescent="0.35">
      <c r="A272" s="34" t="s">
        <v>194</v>
      </c>
      <c r="B272" s="33" t="s">
        <v>284</v>
      </c>
      <c r="C272" s="34">
        <v>51358</v>
      </c>
      <c r="D272" s="33" t="s">
        <v>284</v>
      </c>
      <c r="E272" s="71" t="s">
        <v>32</v>
      </c>
      <c r="F272" s="33" t="s">
        <v>33</v>
      </c>
      <c r="G272" s="52" t="s">
        <v>32</v>
      </c>
      <c r="H272" s="33" t="s">
        <v>35</v>
      </c>
      <c r="I272" s="33">
        <v>35801</v>
      </c>
      <c r="J272" s="72" t="s">
        <v>451</v>
      </c>
      <c r="K272" s="53"/>
      <c r="L272" s="73" t="s">
        <v>452</v>
      </c>
      <c r="M272" s="53"/>
      <c r="N272" s="53" t="s">
        <v>324</v>
      </c>
      <c r="O272" s="53" t="s">
        <v>324</v>
      </c>
      <c r="P272" s="53">
        <v>1</v>
      </c>
      <c r="Q272" s="74">
        <v>5387</v>
      </c>
      <c r="R272" s="33" t="s">
        <v>200</v>
      </c>
      <c r="S272" s="74">
        <f t="shared" si="8"/>
        <v>5387</v>
      </c>
      <c r="T272" s="55">
        <v>0</v>
      </c>
      <c r="U272" s="55">
        <v>0</v>
      </c>
      <c r="V272" s="55">
        <v>0</v>
      </c>
      <c r="W272" s="55">
        <v>0</v>
      </c>
      <c r="X272" s="74">
        <v>5387</v>
      </c>
      <c r="Y272" s="55">
        <v>0</v>
      </c>
      <c r="Z272" s="55">
        <v>0</v>
      </c>
      <c r="AA272" s="55">
        <v>0</v>
      </c>
      <c r="AB272" s="55">
        <v>0</v>
      </c>
      <c r="AC272" s="55">
        <v>0</v>
      </c>
      <c r="AD272" s="55">
        <v>0</v>
      </c>
      <c r="AE272" s="55">
        <v>0</v>
      </c>
    </row>
    <row r="273" spans="1:31" ht="21" x14ac:dyDescent="0.35">
      <c r="A273" s="34" t="s">
        <v>194</v>
      </c>
      <c r="B273" s="33" t="s">
        <v>284</v>
      </c>
      <c r="C273" s="34">
        <v>51358</v>
      </c>
      <c r="D273" s="33" t="s">
        <v>284</v>
      </c>
      <c r="E273" s="71" t="s">
        <v>32</v>
      </c>
      <c r="F273" s="33" t="s">
        <v>33</v>
      </c>
      <c r="G273" s="52" t="s">
        <v>32</v>
      </c>
      <c r="H273" s="33" t="s">
        <v>35</v>
      </c>
      <c r="I273" s="33">
        <v>35802</v>
      </c>
      <c r="J273" s="72" t="s">
        <v>451</v>
      </c>
      <c r="K273" s="53"/>
      <c r="L273" s="73" t="s">
        <v>452</v>
      </c>
      <c r="M273" s="53"/>
      <c r="N273" s="53" t="s">
        <v>324</v>
      </c>
      <c r="O273" s="53" t="s">
        <v>324</v>
      </c>
      <c r="P273" s="53">
        <v>1</v>
      </c>
      <c r="Q273" s="74">
        <v>21293</v>
      </c>
      <c r="R273" s="33" t="s">
        <v>200</v>
      </c>
      <c r="S273" s="74">
        <f t="shared" si="8"/>
        <v>21293</v>
      </c>
      <c r="T273" s="55">
        <v>0</v>
      </c>
      <c r="U273" s="55">
        <v>0</v>
      </c>
      <c r="V273" s="55">
        <v>0</v>
      </c>
      <c r="W273" s="55">
        <v>0</v>
      </c>
      <c r="X273" s="74">
        <v>21293</v>
      </c>
      <c r="Y273" s="55">
        <v>0</v>
      </c>
      <c r="Z273" s="55">
        <v>0</v>
      </c>
      <c r="AA273" s="55">
        <v>0</v>
      </c>
      <c r="AB273" s="55">
        <v>0</v>
      </c>
      <c r="AC273" s="55">
        <v>0</v>
      </c>
      <c r="AD273" s="55">
        <v>0</v>
      </c>
      <c r="AE273" s="55">
        <v>0</v>
      </c>
    </row>
    <row r="274" spans="1:31" ht="21" x14ac:dyDescent="0.35">
      <c r="A274" s="34" t="s">
        <v>194</v>
      </c>
      <c r="B274" s="33" t="s">
        <v>284</v>
      </c>
      <c r="C274" s="34">
        <v>51319</v>
      </c>
      <c r="D274" s="33" t="s">
        <v>284</v>
      </c>
      <c r="E274" s="71" t="s">
        <v>32</v>
      </c>
      <c r="F274" s="33" t="s">
        <v>33</v>
      </c>
      <c r="G274" s="52" t="s">
        <v>32</v>
      </c>
      <c r="H274" s="33" t="s">
        <v>35</v>
      </c>
      <c r="I274" s="33">
        <v>33602</v>
      </c>
      <c r="J274" s="72" t="s">
        <v>422</v>
      </c>
      <c r="K274" s="53"/>
      <c r="L274" s="73" t="s">
        <v>394</v>
      </c>
      <c r="M274" s="53"/>
      <c r="N274" s="53" t="s">
        <v>324</v>
      </c>
      <c r="O274" s="53" t="s">
        <v>324</v>
      </c>
      <c r="P274" s="53">
        <v>1</v>
      </c>
      <c r="Q274" s="74">
        <v>2620</v>
      </c>
      <c r="R274" s="33" t="s">
        <v>200</v>
      </c>
      <c r="S274" s="74">
        <f t="shared" si="8"/>
        <v>2620</v>
      </c>
      <c r="T274" s="55">
        <v>0</v>
      </c>
      <c r="U274" s="55">
        <v>0</v>
      </c>
      <c r="V274" s="55">
        <v>0</v>
      </c>
      <c r="W274" s="55">
        <v>0</v>
      </c>
      <c r="X274" s="74">
        <v>2620</v>
      </c>
      <c r="Y274" s="55">
        <v>0</v>
      </c>
      <c r="Z274" s="55">
        <v>0</v>
      </c>
      <c r="AA274" s="55">
        <v>0</v>
      </c>
      <c r="AB274" s="55">
        <v>0</v>
      </c>
      <c r="AC274" s="55">
        <v>0</v>
      </c>
      <c r="AD274" s="55">
        <v>0</v>
      </c>
      <c r="AE274" s="55">
        <v>0</v>
      </c>
    </row>
    <row r="275" spans="1:31" ht="21" x14ac:dyDescent="0.35">
      <c r="A275" s="34" t="s">
        <v>194</v>
      </c>
      <c r="B275" s="33" t="s">
        <v>284</v>
      </c>
      <c r="C275" s="34">
        <v>51319</v>
      </c>
      <c r="D275" s="33" t="s">
        <v>284</v>
      </c>
      <c r="E275" s="71" t="s">
        <v>32</v>
      </c>
      <c r="F275" s="33" t="s">
        <v>33</v>
      </c>
      <c r="G275" s="52" t="s">
        <v>32</v>
      </c>
      <c r="H275" s="33" t="s">
        <v>35</v>
      </c>
      <c r="I275" s="33">
        <v>33602</v>
      </c>
      <c r="J275" s="72" t="s">
        <v>422</v>
      </c>
      <c r="K275" s="53"/>
      <c r="L275" s="73" t="s">
        <v>453</v>
      </c>
      <c r="M275" s="53"/>
      <c r="N275" s="53" t="s">
        <v>324</v>
      </c>
      <c r="O275" s="53" t="s">
        <v>324</v>
      </c>
      <c r="P275" s="53">
        <v>1</v>
      </c>
      <c r="Q275" s="74">
        <v>7906</v>
      </c>
      <c r="R275" s="33" t="s">
        <v>200</v>
      </c>
      <c r="S275" s="74">
        <f t="shared" ref="S275:S276" si="9">P275*Q275</f>
        <v>7906</v>
      </c>
      <c r="T275" s="55">
        <v>0</v>
      </c>
      <c r="U275" s="55">
        <v>0</v>
      </c>
      <c r="V275" s="55">
        <v>0</v>
      </c>
      <c r="W275" s="55">
        <v>0</v>
      </c>
      <c r="X275" s="74">
        <v>7906</v>
      </c>
      <c r="Y275" s="55">
        <v>0</v>
      </c>
      <c r="Z275" s="55">
        <v>0</v>
      </c>
      <c r="AA275" s="55">
        <v>0</v>
      </c>
      <c r="AB275" s="55">
        <v>0</v>
      </c>
      <c r="AC275" s="55">
        <v>0</v>
      </c>
      <c r="AD275" s="55">
        <v>0</v>
      </c>
      <c r="AE275" s="55">
        <v>0</v>
      </c>
    </row>
    <row r="276" spans="1:31" ht="21" x14ac:dyDescent="0.35">
      <c r="A276" s="34" t="s">
        <v>194</v>
      </c>
      <c r="B276" s="33" t="s">
        <v>284</v>
      </c>
      <c r="C276" s="34">
        <v>11510</v>
      </c>
      <c r="D276" s="33" t="s">
        <v>284</v>
      </c>
      <c r="E276" s="71" t="s">
        <v>32</v>
      </c>
      <c r="F276" s="33" t="s">
        <v>33</v>
      </c>
      <c r="G276" s="52" t="s">
        <v>32</v>
      </c>
      <c r="H276" s="33" t="s">
        <v>35</v>
      </c>
      <c r="I276" s="33">
        <v>22104</v>
      </c>
      <c r="J276" s="72" t="s">
        <v>286</v>
      </c>
      <c r="K276" s="53" t="s">
        <v>153</v>
      </c>
      <c r="L276" s="73" t="s">
        <v>323</v>
      </c>
      <c r="M276" s="53"/>
      <c r="N276" s="53" t="s">
        <v>324</v>
      </c>
      <c r="O276" s="53" t="s">
        <v>324</v>
      </c>
      <c r="P276" s="53">
        <v>1</v>
      </c>
      <c r="Q276" s="74">
        <v>1650</v>
      </c>
      <c r="R276" s="33" t="s">
        <v>200</v>
      </c>
      <c r="S276" s="74">
        <f t="shared" si="9"/>
        <v>1650</v>
      </c>
      <c r="T276" s="55">
        <v>0</v>
      </c>
      <c r="U276" s="55">
        <v>0</v>
      </c>
      <c r="V276" s="55">
        <v>0</v>
      </c>
      <c r="W276" s="55">
        <v>0</v>
      </c>
      <c r="X276" s="74">
        <v>1650</v>
      </c>
      <c r="Y276" s="55">
        <v>0</v>
      </c>
      <c r="Z276" s="55">
        <v>0</v>
      </c>
      <c r="AA276" s="55">
        <v>0</v>
      </c>
      <c r="AB276" s="55">
        <v>0</v>
      </c>
      <c r="AC276" s="55">
        <v>0</v>
      </c>
      <c r="AD276" s="55">
        <v>0</v>
      </c>
      <c r="AE276" s="55">
        <v>0</v>
      </c>
    </row>
    <row r="277" spans="1:31" ht="31.5" x14ac:dyDescent="0.35">
      <c r="A277" s="75" t="s">
        <v>194</v>
      </c>
      <c r="B277" s="76" t="s">
        <v>454</v>
      </c>
      <c r="C277" s="75">
        <v>11510</v>
      </c>
      <c r="D277" s="76" t="s">
        <v>454</v>
      </c>
      <c r="E277" s="77" t="s">
        <v>32</v>
      </c>
      <c r="F277" s="76" t="s">
        <v>66</v>
      </c>
      <c r="G277" s="76" t="s">
        <v>191</v>
      </c>
      <c r="H277" s="76" t="s">
        <v>285</v>
      </c>
      <c r="I277" s="76" t="s">
        <v>455</v>
      </c>
      <c r="J277" s="72" t="s">
        <v>456</v>
      </c>
      <c r="K277" s="76" t="s">
        <v>153</v>
      </c>
      <c r="L277" s="76" t="s">
        <v>154</v>
      </c>
      <c r="M277" s="76"/>
      <c r="N277" s="78"/>
      <c r="O277" s="79" t="s">
        <v>457</v>
      </c>
      <c r="P277" s="80">
        <v>1</v>
      </c>
      <c r="Q277" s="81">
        <v>2352.35</v>
      </c>
      <c r="R277" s="76" t="s">
        <v>200</v>
      </c>
      <c r="S277" s="81">
        <v>2352.35</v>
      </c>
      <c r="T277" s="82">
        <v>0</v>
      </c>
      <c r="U277" s="82">
        <v>0</v>
      </c>
      <c r="V277" s="82">
        <v>0</v>
      </c>
      <c r="W277" s="82">
        <v>0</v>
      </c>
      <c r="X277" s="82">
        <v>2352.35</v>
      </c>
      <c r="Y277" s="82">
        <v>0</v>
      </c>
      <c r="Z277" s="82">
        <v>0</v>
      </c>
      <c r="AA277" s="82">
        <v>0</v>
      </c>
      <c r="AB277" s="82">
        <v>0</v>
      </c>
      <c r="AC277" s="82">
        <v>0</v>
      </c>
      <c r="AD277" s="82">
        <v>0</v>
      </c>
      <c r="AE277" s="82">
        <v>0</v>
      </c>
    </row>
    <row r="278" spans="1:31" ht="31.5" x14ac:dyDescent="0.35">
      <c r="A278" s="75" t="s">
        <v>194</v>
      </c>
      <c r="B278" s="76" t="s">
        <v>454</v>
      </c>
      <c r="C278" s="75">
        <v>11510</v>
      </c>
      <c r="D278" s="76" t="s">
        <v>454</v>
      </c>
      <c r="E278" s="77" t="s">
        <v>32</v>
      </c>
      <c r="F278" s="76" t="s">
        <v>66</v>
      </c>
      <c r="G278" s="76" t="s">
        <v>191</v>
      </c>
      <c r="H278" s="76" t="s">
        <v>190</v>
      </c>
      <c r="I278" s="76" t="s">
        <v>458</v>
      </c>
      <c r="J278" s="72" t="s">
        <v>459</v>
      </c>
      <c r="K278" s="76" t="s">
        <v>322</v>
      </c>
      <c r="L278" s="76" t="s">
        <v>154</v>
      </c>
      <c r="M278" s="76"/>
      <c r="N278" s="78"/>
      <c r="O278" s="79" t="s">
        <v>457</v>
      </c>
      <c r="P278" s="76">
        <v>1</v>
      </c>
      <c r="Q278" s="81">
        <v>5788.4</v>
      </c>
      <c r="R278" s="76" t="s">
        <v>74</v>
      </c>
      <c r="S278" s="81">
        <v>5788.4</v>
      </c>
      <c r="T278" s="82">
        <v>0</v>
      </c>
      <c r="U278" s="82">
        <v>0</v>
      </c>
      <c r="V278" s="82">
        <v>0</v>
      </c>
      <c r="W278" s="82">
        <v>0</v>
      </c>
      <c r="X278" s="82">
        <v>5788.4</v>
      </c>
      <c r="Y278" s="82">
        <v>0</v>
      </c>
      <c r="Z278" s="82">
        <v>0</v>
      </c>
      <c r="AA278" s="82">
        <v>0</v>
      </c>
      <c r="AB278" s="82">
        <v>0</v>
      </c>
      <c r="AC278" s="82">
        <v>0</v>
      </c>
      <c r="AD278" s="82">
        <v>0</v>
      </c>
      <c r="AE278" s="82">
        <v>0</v>
      </c>
    </row>
    <row r="279" spans="1:31" ht="31.5" x14ac:dyDescent="0.35">
      <c r="A279" s="75" t="s">
        <v>194</v>
      </c>
      <c r="B279" s="76" t="s">
        <v>454</v>
      </c>
      <c r="C279" s="75">
        <v>11510</v>
      </c>
      <c r="D279" s="76" t="s">
        <v>454</v>
      </c>
      <c r="E279" s="77" t="s">
        <v>32</v>
      </c>
      <c r="F279" s="76" t="s">
        <v>32</v>
      </c>
      <c r="G279" s="76" t="s">
        <v>33</v>
      </c>
      <c r="H279" s="76" t="s">
        <v>35</v>
      </c>
      <c r="I279" s="76" t="s">
        <v>455</v>
      </c>
      <c r="J279" s="72" t="s">
        <v>456</v>
      </c>
      <c r="K279" s="76" t="s">
        <v>460</v>
      </c>
      <c r="L279" s="76" t="s">
        <v>461</v>
      </c>
      <c r="M279" s="76"/>
      <c r="N279" s="78"/>
      <c r="O279" s="79" t="s">
        <v>300</v>
      </c>
      <c r="P279" s="80">
        <v>12</v>
      </c>
      <c r="Q279" s="81">
        <v>37</v>
      </c>
      <c r="R279" s="76" t="s">
        <v>74</v>
      </c>
      <c r="S279" s="81">
        <v>444</v>
      </c>
      <c r="T279" s="82">
        <v>0</v>
      </c>
      <c r="U279" s="82">
        <v>0</v>
      </c>
      <c r="V279" s="82">
        <v>0</v>
      </c>
      <c r="W279" s="82">
        <v>0</v>
      </c>
      <c r="X279" s="82">
        <v>444</v>
      </c>
      <c r="Y279" s="82">
        <v>0</v>
      </c>
      <c r="Z279" s="82">
        <v>0</v>
      </c>
      <c r="AA279" s="82">
        <v>0</v>
      </c>
      <c r="AB279" s="82">
        <v>0</v>
      </c>
      <c r="AC279" s="82">
        <v>0</v>
      </c>
      <c r="AD279" s="82">
        <v>0</v>
      </c>
      <c r="AE279" s="82">
        <v>0</v>
      </c>
    </row>
    <row r="280" spans="1:31" ht="31.5" x14ac:dyDescent="0.35">
      <c r="A280" s="75" t="s">
        <v>194</v>
      </c>
      <c r="B280" s="76" t="s">
        <v>454</v>
      </c>
      <c r="C280" s="75">
        <v>11510</v>
      </c>
      <c r="D280" s="76" t="s">
        <v>454</v>
      </c>
      <c r="E280" s="77" t="s">
        <v>32</v>
      </c>
      <c r="F280" s="76" t="s">
        <v>32</v>
      </c>
      <c r="G280" s="76" t="s">
        <v>33</v>
      </c>
      <c r="H280" s="76" t="s">
        <v>35</v>
      </c>
      <c r="I280" s="76" t="s">
        <v>455</v>
      </c>
      <c r="J280" s="72" t="s">
        <v>456</v>
      </c>
      <c r="K280" s="76" t="s">
        <v>460</v>
      </c>
      <c r="L280" s="76" t="s">
        <v>461</v>
      </c>
      <c r="M280" s="76"/>
      <c r="N280" s="78"/>
      <c r="O280" s="79" t="s">
        <v>300</v>
      </c>
      <c r="P280" s="80">
        <v>15</v>
      </c>
      <c r="Q280" s="81">
        <v>37</v>
      </c>
      <c r="R280" s="76" t="s">
        <v>74</v>
      </c>
      <c r="S280" s="81">
        <v>555</v>
      </c>
      <c r="T280" s="82">
        <v>0</v>
      </c>
      <c r="U280" s="82">
        <v>0</v>
      </c>
      <c r="V280" s="82">
        <v>0</v>
      </c>
      <c r="W280" s="82">
        <v>0</v>
      </c>
      <c r="X280" s="82">
        <v>555</v>
      </c>
      <c r="Y280" s="82">
        <v>0</v>
      </c>
      <c r="Z280" s="82">
        <v>0</v>
      </c>
      <c r="AA280" s="82">
        <v>0</v>
      </c>
      <c r="AB280" s="82">
        <v>0</v>
      </c>
      <c r="AC280" s="82">
        <v>0</v>
      </c>
      <c r="AD280" s="82">
        <v>0</v>
      </c>
      <c r="AE280" s="82">
        <v>0</v>
      </c>
    </row>
    <row r="281" spans="1:31" ht="52.5" x14ac:dyDescent="0.35">
      <c r="A281" s="75" t="s">
        <v>194</v>
      </c>
      <c r="B281" s="76" t="s">
        <v>454</v>
      </c>
      <c r="C281" s="75">
        <v>11510</v>
      </c>
      <c r="D281" s="76" t="s">
        <v>454</v>
      </c>
      <c r="E281" s="77" t="s">
        <v>32</v>
      </c>
      <c r="F281" s="76" t="s">
        <v>32</v>
      </c>
      <c r="G281" s="76" t="s">
        <v>33</v>
      </c>
      <c r="H281" s="76" t="s">
        <v>35</v>
      </c>
      <c r="I281" s="76" t="s">
        <v>462</v>
      </c>
      <c r="J281" s="72" t="s">
        <v>463</v>
      </c>
      <c r="K281" s="76" t="s">
        <v>464</v>
      </c>
      <c r="L281" s="76" t="s">
        <v>465</v>
      </c>
      <c r="M281" s="76"/>
      <c r="N281" s="78"/>
      <c r="O281" s="79" t="s">
        <v>300</v>
      </c>
      <c r="P281" s="80">
        <v>3</v>
      </c>
      <c r="Q281" s="81">
        <v>675</v>
      </c>
      <c r="R281" s="76" t="s">
        <v>74</v>
      </c>
      <c r="S281" s="81">
        <v>2025</v>
      </c>
      <c r="T281" s="82">
        <v>0</v>
      </c>
      <c r="U281" s="82">
        <v>0</v>
      </c>
      <c r="V281" s="82">
        <v>0</v>
      </c>
      <c r="W281" s="82">
        <v>0</v>
      </c>
      <c r="X281" s="82">
        <v>2025</v>
      </c>
      <c r="Y281" s="82">
        <v>0</v>
      </c>
      <c r="Z281" s="82">
        <v>0</v>
      </c>
      <c r="AA281" s="82">
        <v>0</v>
      </c>
      <c r="AB281" s="82">
        <v>0</v>
      </c>
      <c r="AC281" s="82">
        <v>0</v>
      </c>
      <c r="AD281" s="82">
        <v>0</v>
      </c>
      <c r="AE281" s="82">
        <v>0</v>
      </c>
    </row>
    <row r="282" spans="1:31" ht="52.5" x14ac:dyDescent="0.35">
      <c r="A282" s="75" t="s">
        <v>194</v>
      </c>
      <c r="B282" s="76" t="s">
        <v>454</v>
      </c>
      <c r="C282" s="75">
        <v>11510</v>
      </c>
      <c r="D282" s="76" t="s">
        <v>454</v>
      </c>
      <c r="E282" s="77" t="s">
        <v>32</v>
      </c>
      <c r="F282" s="76" t="s">
        <v>32</v>
      </c>
      <c r="G282" s="76" t="s">
        <v>33</v>
      </c>
      <c r="H282" s="76" t="s">
        <v>35</v>
      </c>
      <c r="I282" s="76" t="s">
        <v>462</v>
      </c>
      <c r="J282" s="72" t="s">
        <v>463</v>
      </c>
      <c r="K282" s="76" t="s">
        <v>466</v>
      </c>
      <c r="L282" s="76" t="s">
        <v>467</v>
      </c>
      <c r="M282" s="76"/>
      <c r="N282" s="78"/>
      <c r="O282" s="79" t="s">
        <v>300</v>
      </c>
      <c r="P282" s="80">
        <v>3</v>
      </c>
      <c r="Q282" s="81">
        <v>120</v>
      </c>
      <c r="R282" s="76" t="s">
        <v>74</v>
      </c>
      <c r="S282" s="81">
        <v>360</v>
      </c>
      <c r="T282" s="82">
        <v>0</v>
      </c>
      <c r="U282" s="82">
        <v>0</v>
      </c>
      <c r="V282" s="82">
        <v>0</v>
      </c>
      <c r="W282" s="82">
        <v>0</v>
      </c>
      <c r="X282" s="82">
        <v>360</v>
      </c>
      <c r="Y282" s="82">
        <v>0</v>
      </c>
      <c r="Z282" s="82">
        <v>0</v>
      </c>
      <c r="AA282" s="82">
        <v>0</v>
      </c>
      <c r="AB282" s="82">
        <v>0</v>
      </c>
      <c r="AC282" s="82">
        <v>0</v>
      </c>
      <c r="AD282" s="82">
        <v>0</v>
      </c>
      <c r="AE282" s="82">
        <v>0</v>
      </c>
    </row>
    <row r="283" spans="1:31" ht="21" x14ac:dyDescent="0.35">
      <c r="A283" s="75" t="s">
        <v>194</v>
      </c>
      <c r="B283" s="76" t="s">
        <v>454</v>
      </c>
      <c r="C283" s="75">
        <v>11510</v>
      </c>
      <c r="D283" s="76" t="s">
        <v>454</v>
      </c>
      <c r="E283" s="77" t="s">
        <v>32</v>
      </c>
      <c r="F283" s="76" t="s">
        <v>47</v>
      </c>
      <c r="G283" s="76" t="s">
        <v>46</v>
      </c>
      <c r="H283" s="76" t="s">
        <v>67</v>
      </c>
      <c r="I283" s="76" t="s">
        <v>468</v>
      </c>
      <c r="J283" s="72" t="s">
        <v>306</v>
      </c>
      <c r="K283" s="76" t="s">
        <v>469</v>
      </c>
      <c r="L283" s="76" t="s">
        <v>470</v>
      </c>
      <c r="M283" s="76"/>
      <c r="N283" s="78"/>
      <c r="O283" s="79" t="s">
        <v>300</v>
      </c>
      <c r="P283" s="80">
        <v>84</v>
      </c>
      <c r="Q283" s="81">
        <v>20</v>
      </c>
      <c r="R283" s="76" t="s">
        <v>74</v>
      </c>
      <c r="S283" s="81">
        <v>1666.56</v>
      </c>
      <c r="T283" s="82">
        <v>0</v>
      </c>
      <c r="U283" s="82">
        <v>0</v>
      </c>
      <c r="V283" s="82">
        <v>0</v>
      </c>
      <c r="W283" s="82">
        <v>0</v>
      </c>
      <c r="X283" s="82">
        <v>1666.56</v>
      </c>
      <c r="Y283" s="82">
        <v>0</v>
      </c>
      <c r="Z283" s="82">
        <v>0</v>
      </c>
      <c r="AA283" s="82">
        <v>0</v>
      </c>
      <c r="AB283" s="82">
        <v>0</v>
      </c>
      <c r="AC283" s="82">
        <v>0</v>
      </c>
      <c r="AD283" s="82">
        <v>0</v>
      </c>
      <c r="AE283" s="82">
        <v>0</v>
      </c>
    </row>
    <row r="284" spans="1:31" ht="21" x14ac:dyDescent="0.35">
      <c r="A284" s="75" t="s">
        <v>194</v>
      </c>
      <c r="B284" s="76" t="s">
        <v>454</v>
      </c>
      <c r="C284" s="75">
        <v>11510</v>
      </c>
      <c r="D284" s="76" t="s">
        <v>454</v>
      </c>
      <c r="E284" s="77" t="s">
        <v>32</v>
      </c>
      <c r="F284" s="76" t="s">
        <v>47</v>
      </c>
      <c r="G284" s="76" t="s">
        <v>46</v>
      </c>
      <c r="H284" s="76" t="s">
        <v>67</v>
      </c>
      <c r="I284" s="76" t="s">
        <v>468</v>
      </c>
      <c r="J284" s="72" t="s">
        <v>306</v>
      </c>
      <c r="K284" s="76" t="s">
        <v>117</v>
      </c>
      <c r="L284" s="76" t="s">
        <v>118</v>
      </c>
      <c r="M284" s="76"/>
      <c r="N284" s="78"/>
      <c r="O284" s="79" t="s">
        <v>300</v>
      </c>
      <c r="P284" s="80">
        <v>84</v>
      </c>
      <c r="Q284" s="81">
        <v>19</v>
      </c>
      <c r="R284" s="76" t="s">
        <v>74</v>
      </c>
      <c r="S284" s="81">
        <v>1666.56</v>
      </c>
      <c r="T284" s="82">
        <v>0</v>
      </c>
      <c r="U284" s="82">
        <v>0</v>
      </c>
      <c r="V284" s="82">
        <v>0</v>
      </c>
      <c r="W284" s="82">
        <v>0</v>
      </c>
      <c r="X284" s="82">
        <v>1666.56</v>
      </c>
      <c r="Y284" s="82">
        <v>0</v>
      </c>
      <c r="Z284" s="82">
        <v>0</v>
      </c>
      <c r="AA284" s="82">
        <v>0</v>
      </c>
      <c r="AB284" s="82">
        <v>0</v>
      </c>
      <c r="AC284" s="82">
        <v>0</v>
      </c>
      <c r="AD284" s="82">
        <v>0</v>
      </c>
      <c r="AE284" s="82">
        <v>0</v>
      </c>
    </row>
    <row r="285" spans="1:31" ht="21" x14ac:dyDescent="0.35">
      <c r="A285" s="75" t="s">
        <v>194</v>
      </c>
      <c r="B285" s="76" t="s">
        <v>454</v>
      </c>
      <c r="C285" s="75">
        <v>11510</v>
      </c>
      <c r="D285" s="76" t="s">
        <v>454</v>
      </c>
      <c r="E285" s="77" t="s">
        <v>32</v>
      </c>
      <c r="F285" s="76" t="s">
        <v>47</v>
      </c>
      <c r="G285" s="76" t="s">
        <v>46</v>
      </c>
      <c r="H285" s="76" t="s">
        <v>67</v>
      </c>
      <c r="I285" s="76" t="s">
        <v>468</v>
      </c>
      <c r="J285" s="72" t="s">
        <v>306</v>
      </c>
      <c r="K285" s="76" t="s">
        <v>471</v>
      </c>
      <c r="L285" s="76" t="s">
        <v>472</v>
      </c>
      <c r="M285" s="76"/>
      <c r="N285" s="78"/>
      <c r="O285" s="79" t="s">
        <v>300</v>
      </c>
      <c r="P285" s="80">
        <v>10</v>
      </c>
      <c r="Q285" s="81">
        <v>29</v>
      </c>
      <c r="R285" s="76" t="s">
        <v>74</v>
      </c>
      <c r="S285" s="81">
        <v>294.33999999999997</v>
      </c>
      <c r="T285" s="82">
        <v>0</v>
      </c>
      <c r="U285" s="82">
        <v>0</v>
      </c>
      <c r="V285" s="82">
        <v>0</v>
      </c>
      <c r="W285" s="82">
        <v>0</v>
      </c>
      <c r="X285" s="82">
        <v>294.33999999999997</v>
      </c>
      <c r="Y285" s="82">
        <v>0</v>
      </c>
      <c r="Z285" s="82">
        <v>0</v>
      </c>
      <c r="AA285" s="82">
        <v>0</v>
      </c>
      <c r="AB285" s="82">
        <v>0</v>
      </c>
      <c r="AC285" s="82">
        <v>0</v>
      </c>
      <c r="AD285" s="82">
        <v>0</v>
      </c>
      <c r="AE285" s="82">
        <v>0</v>
      </c>
    </row>
    <row r="286" spans="1:31" ht="21" x14ac:dyDescent="0.35">
      <c r="A286" s="75" t="s">
        <v>194</v>
      </c>
      <c r="B286" s="76" t="s">
        <v>454</v>
      </c>
      <c r="C286" s="75">
        <v>11510</v>
      </c>
      <c r="D286" s="76" t="s">
        <v>454</v>
      </c>
      <c r="E286" s="77" t="s">
        <v>32</v>
      </c>
      <c r="F286" s="76" t="s">
        <v>47</v>
      </c>
      <c r="G286" s="76" t="s">
        <v>46</v>
      </c>
      <c r="H286" s="76" t="s">
        <v>67</v>
      </c>
      <c r="I286" s="76" t="s">
        <v>468</v>
      </c>
      <c r="J286" s="72" t="s">
        <v>306</v>
      </c>
      <c r="K286" s="76" t="s">
        <v>473</v>
      </c>
      <c r="L286" s="76" t="s">
        <v>228</v>
      </c>
      <c r="M286" s="76"/>
      <c r="N286" s="78"/>
      <c r="O286" s="79" t="s">
        <v>300</v>
      </c>
      <c r="P286" s="80">
        <v>15</v>
      </c>
      <c r="Q286" s="81">
        <v>65</v>
      </c>
      <c r="R286" s="76" t="s">
        <v>74</v>
      </c>
      <c r="S286" s="81">
        <v>975.6</v>
      </c>
      <c r="T286" s="82">
        <v>0</v>
      </c>
      <c r="U286" s="82">
        <v>0</v>
      </c>
      <c r="V286" s="82">
        <v>0</v>
      </c>
      <c r="W286" s="82">
        <v>0</v>
      </c>
      <c r="X286" s="82">
        <v>975.6</v>
      </c>
      <c r="Y286" s="82">
        <v>0</v>
      </c>
      <c r="Z286" s="82">
        <v>0</v>
      </c>
      <c r="AA286" s="82">
        <v>0</v>
      </c>
      <c r="AB286" s="82">
        <v>0</v>
      </c>
      <c r="AC286" s="82">
        <v>0</v>
      </c>
      <c r="AD286" s="82">
        <v>0</v>
      </c>
      <c r="AE286" s="82">
        <v>0</v>
      </c>
    </row>
    <row r="287" spans="1:31" ht="21" x14ac:dyDescent="0.35">
      <c r="A287" s="75" t="s">
        <v>194</v>
      </c>
      <c r="B287" s="76" t="s">
        <v>454</v>
      </c>
      <c r="C287" s="75">
        <v>11510</v>
      </c>
      <c r="D287" s="76" t="s">
        <v>454</v>
      </c>
      <c r="E287" s="77" t="s">
        <v>32</v>
      </c>
      <c r="F287" s="76" t="s">
        <v>47</v>
      </c>
      <c r="G287" s="76" t="s">
        <v>46</v>
      </c>
      <c r="H287" s="76" t="s">
        <v>67</v>
      </c>
      <c r="I287" s="76" t="s">
        <v>468</v>
      </c>
      <c r="J287" s="72" t="s">
        <v>306</v>
      </c>
      <c r="K287" s="76" t="s">
        <v>474</v>
      </c>
      <c r="L287" s="76" t="s">
        <v>475</v>
      </c>
      <c r="M287" s="76"/>
      <c r="N287" s="78"/>
      <c r="O287" s="79" t="s">
        <v>476</v>
      </c>
      <c r="P287" s="80">
        <v>10</v>
      </c>
      <c r="Q287" s="81">
        <v>184</v>
      </c>
      <c r="R287" s="76" t="s">
        <v>74</v>
      </c>
      <c r="S287" s="81">
        <v>1960</v>
      </c>
      <c r="T287" s="82">
        <v>0</v>
      </c>
      <c r="U287" s="82">
        <v>0</v>
      </c>
      <c r="V287" s="82">
        <v>0</v>
      </c>
      <c r="W287" s="82">
        <v>0</v>
      </c>
      <c r="X287" s="82">
        <v>1960</v>
      </c>
      <c r="Y287" s="82">
        <v>0</v>
      </c>
      <c r="Z287" s="82">
        <v>0</v>
      </c>
      <c r="AA287" s="82">
        <v>0</v>
      </c>
      <c r="AB287" s="82">
        <v>0</v>
      </c>
      <c r="AC287" s="82">
        <v>0</v>
      </c>
      <c r="AD287" s="82">
        <v>0</v>
      </c>
      <c r="AE287" s="82">
        <v>0</v>
      </c>
    </row>
    <row r="288" spans="1:31" ht="21" x14ac:dyDescent="0.35">
      <c r="A288" s="75" t="s">
        <v>194</v>
      </c>
      <c r="B288" s="76" t="s">
        <v>454</v>
      </c>
      <c r="C288" s="75">
        <v>11510</v>
      </c>
      <c r="D288" s="76" t="s">
        <v>454</v>
      </c>
      <c r="E288" s="77" t="s">
        <v>32</v>
      </c>
      <c r="F288" s="76" t="s">
        <v>47</v>
      </c>
      <c r="G288" s="76" t="s">
        <v>46</v>
      </c>
      <c r="H288" s="76" t="s">
        <v>67</v>
      </c>
      <c r="I288" s="76" t="s">
        <v>468</v>
      </c>
      <c r="J288" s="72" t="s">
        <v>306</v>
      </c>
      <c r="K288" s="76" t="s">
        <v>477</v>
      </c>
      <c r="L288" s="76" t="s">
        <v>478</v>
      </c>
      <c r="M288" s="76"/>
      <c r="N288" s="78"/>
      <c r="O288" s="79" t="s">
        <v>479</v>
      </c>
      <c r="P288" s="80">
        <v>5</v>
      </c>
      <c r="Q288" s="81">
        <v>43</v>
      </c>
      <c r="R288" s="76" t="s">
        <v>74</v>
      </c>
      <c r="S288" s="81">
        <v>212.5</v>
      </c>
      <c r="T288" s="82">
        <v>0</v>
      </c>
      <c r="U288" s="82">
        <v>0</v>
      </c>
      <c r="V288" s="82">
        <v>0</v>
      </c>
      <c r="W288" s="82">
        <v>0</v>
      </c>
      <c r="X288" s="82">
        <v>212.5</v>
      </c>
      <c r="Y288" s="82">
        <v>0</v>
      </c>
      <c r="Z288" s="82">
        <v>0</v>
      </c>
      <c r="AA288" s="82">
        <v>0</v>
      </c>
      <c r="AB288" s="82">
        <v>0</v>
      </c>
      <c r="AC288" s="82">
        <v>0</v>
      </c>
      <c r="AD288" s="82">
        <v>0</v>
      </c>
      <c r="AE288" s="82">
        <v>0</v>
      </c>
    </row>
    <row r="289" spans="1:31" ht="31.5" x14ac:dyDescent="0.35">
      <c r="A289" s="75" t="s">
        <v>194</v>
      </c>
      <c r="B289" s="76" t="s">
        <v>454</v>
      </c>
      <c r="C289" s="75">
        <v>11510</v>
      </c>
      <c r="D289" s="76" t="s">
        <v>454</v>
      </c>
      <c r="E289" s="77" t="s">
        <v>32</v>
      </c>
      <c r="F289" s="76" t="s">
        <v>32</v>
      </c>
      <c r="G289" s="76" t="s">
        <v>33</v>
      </c>
      <c r="H289" s="76" t="s">
        <v>35</v>
      </c>
      <c r="I289" s="76" t="s">
        <v>455</v>
      </c>
      <c r="J289" s="72" t="s">
        <v>456</v>
      </c>
      <c r="K289" s="76" t="s">
        <v>460</v>
      </c>
      <c r="L289" s="76" t="s">
        <v>461</v>
      </c>
      <c r="M289" s="76"/>
      <c r="N289" s="78"/>
      <c r="O289" s="79" t="s">
        <v>300</v>
      </c>
      <c r="P289" s="80">
        <v>12</v>
      </c>
      <c r="Q289" s="81">
        <v>37</v>
      </c>
      <c r="R289" s="76" t="s">
        <v>74</v>
      </c>
      <c r="S289" s="81">
        <v>444</v>
      </c>
      <c r="T289" s="82">
        <v>0</v>
      </c>
      <c r="U289" s="82">
        <v>0</v>
      </c>
      <c r="V289" s="82">
        <v>0</v>
      </c>
      <c r="W289" s="82">
        <v>0</v>
      </c>
      <c r="X289" s="82">
        <v>444</v>
      </c>
      <c r="Y289" s="82">
        <v>0</v>
      </c>
      <c r="Z289" s="82">
        <v>0</v>
      </c>
      <c r="AA289" s="82">
        <v>0</v>
      </c>
      <c r="AB289" s="82">
        <v>0</v>
      </c>
      <c r="AC289" s="82">
        <v>0</v>
      </c>
      <c r="AD289" s="82">
        <v>0</v>
      </c>
      <c r="AE289" s="82">
        <v>0</v>
      </c>
    </row>
    <row r="290" spans="1:31" ht="31.5" x14ac:dyDescent="0.35">
      <c r="A290" s="75" t="s">
        <v>194</v>
      </c>
      <c r="B290" s="76" t="s">
        <v>454</v>
      </c>
      <c r="C290" s="75">
        <v>11510</v>
      </c>
      <c r="D290" s="76" t="s">
        <v>454</v>
      </c>
      <c r="E290" s="77" t="s">
        <v>32</v>
      </c>
      <c r="F290" s="76" t="s">
        <v>47</v>
      </c>
      <c r="G290" s="76" t="s">
        <v>46</v>
      </c>
      <c r="H290" s="76" t="s">
        <v>67</v>
      </c>
      <c r="I290" s="76" t="s">
        <v>455</v>
      </c>
      <c r="J290" s="72" t="s">
        <v>456</v>
      </c>
      <c r="K290" s="76" t="s">
        <v>153</v>
      </c>
      <c r="L290" s="76" t="s">
        <v>154</v>
      </c>
      <c r="M290" s="76"/>
      <c r="N290" s="78"/>
      <c r="O290" s="79" t="s">
        <v>457</v>
      </c>
      <c r="P290" s="80">
        <v>1</v>
      </c>
      <c r="Q290" s="81">
        <v>1850</v>
      </c>
      <c r="R290" s="76" t="s">
        <v>74</v>
      </c>
      <c r="S290" s="81">
        <v>1850</v>
      </c>
      <c r="T290" s="82">
        <v>0</v>
      </c>
      <c r="U290" s="82">
        <v>0</v>
      </c>
      <c r="V290" s="82">
        <v>0</v>
      </c>
      <c r="W290" s="82">
        <v>0</v>
      </c>
      <c r="X290" s="82">
        <v>1850</v>
      </c>
      <c r="Y290" s="82">
        <v>0</v>
      </c>
      <c r="Z290" s="82">
        <v>0</v>
      </c>
      <c r="AA290" s="82">
        <v>0</v>
      </c>
      <c r="AB290" s="82">
        <v>0</v>
      </c>
      <c r="AC290" s="82">
        <v>0</v>
      </c>
      <c r="AD290" s="82">
        <v>0</v>
      </c>
      <c r="AE290" s="82">
        <v>0</v>
      </c>
    </row>
    <row r="291" spans="1:31" ht="52.5" x14ac:dyDescent="0.35">
      <c r="A291" s="75" t="s">
        <v>194</v>
      </c>
      <c r="B291" s="76" t="s">
        <v>454</v>
      </c>
      <c r="C291" s="75">
        <v>11510</v>
      </c>
      <c r="D291" s="76" t="s">
        <v>454</v>
      </c>
      <c r="E291" s="77" t="s">
        <v>32</v>
      </c>
      <c r="F291" s="76" t="s">
        <v>66</v>
      </c>
      <c r="G291" s="76" t="s">
        <v>191</v>
      </c>
      <c r="H291" s="76" t="s">
        <v>190</v>
      </c>
      <c r="I291" s="76" t="s">
        <v>462</v>
      </c>
      <c r="J291" s="72" t="s">
        <v>463</v>
      </c>
      <c r="K291" s="76" t="s">
        <v>480</v>
      </c>
      <c r="L291" s="76" t="s">
        <v>481</v>
      </c>
      <c r="M291" s="76"/>
      <c r="N291" s="78"/>
      <c r="O291" s="79" t="s">
        <v>300</v>
      </c>
      <c r="P291" s="80">
        <v>150</v>
      </c>
      <c r="Q291" s="81">
        <v>100</v>
      </c>
      <c r="R291" s="76" t="s">
        <v>74</v>
      </c>
      <c r="S291" s="81">
        <v>15000</v>
      </c>
      <c r="T291" s="82">
        <v>0</v>
      </c>
      <c r="U291" s="82">
        <v>0</v>
      </c>
      <c r="V291" s="82">
        <v>0</v>
      </c>
      <c r="W291" s="82">
        <v>0</v>
      </c>
      <c r="X291" s="82">
        <v>15000</v>
      </c>
      <c r="Y291" s="82">
        <v>0</v>
      </c>
      <c r="Z291" s="82">
        <v>0</v>
      </c>
      <c r="AA291" s="82">
        <v>0</v>
      </c>
      <c r="AB291" s="82">
        <v>0</v>
      </c>
      <c r="AC291" s="82">
        <v>0</v>
      </c>
      <c r="AD291" s="82">
        <v>0</v>
      </c>
      <c r="AE291" s="82">
        <v>0</v>
      </c>
    </row>
    <row r="292" spans="1:31" ht="31.5" x14ac:dyDescent="0.35">
      <c r="A292" s="75" t="s">
        <v>194</v>
      </c>
      <c r="B292" s="76" t="s">
        <v>454</v>
      </c>
      <c r="C292" s="75">
        <v>11510</v>
      </c>
      <c r="D292" s="76" t="s">
        <v>454</v>
      </c>
      <c r="E292" s="77" t="s">
        <v>32</v>
      </c>
      <c r="F292" s="76" t="s">
        <v>32</v>
      </c>
      <c r="G292" s="76" t="s">
        <v>33</v>
      </c>
      <c r="H292" s="76" t="s">
        <v>35</v>
      </c>
      <c r="I292" s="76" t="s">
        <v>455</v>
      </c>
      <c r="J292" s="72" t="s">
        <v>456</v>
      </c>
      <c r="K292" s="76" t="s">
        <v>460</v>
      </c>
      <c r="L292" s="76" t="s">
        <v>461</v>
      </c>
      <c r="M292" s="76"/>
      <c r="N292" s="78"/>
      <c r="O292" s="79" t="s">
        <v>300</v>
      </c>
      <c r="P292" s="80">
        <v>14</v>
      </c>
      <c r="Q292" s="81">
        <v>37</v>
      </c>
      <c r="R292" s="76" t="s">
        <v>74</v>
      </c>
      <c r="S292" s="81">
        <v>518</v>
      </c>
      <c r="T292" s="82">
        <v>0</v>
      </c>
      <c r="U292" s="82">
        <v>0</v>
      </c>
      <c r="V292" s="82">
        <v>0</v>
      </c>
      <c r="W292" s="82">
        <v>0</v>
      </c>
      <c r="X292" s="82">
        <v>518</v>
      </c>
      <c r="Y292" s="82">
        <v>0</v>
      </c>
      <c r="Z292" s="82">
        <v>0</v>
      </c>
      <c r="AA292" s="82">
        <v>0</v>
      </c>
      <c r="AB292" s="82">
        <v>0</v>
      </c>
      <c r="AC292" s="82">
        <v>0</v>
      </c>
      <c r="AD292" s="82">
        <v>0</v>
      </c>
      <c r="AE292" s="82">
        <v>0</v>
      </c>
    </row>
    <row r="293" spans="1:31" ht="31.5" x14ac:dyDescent="0.35">
      <c r="A293" s="75" t="s">
        <v>194</v>
      </c>
      <c r="B293" s="76" t="s">
        <v>454</v>
      </c>
      <c r="C293" s="75">
        <v>11510</v>
      </c>
      <c r="D293" s="76" t="s">
        <v>454</v>
      </c>
      <c r="E293" s="77" t="s">
        <v>32</v>
      </c>
      <c r="F293" s="76" t="s">
        <v>66</v>
      </c>
      <c r="G293" s="76" t="s">
        <v>191</v>
      </c>
      <c r="H293" s="76" t="s">
        <v>190</v>
      </c>
      <c r="I293" s="76" t="s">
        <v>458</v>
      </c>
      <c r="J293" s="72" t="s">
        <v>459</v>
      </c>
      <c r="K293" s="76" t="s">
        <v>322</v>
      </c>
      <c r="L293" s="76" t="s">
        <v>154</v>
      </c>
      <c r="M293" s="76"/>
      <c r="N293" s="78"/>
      <c r="O293" s="79" t="s">
        <v>457</v>
      </c>
      <c r="P293" s="76">
        <v>1</v>
      </c>
      <c r="Q293" s="81">
        <v>889.72</v>
      </c>
      <c r="R293" s="76" t="s">
        <v>74</v>
      </c>
      <c r="S293" s="81">
        <v>889.72</v>
      </c>
      <c r="T293" s="82">
        <v>0</v>
      </c>
      <c r="U293" s="82">
        <v>0</v>
      </c>
      <c r="V293" s="82">
        <v>0</v>
      </c>
      <c r="W293" s="82">
        <v>0</v>
      </c>
      <c r="X293" s="82">
        <v>889.72</v>
      </c>
      <c r="Y293" s="82">
        <v>0</v>
      </c>
      <c r="Z293" s="82">
        <v>0</v>
      </c>
      <c r="AA293" s="82">
        <v>0</v>
      </c>
      <c r="AB293" s="82">
        <v>0</v>
      </c>
      <c r="AC293" s="82">
        <v>0</v>
      </c>
      <c r="AD293" s="82">
        <v>0</v>
      </c>
      <c r="AE293" s="82">
        <v>0</v>
      </c>
    </row>
    <row r="294" spans="1:31" ht="31.5" x14ac:dyDescent="0.35">
      <c r="A294" s="75" t="s">
        <v>194</v>
      </c>
      <c r="B294" s="76" t="s">
        <v>454</v>
      </c>
      <c r="C294" s="75">
        <v>11510</v>
      </c>
      <c r="D294" s="76" t="s">
        <v>454</v>
      </c>
      <c r="E294" s="77" t="s">
        <v>32</v>
      </c>
      <c r="F294" s="76" t="s">
        <v>66</v>
      </c>
      <c r="G294" s="76" t="s">
        <v>191</v>
      </c>
      <c r="H294" s="76" t="s">
        <v>190</v>
      </c>
      <c r="I294" s="76" t="s">
        <v>458</v>
      </c>
      <c r="J294" s="72" t="s">
        <v>459</v>
      </c>
      <c r="K294" s="76" t="s">
        <v>322</v>
      </c>
      <c r="L294" s="76" t="s">
        <v>154</v>
      </c>
      <c r="M294" s="76"/>
      <c r="N294" s="78"/>
      <c r="O294" s="79" t="s">
        <v>457</v>
      </c>
      <c r="P294" s="76">
        <v>1</v>
      </c>
      <c r="Q294" s="81">
        <v>1668</v>
      </c>
      <c r="R294" s="76" t="s">
        <v>74</v>
      </c>
      <c r="S294" s="81">
        <v>1668</v>
      </c>
      <c r="T294" s="82">
        <v>0</v>
      </c>
      <c r="U294" s="82">
        <v>0</v>
      </c>
      <c r="V294" s="82">
        <v>0</v>
      </c>
      <c r="W294" s="82">
        <v>0</v>
      </c>
      <c r="X294" s="82">
        <v>1668</v>
      </c>
      <c r="Y294" s="82">
        <v>0</v>
      </c>
      <c r="Z294" s="82">
        <v>0</v>
      </c>
      <c r="AA294" s="82">
        <v>0</v>
      </c>
      <c r="AB294" s="82">
        <v>0</v>
      </c>
      <c r="AC294" s="82">
        <v>0</v>
      </c>
      <c r="AD294" s="82">
        <v>0</v>
      </c>
      <c r="AE294" s="82">
        <v>0</v>
      </c>
    </row>
    <row r="295" spans="1:31" ht="31.5" x14ac:dyDescent="0.35">
      <c r="A295" s="75" t="s">
        <v>194</v>
      </c>
      <c r="B295" s="76" t="s">
        <v>454</v>
      </c>
      <c r="C295" s="75">
        <v>11510</v>
      </c>
      <c r="D295" s="76" t="s">
        <v>454</v>
      </c>
      <c r="E295" s="77" t="s">
        <v>32</v>
      </c>
      <c r="F295" s="76" t="s">
        <v>66</v>
      </c>
      <c r="G295" s="76" t="s">
        <v>191</v>
      </c>
      <c r="H295" s="76" t="s">
        <v>190</v>
      </c>
      <c r="I295" s="76" t="s">
        <v>458</v>
      </c>
      <c r="J295" s="72" t="s">
        <v>459</v>
      </c>
      <c r="K295" s="76" t="s">
        <v>322</v>
      </c>
      <c r="L295" s="76" t="s">
        <v>154</v>
      </c>
      <c r="M295" s="76"/>
      <c r="N295" s="78"/>
      <c r="O295" s="79" t="s">
        <v>457</v>
      </c>
      <c r="P295" s="76">
        <v>1</v>
      </c>
      <c r="Q295" s="81">
        <v>7800</v>
      </c>
      <c r="R295" s="76" t="s">
        <v>74</v>
      </c>
      <c r="S295" s="81">
        <v>7800</v>
      </c>
      <c r="T295" s="82">
        <v>0</v>
      </c>
      <c r="U295" s="82">
        <v>0</v>
      </c>
      <c r="V295" s="82">
        <v>0</v>
      </c>
      <c r="W295" s="82">
        <v>0</v>
      </c>
      <c r="X295" s="82">
        <v>7800</v>
      </c>
      <c r="Y295" s="82">
        <v>0</v>
      </c>
      <c r="Z295" s="82">
        <v>0</v>
      </c>
      <c r="AA295" s="82">
        <v>0</v>
      </c>
      <c r="AB295" s="82">
        <v>0</v>
      </c>
      <c r="AC295" s="82">
        <v>0</v>
      </c>
      <c r="AD295" s="82">
        <v>0</v>
      </c>
      <c r="AE295" s="82">
        <v>0</v>
      </c>
    </row>
    <row r="296" spans="1:31" ht="31.5" x14ac:dyDescent="0.35">
      <c r="A296" s="75" t="s">
        <v>194</v>
      </c>
      <c r="B296" s="76" t="s">
        <v>454</v>
      </c>
      <c r="C296" s="75">
        <v>11510</v>
      </c>
      <c r="D296" s="76" t="s">
        <v>454</v>
      </c>
      <c r="E296" s="77" t="s">
        <v>32</v>
      </c>
      <c r="F296" s="76" t="s">
        <v>66</v>
      </c>
      <c r="G296" s="76" t="s">
        <v>191</v>
      </c>
      <c r="H296" s="76" t="s">
        <v>190</v>
      </c>
      <c r="I296" s="76" t="s">
        <v>458</v>
      </c>
      <c r="J296" s="72" t="s">
        <v>459</v>
      </c>
      <c r="K296" s="76" t="s">
        <v>322</v>
      </c>
      <c r="L296" s="76" t="s">
        <v>154</v>
      </c>
      <c r="M296" s="76"/>
      <c r="N296" s="78"/>
      <c r="O296" s="79" t="s">
        <v>457</v>
      </c>
      <c r="P296" s="76">
        <v>1</v>
      </c>
      <c r="Q296" s="81">
        <v>7800</v>
      </c>
      <c r="R296" s="76" t="s">
        <v>74</v>
      </c>
      <c r="S296" s="81">
        <v>7800</v>
      </c>
      <c r="T296" s="82">
        <v>0</v>
      </c>
      <c r="U296" s="82">
        <v>0</v>
      </c>
      <c r="V296" s="82">
        <v>0</v>
      </c>
      <c r="W296" s="82">
        <v>0</v>
      </c>
      <c r="X296" s="82">
        <v>7800</v>
      </c>
      <c r="Y296" s="82">
        <v>0</v>
      </c>
      <c r="Z296" s="82">
        <v>0</v>
      </c>
      <c r="AA296" s="82">
        <v>0</v>
      </c>
      <c r="AB296" s="82">
        <v>0</v>
      </c>
      <c r="AC296" s="82">
        <v>0</v>
      </c>
      <c r="AD296" s="82">
        <v>0</v>
      </c>
      <c r="AE296" s="82">
        <v>0</v>
      </c>
    </row>
    <row r="297" spans="1:31" ht="31.5" x14ac:dyDescent="0.35">
      <c r="A297" s="75" t="s">
        <v>194</v>
      </c>
      <c r="B297" s="76" t="s">
        <v>454</v>
      </c>
      <c r="C297" s="75">
        <v>11510</v>
      </c>
      <c r="D297" s="76" t="s">
        <v>454</v>
      </c>
      <c r="E297" s="77" t="s">
        <v>32</v>
      </c>
      <c r="F297" s="76" t="s">
        <v>66</v>
      </c>
      <c r="G297" s="76" t="s">
        <v>191</v>
      </c>
      <c r="H297" s="76" t="s">
        <v>190</v>
      </c>
      <c r="I297" s="76" t="s">
        <v>482</v>
      </c>
      <c r="J297" s="72" t="s">
        <v>483</v>
      </c>
      <c r="K297" s="76" t="s">
        <v>484</v>
      </c>
      <c r="L297" s="76" t="s">
        <v>485</v>
      </c>
      <c r="M297" s="76"/>
      <c r="N297" s="78"/>
      <c r="O297" s="79" t="s">
        <v>300</v>
      </c>
      <c r="P297" s="80">
        <v>2</v>
      </c>
      <c r="Q297" s="81">
        <v>1950</v>
      </c>
      <c r="R297" s="76" t="s">
        <v>74</v>
      </c>
      <c r="S297" s="81">
        <v>3900</v>
      </c>
      <c r="T297" s="82">
        <v>0</v>
      </c>
      <c r="U297" s="82">
        <v>0</v>
      </c>
      <c r="V297" s="82">
        <v>0</v>
      </c>
      <c r="W297" s="82">
        <v>0</v>
      </c>
      <c r="X297" s="82">
        <v>3900</v>
      </c>
      <c r="Y297" s="82">
        <v>0</v>
      </c>
      <c r="Z297" s="82">
        <v>0</v>
      </c>
      <c r="AA297" s="82">
        <v>0</v>
      </c>
      <c r="AB297" s="82">
        <v>0</v>
      </c>
      <c r="AC297" s="82">
        <v>0</v>
      </c>
      <c r="AD297" s="82">
        <v>0</v>
      </c>
      <c r="AE297" s="82">
        <v>0</v>
      </c>
    </row>
    <row r="298" spans="1:31" ht="21" x14ac:dyDescent="0.35">
      <c r="A298" s="75" t="s">
        <v>194</v>
      </c>
      <c r="B298" s="76" t="s">
        <v>454</v>
      </c>
      <c r="C298" s="75">
        <v>11510</v>
      </c>
      <c r="D298" s="76" t="s">
        <v>454</v>
      </c>
      <c r="E298" s="77" t="s">
        <v>32</v>
      </c>
      <c r="F298" s="76" t="s">
        <v>66</v>
      </c>
      <c r="G298" s="76" t="s">
        <v>191</v>
      </c>
      <c r="H298" s="76" t="s">
        <v>190</v>
      </c>
      <c r="I298" s="76" t="s">
        <v>468</v>
      </c>
      <c r="J298" s="72" t="s">
        <v>306</v>
      </c>
      <c r="K298" s="76" t="s">
        <v>474</v>
      </c>
      <c r="L298" s="76" t="s">
        <v>475</v>
      </c>
      <c r="M298" s="76"/>
      <c r="N298" s="78"/>
      <c r="O298" s="79" t="s">
        <v>476</v>
      </c>
      <c r="P298" s="80">
        <v>50</v>
      </c>
      <c r="Q298" s="81">
        <v>182</v>
      </c>
      <c r="R298" s="76" t="s">
        <v>74</v>
      </c>
      <c r="S298" s="81">
        <v>9100</v>
      </c>
      <c r="T298" s="82">
        <v>0</v>
      </c>
      <c r="U298" s="82">
        <v>0</v>
      </c>
      <c r="V298" s="82">
        <v>0</v>
      </c>
      <c r="W298" s="82">
        <v>0</v>
      </c>
      <c r="X298" s="82">
        <v>9100</v>
      </c>
      <c r="Y298" s="82">
        <v>0</v>
      </c>
      <c r="Z298" s="82">
        <v>0</v>
      </c>
      <c r="AA298" s="82">
        <v>0</v>
      </c>
      <c r="AB298" s="82">
        <v>0</v>
      </c>
      <c r="AC298" s="82">
        <v>0</v>
      </c>
      <c r="AD298" s="82">
        <v>0</v>
      </c>
      <c r="AE298" s="82">
        <v>0</v>
      </c>
    </row>
    <row r="299" spans="1:31" ht="21" x14ac:dyDescent="0.35">
      <c r="A299" s="75" t="s">
        <v>194</v>
      </c>
      <c r="B299" s="76" t="s">
        <v>454</v>
      </c>
      <c r="C299" s="75">
        <v>11510</v>
      </c>
      <c r="D299" s="76" t="s">
        <v>454</v>
      </c>
      <c r="E299" s="77" t="s">
        <v>32</v>
      </c>
      <c r="F299" s="76" t="s">
        <v>66</v>
      </c>
      <c r="G299" s="76" t="s">
        <v>191</v>
      </c>
      <c r="H299" s="76" t="s">
        <v>190</v>
      </c>
      <c r="I299" s="76" t="s">
        <v>468</v>
      </c>
      <c r="J299" s="72" t="s">
        <v>306</v>
      </c>
      <c r="K299" s="76" t="s">
        <v>117</v>
      </c>
      <c r="L299" s="76" t="s">
        <v>118</v>
      </c>
      <c r="M299" s="76"/>
      <c r="N299" s="78"/>
      <c r="O299" s="79" t="s">
        <v>300</v>
      </c>
      <c r="P299" s="80">
        <v>24</v>
      </c>
      <c r="Q299" s="81">
        <v>21.383333333333336</v>
      </c>
      <c r="R299" s="76" t="s">
        <v>74</v>
      </c>
      <c r="S299" s="81">
        <v>513.20000000000005</v>
      </c>
      <c r="T299" s="82">
        <v>0</v>
      </c>
      <c r="U299" s="82">
        <v>0</v>
      </c>
      <c r="V299" s="82">
        <v>0</v>
      </c>
      <c r="W299" s="82">
        <v>0</v>
      </c>
      <c r="X299" s="82">
        <v>513.20000000000005</v>
      </c>
      <c r="Y299" s="82">
        <v>0</v>
      </c>
      <c r="Z299" s="82">
        <v>0</v>
      </c>
      <c r="AA299" s="82">
        <v>0</v>
      </c>
      <c r="AB299" s="82">
        <v>0</v>
      </c>
      <c r="AC299" s="82">
        <v>0</v>
      </c>
      <c r="AD299" s="82">
        <v>0</v>
      </c>
      <c r="AE299" s="82">
        <v>0</v>
      </c>
    </row>
    <row r="300" spans="1:31" ht="21" x14ac:dyDescent="0.35">
      <c r="A300" s="75" t="s">
        <v>194</v>
      </c>
      <c r="B300" s="76" t="s">
        <v>454</v>
      </c>
      <c r="C300" s="75">
        <v>11510</v>
      </c>
      <c r="D300" s="76" t="s">
        <v>454</v>
      </c>
      <c r="E300" s="77" t="s">
        <v>32</v>
      </c>
      <c r="F300" s="76" t="s">
        <v>66</v>
      </c>
      <c r="G300" s="76" t="s">
        <v>191</v>
      </c>
      <c r="H300" s="76" t="s">
        <v>190</v>
      </c>
      <c r="I300" s="76" t="s">
        <v>468</v>
      </c>
      <c r="J300" s="72" t="s">
        <v>306</v>
      </c>
      <c r="K300" s="76" t="s">
        <v>486</v>
      </c>
      <c r="L300" s="76" t="s">
        <v>487</v>
      </c>
      <c r="M300" s="76"/>
      <c r="N300" s="78"/>
      <c r="O300" s="79" t="s">
        <v>300</v>
      </c>
      <c r="P300" s="80">
        <v>20</v>
      </c>
      <c r="Q300" s="81">
        <v>68.41</v>
      </c>
      <c r="R300" s="76" t="s">
        <v>74</v>
      </c>
      <c r="S300" s="81">
        <v>1368.2</v>
      </c>
      <c r="T300" s="82">
        <v>0</v>
      </c>
      <c r="U300" s="82">
        <v>0</v>
      </c>
      <c r="V300" s="82">
        <v>0</v>
      </c>
      <c r="W300" s="82">
        <v>0</v>
      </c>
      <c r="X300" s="82">
        <v>1368.2</v>
      </c>
      <c r="Y300" s="82">
        <v>0</v>
      </c>
      <c r="Z300" s="82">
        <v>0</v>
      </c>
      <c r="AA300" s="82">
        <v>0</v>
      </c>
      <c r="AB300" s="82">
        <v>0</v>
      </c>
      <c r="AC300" s="82">
        <v>0</v>
      </c>
      <c r="AD300" s="82">
        <v>0</v>
      </c>
      <c r="AE300" s="82">
        <v>0</v>
      </c>
    </row>
    <row r="301" spans="1:31" ht="21" x14ac:dyDescent="0.35">
      <c r="A301" s="75" t="s">
        <v>194</v>
      </c>
      <c r="B301" s="76" t="s">
        <v>454</v>
      </c>
      <c r="C301" s="75">
        <v>11510</v>
      </c>
      <c r="D301" s="76" t="s">
        <v>454</v>
      </c>
      <c r="E301" s="77" t="s">
        <v>32</v>
      </c>
      <c r="F301" s="76" t="s">
        <v>66</v>
      </c>
      <c r="G301" s="76" t="s">
        <v>191</v>
      </c>
      <c r="H301" s="76" t="s">
        <v>190</v>
      </c>
      <c r="I301" s="76" t="s">
        <v>468</v>
      </c>
      <c r="J301" s="72" t="s">
        <v>306</v>
      </c>
      <c r="K301" s="76" t="s">
        <v>64</v>
      </c>
      <c r="L301" s="76" t="s">
        <v>65</v>
      </c>
      <c r="M301" s="76"/>
      <c r="N301" s="78"/>
      <c r="O301" s="79" t="s">
        <v>300</v>
      </c>
      <c r="P301" s="80">
        <v>3</v>
      </c>
      <c r="Q301" s="81">
        <v>186.54999999999998</v>
      </c>
      <c r="R301" s="76" t="s">
        <v>74</v>
      </c>
      <c r="S301" s="81">
        <v>559.65</v>
      </c>
      <c r="T301" s="82">
        <v>0</v>
      </c>
      <c r="U301" s="82">
        <v>0</v>
      </c>
      <c r="V301" s="82">
        <v>0</v>
      </c>
      <c r="W301" s="82">
        <v>0</v>
      </c>
      <c r="X301" s="82">
        <v>559.65</v>
      </c>
      <c r="Y301" s="82">
        <v>0</v>
      </c>
      <c r="Z301" s="82">
        <v>0</v>
      </c>
      <c r="AA301" s="82">
        <v>0</v>
      </c>
      <c r="AB301" s="82">
        <v>0</v>
      </c>
      <c r="AC301" s="82">
        <v>0</v>
      </c>
      <c r="AD301" s="82">
        <v>0</v>
      </c>
      <c r="AE301" s="82">
        <v>0</v>
      </c>
    </row>
    <row r="302" spans="1:31" ht="21" x14ac:dyDescent="0.35">
      <c r="A302" s="75" t="s">
        <v>194</v>
      </c>
      <c r="B302" s="76" t="s">
        <v>454</v>
      </c>
      <c r="C302" s="75">
        <v>11510</v>
      </c>
      <c r="D302" s="76" t="s">
        <v>454</v>
      </c>
      <c r="E302" s="77" t="s">
        <v>32</v>
      </c>
      <c r="F302" s="76" t="s">
        <v>66</v>
      </c>
      <c r="G302" s="76" t="s">
        <v>191</v>
      </c>
      <c r="H302" s="76" t="s">
        <v>190</v>
      </c>
      <c r="I302" s="76" t="s">
        <v>468</v>
      </c>
      <c r="J302" s="72" t="s">
        <v>306</v>
      </c>
      <c r="K302" s="76" t="s">
        <v>488</v>
      </c>
      <c r="L302" s="76" t="s">
        <v>489</v>
      </c>
      <c r="M302" s="76"/>
      <c r="N302" s="78"/>
      <c r="O302" s="79" t="s">
        <v>226</v>
      </c>
      <c r="P302" s="80">
        <v>8</v>
      </c>
      <c r="Q302" s="81">
        <v>9.1300000000000008</v>
      </c>
      <c r="R302" s="76" t="s">
        <v>74</v>
      </c>
      <c r="S302" s="81">
        <v>73.040000000000006</v>
      </c>
      <c r="T302" s="82">
        <v>0</v>
      </c>
      <c r="U302" s="82">
        <v>0</v>
      </c>
      <c r="V302" s="82">
        <v>0</v>
      </c>
      <c r="W302" s="82">
        <v>0</v>
      </c>
      <c r="X302" s="82">
        <v>73.040000000000006</v>
      </c>
      <c r="Y302" s="82">
        <v>0</v>
      </c>
      <c r="Z302" s="82">
        <v>0</v>
      </c>
      <c r="AA302" s="82">
        <v>0</v>
      </c>
      <c r="AB302" s="82">
        <v>0</v>
      </c>
      <c r="AC302" s="82">
        <v>0</v>
      </c>
      <c r="AD302" s="82">
        <v>0</v>
      </c>
      <c r="AE302" s="82">
        <v>0</v>
      </c>
    </row>
    <row r="303" spans="1:31" ht="21" x14ac:dyDescent="0.35">
      <c r="A303" s="75" t="s">
        <v>194</v>
      </c>
      <c r="B303" s="76" t="s">
        <v>454</v>
      </c>
      <c r="C303" s="75">
        <v>11510</v>
      </c>
      <c r="D303" s="76" t="s">
        <v>454</v>
      </c>
      <c r="E303" s="77" t="s">
        <v>32</v>
      </c>
      <c r="F303" s="76" t="s">
        <v>66</v>
      </c>
      <c r="G303" s="76" t="s">
        <v>191</v>
      </c>
      <c r="H303" s="76" t="s">
        <v>190</v>
      </c>
      <c r="I303" s="76" t="s">
        <v>468</v>
      </c>
      <c r="J303" s="72" t="s">
        <v>306</v>
      </c>
      <c r="K303" s="76" t="s">
        <v>490</v>
      </c>
      <c r="L303" s="76" t="s">
        <v>491</v>
      </c>
      <c r="M303" s="76"/>
      <c r="N303" s="78"/>
      <c r="O303" s="79" t="s">
        <v>226</v>
      </c>
      <c r="P303" s="80">
        <v>8</v>
      </c>
      <c r="Q303" s="81">
        <v>18.34</v>
      </c>
      <c r="R303" s="76" t="s">
        <v>74</v>
      </c>
      <c r="S303" s="81">
        <v>146.72</v>
      </c>
      <c r="T303" s="82">
        <v>0</v>
      </c>
      <c r="U303" s="82">
        <v>0</v>
      </c>
      <c r="V303" s="82">
        <v>0</v>
      </c>
      <c r="W303" s="82">
        <v>0</v>
      </c>
      <c r="X303" s="82">
        <v>146.72</v>
      </c>
      <c r="Y303" s="82">
        <v>0</v>
      </c>
      <c r="Z303" s="82">
        <v>0</v>
      </c>
      <c r="AA303" s="82">
        <v>0</v>
      </c>
      <c r="AB303" s="82">
        <v>0</v>
      </c>
      <c r="AC303" s="82">
        <v>0</v>
      </c>
      <c r="AD303" s="82">
        <v>0</v>
      </c>
      <c r="AE303" s="82">
        <v>0</v>
      </c>
    </row>
    <row r="304" spans="1:31" ht="21" x14ac:dyDescent="0.35">
      <c r="A304" s="75" t="s">
        <v>194</v>
      </c>
      <c r="B304" s="76" t="s">
        <v>454</v>
      </c>
      <c r="C304" s="75">
        <v>11510</v>
      </c>
      <c r="D304" s="76" t="s">
        <v>454</v>
      </c>
      <c r="E304" s="77" t="s">
        <v>32</v>
      </c>
      <c r="F304" s="76" t="s">
        <v>66</v>
      </c>
      <c r="G304" s="76" t="s">
        <v>191</v>
      </c>
      <c r="H304" s="76" t="s">
        <v>190</v>
      </c>
      <c r="I304" s="76" t="s">
        <v>468</v>
      </c>
      <c r="J304" s="72" t="s">
        <v>306</v>
      </c>
      <c r="K304" s="76" t="s">
        <v>469</v>
      </c>
      <c r="L304" s="76" t="s">
        <v>470</v>
      </c>
      <c r="M304" s="76"/>
      <c r="N304" s="78"/>
      <c r="O304" s="79" t="s">
        <v>300</v>
      </c>
      <c r="P304" s="80">
        <v>12</v>
      </c>
      <c r="Q304" s="81">
        <v>20.74</v>
      </c>
      <c r="R304" s="76" t="s">
        <v>74</v>
      </c>
      <c r="S304" s="81">
        <v>248.88</v>
      </c>
      <c r="T304" s="82">
        <v>0</v>
      </c>
      <c r="U304" s="82">
        <v>0</v>
      </c>
      <c r="V304" s="82">
        <v>0</v>
      </c>
      <c r="W304" s="82">
        <v>0</v>
      </c>
      <c r="X304" s="82">
        <v>248.88</v>
      </c>
      <c r="Y304" s="82">
        <v>0</v>
      </c>
      <c r="Z304" s="82">
        <v>0</v>
      </c>
      <c r="AA304" s="82">
        <v>0</v>
      </c>
      <c r="AB304" s="82">
        <v>0</v>
      </c>
      <c r="AC304" s="82">
        <v>0</v>
      </c>
      <c r="AD304" s="82">
        <v>0</v>
      </c>
      <c r="AE304" s="82">
        <v>0</v>
      </c>
    </row>
    <row r="305" spans="1:31" ht="21" x14ac:dyDescent="0.35">
      <c r="A305" s="75" t="s">
        <v>194</v>
      </c>
      <c r="B305" s="76" t="s">
        <v>454</v>
      </c>
      <c r="C305" s="75">
        <v>11510</v>
      </c>
      <c r="D305" s="76" t="s">
        <v>454</v>
      </c>
      <c r="E305" s="77" t="s">
        <v>32</v>
      </c>
      <c r="F305" s="76" t="s">
        <v>66</v>
      </c>
      <c r="G305" s="76" t="s">
        <v>191</v>
      </c>
      <c r="H305" s="76" t="s">
        <v>190</v>
      </c>
      <c r="I305" s="76" t="s">
        <v>468</v>
      </c>
      <c r="J305" s="72" t="s">
        <v>306</v>
      </c>
      <c r="K305" s="76" t="s">
        <v>117</v>
      </c>
      <c r="L305" s="76" t="s">
        <v>118</v>
      </c>
      <c r="M305" s="76"/>
      <c r="N305" s="78"/>
      <c r="O305" s="79" t="s">
        <v>300</v>
      </c>
      <c r="P305" s="80">
        <v>8</v>
      </c>
      <c r="Q305" s="81">
        <v>10.37</v>
      </c>
      <c r="R305" s="76" t="s">
        <v>74</v>
      </c>
      <c r="S305" s="81">
        <v>82.96</v>
      </c>
      <c r="T305" s="82">
        <v>0</v>
      </c>
      <c r="U305" s="82">
        <v>0</v>
      </c>
      <c r="V305" s="82">
        <v>0</v>
      </c>
      <c r="W305" s="82">
        <v>0</v>
      </c>
      <c r="X305" s="82">
        <v>82.96</v>
      </c>
      <c r="Y305" s="82">
        <v>0</v>
      </c>
      <c r="Z305" s="82">
        <v>0</v>
      </c>
      <c r="AA305" s="82">
        <v>0</v>
      </c>
      <c r="AB305" s="82">
        <v>0</v>
      </c>
      <c r="AC305" s="82">
        <v>0</v>
      </c>
      <c r="AD305" s="82">
        <v>0</v>
      </c>
      <c r="AE305" s="82">
        <v>0</v>
      </c>
    </row>
    <row r="306" spans="1:31" ht="21" x14ac:dyDescent="0.35">
      <c r="A306" s="75" t="s">
        <v>194</v>
      </c>
      <c r="B306" s="76" t="s">
        <v>454</v>
      </c>
      <c r="C306" s="75">
        <v>11510</v>
      </c>
      <c r="D306" s="76" t="s">
        <v>454</v>
      </c>
      <c r="E306" s="77" t="s">
        <v>32</v>
      </c>
      <c r="F306" s="76" t="s">
        <v>66</v>
      </c>
      <c r="G306" s="76" t="s">
        <v>191</v>
      </c>
      <c r="H306" s="76" t="s">
        <v>190</v>
      </c>
      <c r="I306" s="76" t="s">
        <v>468</v>
      </c>
      <c r="J306" s="72" t="s">
        <v>306</v>
      </c>
      <c r="K306" s="76" t="s">
        <v>492</v>
      </c>
      <c r="L306" s="76" t="s">
        <v>493</v>
      </c>
      <c r="M306" s="76"/>
      <c r="N306" s="78"/>
      <c r="O306" s="79" t="s">
        <v>300</v>
      </c>
      <c r="P306" s="80">
        <v>4</v>
      </c>
      <c r="Q306" s="81">
        <v>20.74</v>
      </c>
      <c r="R306" s="76" t="s">
        <v>74</v>
      </c>
      <c r="S306" s="81">
        <v>82.96</v>
      </c>
      <c r="T306" s="82">
        <v>0</v>
      </c>
      <c r="U306" s="82">
        <v>0</v>
      </c>
      <c r="V306" s="82">
        <v>0</v>
      </c>
      <c r="W306" s="82">
        <v>0</v>
      </c>
      <c r="X306" s="82">
        <v>82.96</v>
      </c>
      <c r="Y306" s="82">
        <v>0</v>
      </c>
      <c r="Z306" s="82">
        <v>0</v>
      </c>
      <c r="AA306" s="82">
        <v>0</v>
      </c>
      <c r="AB306" s="82">
        <v>0</v>
      </c>
      <c r="AC306" s="82">
        <v>0</v>
      </c>
      <c r="AD306" s="82">
        <v>0</v>
      </c>
      <c r="AE306" s="82">
        <v>0</v>
      </c>
    </row>
    <row r="307" spans="1:31" ht="21" x14ac:dyDescent="0.35">
      <c r="A307" s="75" t="s">
        <v>194</v>
      </c>
      <c r="B307" s="76" t="s">
        <v>454</v>
      </c>
      <c r="C307" s="75">
        <v>11510</v>
      </c>
      <c r="D307" s="76" t="s">
        <v>454</v>
      </c>
      <c r="E307" s="77" t="s">
        <v>32</v>
      </c>
      <c r="F307" s="76" t="s">
        <v>66</v>
      </c>
      <c r="G307" s="76" t="s">
        <v>191</v>
      </c>
      <c r="H307" s="76" t="s">
        <v>190</v>
      </c>
      <c r="I307" s="76" t="s">
        <v>468</v>
      </c>
      <c r="J307" s="72" t="s">
        <v>306</v>
      </c>
      <c r="K307" s="76" t="s">
        <v>428</v>
      </c>
      <c r="L307" s="76" t="s">
        <v>494</v>
      </c>
      <c r="M307" s="76"/>
      <c r="N307" s="78"/>
      <c r="O307" s="79" t="s">
        <v>300</v>
      </c>
      <c r="P307" s="80">
        <v>2</v>
      </c>
      <c r="Q307" s="81">
        <v>86.32</v>
      </c>
      <c r="R307" s="76" t="s">
        <v>74</v>
      </c>
      <c r="S307" s="81">
        <v>172.64</v>
      </c>
      <c r="T307" s="82">
        <v>0</v>
      </c>
      <c r="U307" s="82">
        <v>0</v>
      </c>
      <c r="V307" s="82">
        <v>0</v>
      </c>
      <c r="W307" s="82">
        <v>0</v>
      </c>
      <c r="X307" s="82">
        <v>172.64</v>
      </c>
      <c r="Y307" s="82">
        <v>0</v>
      </c>
      <c r="Z307" s="82">
        <v>0</v>
      </c>
      <c r="AA307" s="82">
        <v>0</v>
      </c>
      <c r="AB307" s="82">
        <v>0</v>
      </c>
      <c r="AC307" s="82">
        <v>0</v>
      </c>
      <c r="AD307" s="82">
        <v>0</v>
      </c>
      <c r="AE307" s="82">
        <v>0</v>
      </c>
    </row>
    <row r="308" spans="1:31" ht="21" x14ac:dyDescent="0.35">
      <c r="A308" s="75" t="s">
        <v>194</v>
      </c>
      <c r="B308" s="76" t="s">
        <v>454</v>
      </c>
      <c r="C308" s="75">
        <v>11510</v>
      </c>
      <c r="D308" s="76" t="s">
        <v>454</v>
      </c>
      <c r="E308" s="77" t="s">
        <v>32</v>
      </c>
      <c r="F308" s="76" t="s">
        <v>66</v>
      </c>
      <c r="G308" s="76" t="s">
        <v>191</v>
      </c>
      <c r="H308" s="76" t="s">
        <v>190</v>
      </c>
      <c r="I308" s="76" t="s">
        <v>468</v>
      </c>
      <c r="J308" s="72" t="s">
        <v>306</v>
      </c>
      <c r="K308" s="76" t="s">
        <v>495</v>
      </c>
      <c r="L308" s="76" t="s">
        <v>496</v>
      </c>
      <c r="M308" s="76"/>
      <c r="N308" s="78"/>
      <c r="O308" s="79" t="s">
        <v>300</v>
      </c>
      <c r="P308" s="80">
        <v>6</v>
      </c>
      <c r="Q308" s="81">
        <v>65.05</v>
      </c>
      <c r="R308" s="76" t="s">
        <v>74</v>
      </c>
      <c r="S308" s="81">
        <v>390.3</v>
      </c>
      <c r="T308" s="82">
        <v>0</v>
      </c>
      <c r="U308" s="82">
        <v>0</v>
      </c>
      <c r="V308" s="82">
        <v>0</v>
      </c>
      <c r="W308" s="82">
        <v>0</v>
      </c>
      <c r="X308" s="82">
        <v>390.3</v>
      </c>
      <c r="Y308" s="82">
        <v>0</v>
      </c>
      <c r="Z308" s="82">
        <v>0</v>
      </c>
      <c r="AA308" s="82">
        <v>0</v>
      </c>
      <c r="AB308" s="82">
        <v>0</v>
      </c>
      <c r="AC308" s="82">
        <v>0</v>
      </c>
      <c r="AD308" s="82">
        <v>0</v>
      </c>
      <c r="AE308" s="82">
        <v>0</v>
      </c>
    </row>
    <row r="309" spans="1:31" ht="21" x14ac:dyDescent="0.35">
      <c r="A309" s="75" t="s">
        <v>194</v>
      </c>
      <c r="B309" s="76" t="s">
        <v>454</v>
      </c>
      <c r="C309" s="75">
        <v>11510</v>
      </c>
      <c r="D309" s="76" t="s">
        <v>454</v>
      </c>
      <c r="E309" s="77" t="s">
        <v>32</v>
      </c>
      <c r="F309" s="76" t="s">
        <v>66</v>
      </c>
      <c r="G309" s="76" t="s">
        <v>191</v>
      </c>
      <c r="H309" s="76" t="s">
        <v>190</v>
      </c>
      <c r="I309" s="76" t="s">
        <v>468</v>
      </c>
      <c r="J309" s="72" t="s">
        <v>306</v>
      </c>
      <c r="K309" s="76" t="s">
        <v>497</v>
      </c>
      <c r="L309" s="76" t="s">
        <v>498</v>
      </c>
      <c r="M309" s="76"/>
      <c r="N309" s="78"/>
      <c r="O309" s="79" t="s">
        <v>226</v>
      </c>
      <c r="P309" s="80">
        <v>2</v>
      </c>
      <c r="Q309" s="81">
        <v>406.54500000000002</v>
      </c>
      <c r="R309" s="76" t="s">
        <v>74</v>
      </c>
      <c r="S309" s="81">
        <v>813.09</v>
      </c>
      <c r="T309" s="82">
        <v>0</v>
      </c>
      <c r="U309" s="82">
        <v>0</v>
      </c>
      <c r="V309" s="82">
        <v>0</v>
      </c>
      <c r="W309" s="82">
        <v>0</v>
      </c>
      <c r="X309" s="82">
        <v>813.09</v>
      </c>
      <c r="Y309" s="82">
        <v>0</v>
      </c>
      <c r="Z309" s="82">
        <v>0</v>
      </c>
      <c r="AA309" s="82">
        <v>0</v>
      </c>
      <c r="AB309" s="82">
        <v>0</v>
      </c>
      <c r="AC309" s="82">
        <v>0</v>
      </c>
      <c r="AD309" s="82">
        <v>0</v>
      </c>
      <c r="AE309" s="82">
        <v>0</v>
      </c>
    </row>
    <row r="310" spans="1:31" ht="21" x14ac:dyDescent="0.35">
      <c r="A310" s="75" t="s">
        <v>194</v>
      </c>
      <c r="B310" s="76" t="s">
        <v>454</v>
      </c>
      <c r="C310" s="75">
        <v>11510</v>
      </c>
      <c r="D310" s="76" t="s">
        <v>454</v>
      </c>
      <c r="E310" s="77" t="s">
        <v>32</v>
      </c>
      <c r="F310" s="76" t="s">
        <v>66</v>
      </c>
      <c r="G310" s="76" t="s">
        <v>191</v>
      </c>
      <c r="H310" s="76" t="s">
        <v>190</v>
      </c>
      <c r="I310" s="76" t="s">
        <v>499</v>
      </c>
      <c r="J310" s="72" t="s">
        <v>500</v>
      </c>
      <c r="K310" s="76" t="s">
        <v>501</v>
      </c>
      <c r="L310" s="76" t="s">
        <v>502</v>
      </c>
      <c r="M310" s="76"/>
      <c r="N310" s="78"/>
      <c r="O310" s="83"/>
      <c r="P310" s="80">
        <v>57</v>
      </c>
      <c r="Q310" s="81">
        <v>42</v>
      </c>
      <c r="R310" s="76" t="s">
        <v>74</v>
      </c>
      <c r="S310" s="81">
        <v>2394</v>
      </c>
      <c r="T310" s="82">
        <v>0</v>
      </c>
      <c r="U310" s="82">
        <v>0</v>
      </c>
      <c r="V310" s="82">
        <v>0</v>
      </c>
      <c r="W310" s="82">
        <v>0</v>
      </c>
      <c r="X310" s="82">
        <v>2394</v>
      </c>
      <c r="Y310" s="82">
        <v>0</v>
      </c>
      <c r="Z310" s="82">
        <v>0</v>
      </c>
      <c r="AA310" s="82">
        <v>0</v>
      </c>
      <c r="AB310" s="82">
        <v>0</v>
      </c>
      <c r="AC310" s="82">
        <v>0</v>
      </c>
      <c r="AD310" s="82">
        <v>0</v>
      </c>
      <c r="AE310" s="82">
        <v>0</v>
      </c>
    </row>
    <row r="311" spans="1:31" ht="21" x14ac:dyDescent="0.35">
      <c r="A311" s="75" t="s">
        <v>194</v>
      </c>
      <c r="B311" s="76" t="s">
        <v>454</v>
      </c>
      <c r="C311" s="75">
        <v>11510</v>
      </c>
      <c r="D311" s="76" t="s">
        <v>454</v>
      </c>
      <c r="E311" s="77" t="s">
        <v>32</v>
      </c>
      <c r="F311" s="76" t="s">
        <v>66</v>
      </c>
      <c r="G311" s="76" t="s">
        <v>191</v>
      </c>
      <c r="H311" s="76" t="s">
        <v>503</v>
      </c>
      <c r="I311" s="76" t="s">
        <v>499</v>
      </c>
      <c r="J311" s="72" t="s">
        <v>500</v>
      </c>
      <c r="K311" s="76" t="s">
        <v>501</v>
      </c>
      <c r="L311" s="76" t="s">
        <v>502</v>
      </c>
      <c r="M311" s="76"/>
      <c r="N311" s="78"/>
      <c r="O311" s="83"/>
      <c r="P311" s="80">
        <v>57</v>
      </c>
      <c r="Q311" s="81">
        <v>42</v>
      </c>
      <c r="R311" s="76" t="s">
        <v>74</v>
      </c>
      <c r="S311" s="81">
        <v>2394</v>
      </c>
      <c r="T311" s="82">
        <v>0</v>
      </c>
      <c r="U311" s="82">
        <v>0</v>
      </c>
      <c r="V311" s="82">
        <v>0</v>
      </c>
      <c r="W311" s="82">
        <v>0</v>
      </c>
      <c r="X311" s="82">
        <v>2394</v>
      </c>
      <c r="Y311" s="82">
        <v>0</v>
      </c>
      <c r="Z311" s="82">
        <v>0</v>
      </c>
      <c r="AA311" s="82">
        <v>0</v>
      </c>
      <c r="AB311" s="82">
        <v>0</v>
      </c>
      <c r="AC311" s="82">
        <v>0</v>
      </c>
      <c r="AD311" s="82">
        <v>0</v>
      </c>
      <c r="AE311" s="82">
        <v>0</v>
      </c>
    </row>
    <row r="312" spans="1:31" ht="31.5" x14ac:dyDescent="0.35">
      <c r="A312" s="75" t="s">
        <v>194</v>
      </c>
      <c r="B312" s="76" t="s">
        <v>454</v>
      </c>
      <c r="C312" s="75">
        <v>11510</v>
      </c>
      <c r="D312" s="76" t="s">
        <v>454</v>
      </c>
      <c r="E312" s="77" t="s">
        <v>32</v>
      </c>
      <c r="F312" s="76" t="s">
        <v>66</v>
      </c>
      <c r="G312" s="76" t="s">
        <v>191</v>
      </c>
      <c r="H312" s="76" t="s">
        <v>190</v>
      </c>
      <c r="I312" s="76" t="s">
        <v>458</v>
      </c>
      <c r="J312" s="72" t="s">
        <v>459</v>
      </c>
      <c r="K312" s="76" t="s">
        <v>322</v>
      </c>
      <c r="L312" s="76" t="s">
        <v>154</v>
      </c>
      <c r="M312" s="76"/>
      <c r="N312" s="78"/>
      <c r="O312" s="79" t="s">
        <v>457</v>
      </c>
      <c r="P312" s="76">
        <v>1</v>
      </c>
      <c r="Q312" s="81">
        <v>15600</v>
      </c>
      <c r="R312" s="76" t="s">
        <v>74</v>
      </c>
      <c r="S312" s="81">
        <v>15600</v>
      </c>
      <c r="T312" s="82">
        <v>0</v>
      </c>
      <c r="U312" s="82">
        <v>0</v>
      </c>
      <c r="V312" s="82">
        <v>0</v>
      </c>
      <c r="W312" s="82">
        <v>0</v>
      </c>
      <c r="X312" s="82">
        <v>15600</v>
      </c>
      <c r="Y312" s="82">
        <v>0</v>
      </c>
      <c r="Z312" s="82">
        <v>0</v>
      </c>
      <c r="AA312" s="82">
        <v>0</v>
      </c>
      <c r="AB312" s="82">
        <v>0</v>
      </c>
      <c r="AC312" s="82">
        <v>0</v>
      </c>
      <c r="AD312" s="82">
        <v>0</v>
      </c>
      <c r="AE312" s="82">
        <v>0</v>
      </c>
    </row>
    <row r="313" spans="1:31" ht="31.5" x14ac:dyDescent="0.35">
      <c r="A313" s="75" t="s">
        <v>194</v>
      </c>
      <c r="B313" s="76" t="s">
        <v>454</v>
      </c>
      <c r="C313" s="75">
        <v>11510</v>
      </c>
      <c r="D313" s="76" t="s">
        <v>454</v>
      </c>
      <c r="E313" s="77" t="s">
        <v>32</v>
      </c>
      <c r="F313" s="76" t="s">
        <v>66</v>
      </c>
      <c r="G313" s="76" t="s">
        <v>191</v>
      </c>
      <c r="H313" s="76" t="s">
        <v>190</v>
      </c>
      <c r="I313" s="76" t="s">
        <v>458</v>
      </c>
      <c r="J313" s="72" t="s">
        <v>459</v>
      </c>
      <c r="K313" s="76" t="s">
        <v>322</v>
      </c>
      <c r="L313" s="76" t="s">
        <v>154</v>
      </c>
      <c r="M313" s="76"/>
      <c r="N313" s="78"/>
      <c r="O313" s="79" t="s">
        <v>457</v>
      </c>
      <c r="P313" s="76">
        <v>1</v>
      </c>
      <c r="Q313" s="81">
        <v>13192.16</v>
      </c>
      <c r="R313" s="76" t="s">
        <v>74</v>
      </c>
      <c r="S313" s="81">
        <v>13192.16</v>
      </c>
      <c r="T313" s="82"/>
      <c r="U313" s="82"/>
      <c r="V313" s="82"/>
      <c r="W313" s="82"/>
      <c r="X313" s="82">
        <v>13192.16</v>
      </c>
      <c r="Y313" s="82"/>
      <c r="Z313" s="82"/>
      <c r="AA313" s="82"/>
      <c r="AB313" s="82"/>
      <c r="AC313" s="82"/>
      <c r="AD313" s="82"/>
      <c r="AE313" s="82"/>
    </row>
    <row r="314" spans="1:31" ht="31.5" x14ac:dyDescent="0.35">
      <c r="A314" s="75" t="s">
        <v>194</v>
      </c>
      <c r="B314" s="76" t="s">
        <v>454</v>
      </c>
      <c r="C314" s="75">
        <v>11510</v>
      </c>
      <c r="D314" s="76" t="s">
        <v>454</v>
      </c>
      <c r="E314" s="77" t="s">
        <v>32</v>
      </c>
      <c r="F314" s="76" t="s">
        <v>66</v>
      </c>
      <c r="G314" s="76" t="s">
        <v>191</v>
      </c>
      <c r="H314" s="76" t="s">
        <v>190</v>
      </c>
      <c r="I314" s="76" t="s">
        <v>458</v>
      </c>
      <c r="J314" s="72" t="s">
        <v>459</v>
      </c>
      <c r="K314" s="76" t="s">
        <v>322</v>
      </c>
      <c r="L314" s="76" t="s">
        <v>154</v>
      </c>
      <c r="M314" s="76"/>
      <c r="N314" s="78"/>
      <c r="O314" s="79" t="s">
        <v>457</v>
      </c>
      <c r="P314" s="76">
        <v>1</v>
      </c>
      <c r="Q314" s="81">
        <v>10705.36</v>
      </c>
      <c r="R314" s="76" t="s">
        <v>74</v>
      </c>
      <c r="S314" s="81">
        <v>10705.36</v>
      </c>
      <c r="T314" s="82"/>
      <c r="U314" s="82"/>
      <c r="V314" s="82"/>
      <c r="W314" s="82"/>
      <c r="X314" s="82">
        <v>10705.36</v>
      </c>
      <c r="Y314" s="82"/>
      <c r="Z314" s="82"/>
      <c r="AA314" s="82"/>
      <c r="AB314" s="82"/>
      <c r="AC314" s="82"/>
      <c r="AD314" s="82"/>
      <c r="AE314" s="82"/>
    </row>
    <row r="315" spans="1:31" ht="31.5" x14ac:dyDescent="0.35">
      <c r="A315" s="75" t="s">
        <v>194</v>
      </c>
      <c r="B315" s="76" t="s">
        <v>454</v>
      </c>
      <c r="C315" s="75">
        <v>11510</v>
      </c>
      <c r="D315" s="76" t="s">
        <v>454</v>
      </c>
      <c r="E315" s="77" t="s">
        <v>32</v>
      </c>
      <c r="F315" s="76" t="s">
        <v>66</v>
      </c>
      <c r="G315" s="76" t="s">
        <v>191</v>
      </c>
      <c r="H315" s="76" t="s">
        <v>190</v>
      </c>
      <c r="I315" s="76" t="s">
        <v>458</v>
      </c>
      <c r="J315" s="72" t="s">
        <v>459</v>
      </c>
      <c r="K315" s="76" t="s">
        <v>322</v>
      </c>
      <c r="L315" s="76" t="s">
        <v>154</v>
      </c>
      <c r="M315" s="76"/>
      <c r="N315" s="78"/>
      <c r="O315" s="79" t="s">
        <v>457</v>
      </c>
      <c r="P315" s="76">
        <v>1</v>
      </c>
      <c r="Q315" s="81">
        <v>7800</v>
      </c>
      <c r="R315" s="76" t="s">
        <v>200</v>
      </c>
      <c r="S315" s="81">
        <v>7800</v>
      </c>
      <c r="T315" s="82">
        <v>0</v>
      </c>
      <c r="U315" s="82">
        <v>0</v>
      </c>
      <c r="V315" s="82">
        <v>0</v>
      </c>
      <c r="W315" s="82">
        <v>0</v>
      </c>
      <c r="X315" s="82">
        <v>7800</v>
      </c>
      <c r="Y315" s="82">
        <v>0</v>
      </c>
      <c r="Z315" s="82">
        <v>0</v>
      </c>
      <c r="AA315" s="82">
        <v>0</v>
      </c>
      <c r="AB315" s="82">
        <v>0</v>
      </c>
      <c r="AC315" s="82">
        <v>0</v>
      </c>
      <c r="AD315" s="82">
        <v>0</v>
      </c>
      <c r="AE315" s="82">
        <v>0</v>
      </c>
    </row>
    <row r="316" spans="1:31" ht="31.5" x14ac:dyDescent="0.35">
      <c r="A316" s="75" t="s">
        <v>194</v>
      </c>
      <c r="B316" s="76" t="s">
        <v>454</v>
      </c>
      <c r="C316" s="75">
        <v>11510</v>
      </c>
      <c r="D316" s="76" t="s">
        <v>454</v>
      </c>
      <c r="E316" s="77" t="s">
        <v>32</v>
      </c>
      <c r="F316" s="76" t="s">
        <v>66</v>
      </c>
      <c r="G316" s="76" t="s">
        <v>191</v>
      </c>
      <c r="H316" s="76" t="s">
        <v>285</v>
      </c>
      <c r="I316" s="76" t="s">
        <v>455</v>
      </c>
      <c r="J316" s="72" t="s">
        <v>456</v>
      </c>
      <c r="K316" s="76" t="s">
        <v>153</v>
      </c>
      <c r="L316" s="76" t="s">
        <v>154</v>
      </c>
      <c r="M316" s="76"/>
      <c r="N316" s="78"/>
      <c r="O316" s="79" t="s">
        <v>457</v>
      </c>
      <c r="P316" s="80">
        <v>1</v>
      </c>
      <c r="Q316" s="81">
        <v>146.86000000000001</v>
      </c>
      <c r="R316" s="76" t="s">
        <v>200</v>
      </c>
      <c r="S316" s="81">
        <v>146.86000000000001</v>
      </c>
      <c r="T316" s="82">
        <v>0</v>
      </c>
      <c r="U316" s="82">
        <v>0</v>
      </c>
      <c r="V316" s="82">
        <v>0</v>
      </c>
      <c r="W316" s="82">
        <v>0</v>
      </c>
      <c r="X316" s="82">
        <v>146.86000000000001</v>
      </c>
      <c r="Y316" s="82">
        <v>0</v>
      </c>
      <c r="Z316" s="82">
        <v>0</v>
      </c>
      <c r="AA316" s="82">
        <v>0</v>
      </c>
      <c r="AB316" s="82">
        <v>0</v>
      </c>
      <c r="AC316" s="82">
        <v>0</v>
      </c>
      <c r="AD316" s="82">
        <v>0</v>
      </c>
      <c r="AE316" s="82">
        <v>0</v>
      </c>
    </row>
    <row r="317" spans="1:31" ht="21" x14ac:dyDescent="0.35">
      <c r="A317" s="75" t="s">
        <v>194</v>
      </c>
      <c r="B317" s="76" t="s">
        <v>454</v>
      </c>
      <c r="C317" s="75">
        <v>51314</v>
      </c>
      <c r="D317" s="76" t="s">
        <v>454</v>
      </c>
      <c r="E317" s="77" t="s">
        <v>32</v>
      </c>
      <c r="F317" s="76" t="s">
        <v>32</v>
      </c>
      <c r="G317" s="76" t="s">
        <v>33</v>
      </c>
      <c r="H317" s="76" t="s">
        <v>35</v>
      </c>
      <c r="I317" s="76">
        <v>31401</v>
      </c>
      <c r="J317" s="72" t="s">
        <v>416</v>
      </c>
      <c r="K317" s="76"/>
      <c r="L317" s="76" t="s">
        <v>504</v>
      </c>
      <c r="M317" s="76"/>
      <c r="N317" s="78"/>
      <c r="O317" s="83" t="s">
        <v>241</v>
      </c>
      <c r="P317" s="80">
        <v>1</v>
      </c>
      <c r="Q317">
        <v>750.83</v>
      </c>
      <c r="R317" s="76" t="s">
        <v>200</v>
      </c>
      <c r="S317">
        <v>750.83</v>
      </c>
      <c r="T317" s="82">
        <v>0</v>
      </c>
      <c r="U317" s="82">
        <v>0</v>
      </c>
      <c r="V317" s="82">
        <v>0</v>
      </c>
      <c r="W317" s="82">
        <v>0</v>
      </c>
      <c r="X317" s="82">
        <v>750.83</v>
      </c>
      <c r="Y317" s="82">
        <v>0</v>
      </c>
      <c r="Z317" s="82">
        <v>0</v>
      </c>
      <c r="AA317" s="82">
        <v>0</v>
      </c>
      <c r="AB317" s="82">
        <v>0</v>
      </c>
      <c r="AC317" s="82">
        <v>0</v>
      </c>
      <c r="AD317" s="82">
        <v>0</v>
      </c>
      <c r="AE317" s="82">
        <v>0</v>
      </c>
    </row>
    <row r="318" spans="1:31" ht="31.5" x14ac:dyDescent="0.35">
      <c r="A318" s="75" t="s">
        <v>194</v>
      </c>
      <c r="B318" s="76" t="s">
        <v>454</v>
      </c>
      <c r="C318" s="75">
        <v>51326</v>
      </c>
      <c r="D318" s="76" t="s">
        <v>454</v>
      </c>
      <c r="E318" s="77" t="s">
        <v>32</v>
      </c>
      <c r="F318" s="76" t="s">
        <v>32</v>
      </c>
      <c r="G318" s="76" t="s">
        <v>33</v>
      </c>
      <c r="H318" s="76" t="s">
        <v>35</v>
      </c>
      <c r="I318" s="76">
        <v>32601</v>
      </c>
      <c r="J318" s="72" t="s">
        <v>340</v>
      </c>
      <c r="K318" s="76"/>
      <c r="L318" s="76" t="s">
        <v>505</v>
      </c>
      <c r="M318" s="76" t="s">
        <v>506</v>
      </c>
      <c r="N318" s="78"/>
      <c r="O318" s="83" t="s">
        <v>241</v>
      </c>
      <c r="P318" s="80">
        <v>1</v>
      </c>
      <c r="Q318" s="81"/>
      <c r="R318" s="76" t="s">
        <v>200</v>
      </c>
      <c r="S318" s="81"/>
      <c r="T318" s="82">
        <v>0</v>
      </c>
      <c r="U318" s="82">
        <v>0</v>
      </c>
      <c r="V318" s="82">
        <v>0</v>
      </c>
      <c r="W318" s="82">
        <v>0</v>
      </c>
      <c r="X318" s="82">
        <v>0</v>
      </c>
      <c r="Y318" s="82">
        <v>0</v>
      </c>
      <c r="Z318" s="82">
        <v>0</v>
      </c>
      <c r="AA318" s="82">
        <v>0</v>
      </c>
      <c r="AB318" s="82">
        <v>0</v>
      </c>
      <c r="AC318" s="82">
        <v>0</v>
      </c>
      <c r="AD318" s="82">
        <v>0</v>
      </c>
      <c r="AE318" s="82">
        <v>0</v>
      </c>
    </row>
    <row r="319" spans="1:31" ht="42" x14ac:dyDescent="0.35">
      <c r="A319" s="75" t="s">
        <v>194</v>
      </c>
      <c r="B319" s="76" t="s">
        <v>454</v>
      </c>
      <c r="C319" s="75">
        <v>51319</v>
      </c>
      <c r="D319" s="76" t="s">
        <v>454</v>
      </c>
      <c r="E319" s="77" t="s">
        <v>32</v>
      </c>
      <c r="F319" s="76" t="s">
        <v>32</v>
      </c>
      <c r="G319" s="76" t="s">
        <v>33</v>
      </c>
      <c r="H319" s="76" t="s">
        <v>35</v>
      </c>
      <c r="I319" s="76">
        <v>33602</v>
      </c>
      <c r="J319" s="72" t="s">
        <v>422</v>
      </c>
      <c r="K319" s="76"/>
      <c r="L319" s="76" t="s">
        <v>507</v>
      </c>
      <c r="M319" s="76" t="s">
        <v>508</v>
      </c>
      <c r="N319" s="78"/>
      <c r="O319" s="83" t="s">
        <v>241</v>
      </c>
      <c r="P319" s="80">
        <v>1</v>
      </c>
      <c r="Q319" s="81">
        <v>6368.81</v>
      </c>
      <c r="R319" s="76" t="s">
        <v>200</v>
      </c>
      <c r="S319" s="81">
        <v>6368.81</v>
      </c>
      <c r="T319" s="82">
        <v>0</v>
      </c>
      <c r="U319" s="82">
        <v>0</v>
      </c>
      <c r="V319" s="82">
        <v>0</v>
      </c>
      <c r="W319" s="82">
        <v>0</v>
      </c>
      <c r="X319" s="82">
        <v>6368.81</v>
      </c>
      <c r="Y319" s="82">
        <v>0</v>
      </c>
      <c r="Z319" s="82">
        <v>0</v>
      </c>
      <c r="AA319" s="82">
        <v>0</v>
      </c>
      <c r="AB319" s="82">
        <v>0</v>
      </c>
      <c r="AC319" s="82">
        <v>0</v>
      </c>
      <c r="AD319" s="82">
        <v>0</v>
      </c>
      <c r="AE319" s="82">
        <v>0</v>
      </c>
    </row>
    <row r="320" spans="1:31" ht="42" x14ac:dyDescent="0.35">
      <c r="A320" s="75" t="s">
        <v>194</v>
      </c>
      <c r="B320" s="76" t="s">
        <v>454</v>
      </c>
      <c r="C320" s="75">
        <v>51319</v>
      </c>
      <c r="D320" s="76" t="s">
        <v>454</v>
      </c>
      <c r="E320" s="77" t="s">
        <v>32</v>
      </c>
      <c r="F320" s="76" t="s">
        <v>278</v>
      </c>
      <c r="G320" s="76" t="s">
        <v>36</v>
      </c>
      <c r="H320" s="76" t="s">
        <v>279</v>
      </c>
      <c r="I320" s="76">
        <v>33602</v>
      </c>
      <c r="J320" s="72" t="s">
        <v>422</v>
      </c>
      <c r="K320" s="76"/>
      <c r="L320" s="76" t="s">
        <v>509</v>
      </c>
      <c r="M320" s="76" t="s">
        <v>510</v>
      </c>
      <c r="N320" s="78"/>
      <c r="O320" s="83" t="s">
        <v>241</v>
      </c>
      <c r="P320" s="80">
        <v>1</v>
      </c>
      <c r="Q320" s="81">
        <v>8496.98</v>
      </c>
      <c r="R320" s="76" t="s">
        <v>200</v>
      </c>
      <c r="S320" s="81">
        <v>8496.98</v>
      </c>
      <c r="T320" s="82">
        <v>0</v>
      </c>
      <c r="U320" s="82">
        <v>0</v>
      </c>
      <c r="V320" s="82">
        <v>0</v>
      </c>
      <c r="W320" s="82">
        <v>0</v>
      </c>
      <c r="X320" s="82">
        <v>8496.98</v>
      </c>
      <c r="Y320" s="82">
        <v>0</v>
      </c>
      <c r="Z320" s="82">
        <v>0</v>
      </c>
      <c r="AA320" s="82">
        <v>0</v>
      </c>
      <c r="AB320" s="82">
        <v>0</v>
      </c>
      <c r="AC320" s="82">
        <v>0</v>
      </c>
      <c r="AD320" s="82">
        <v>0</v>
      </c>
      <c r="AE320" s="82">
        <v>0</v>
      </c>
    </row>
    <row r="321" spans="1:31" ht="31.5" x14ac:dyDescent="0.35">
      <c r="A321" s="75" t="s">
        <v>194</v>
      </c>
      <c r="B321" s="76" t="s">
        <v>454</v>
      </c>
      <c r="C321" s="75">
        <v>51338</v>
      </c>
      <c r="D321" s="76" t="s">
        <v>454</v>
      </c>
      <c r="E321" s="77" t="s">
        <v>32</v>
      </c>
      <c r="F321" s="76" t="s">
        <v>32</v>
      </c>
      <c r="G321" s="76" t="s">
        <v>33</v>
      </c>
      <c r="H321" s="76" t="s">
        <v>71</v>
      </c>
      <c r="I321" s="76">
        <v>33801</v>
      </c>
      <c r="J321" s="72" t="s">
        <v>511</v>
      </c>
      <c r="K321" s="76"/>
      <c r="L321" s="76" t="s">
        <v>512</v>
      </c>
      <c r="M321" s="76" t="s">
        <v>513</v>
      </c>
      <c r="N321" s="78"/>
      <c r="O321" s="83" t="s">
        <v>241</v>
      </c>
      <c r="P321" s="80">
        <v>1</v>
      </c>
      <c r="Q321" s="81">
        <v>30160</v>
      </c>
      <c r="R321" s="76" t="s">
        <v>200</v>
      </c>
      <c r="S321" s="81">
        <v>30160</v>
      </c>
      <c r="T321" s="82">
        <v>0</v>
      </c>
      <c r="U321" s="82">
        <v>0</v>
      </c>
      <c r="V321" s="82">
        <v>0</v>
      </c>
      <c r="W321" s="82">
        <v>0</v>
      </c>
      <c r="X321" s="82">
        <v>30160</v>
      </c>
      <c r="Y321" s="82">
        <v>0</v>
      </c>
      <c r="Z321" s="82">
        <v>0</v>
      </c>
      <c r="AA321" s="82">
        <v>0</v>
      </c>
      <c r="AB321" s="82">
        <v>0</v>
      </c>
      <c r="AC321" s="82">
        <v>0</v>
      </c>
      <c r="AD321" s="82">
        <v>0</v>
      </c>
      <c r="AE321" s="82">
        <v>0</v>
      </c>
    </row>
    <row r="322" spans="1:31" ht="31.5" x14ac:dyDescent="0.35">
      <c r="A322" s="84" t="s">
        <v>194</v>
      </c>
      <c r="B322" s="85" t="s">
        <v>454</v>
      </c>
      <c r="C322" s="84">
        <v>51358</v>
      </c>
      <c r="D322" s="85" t="s">
        <v>454</v>
      </c>
      <c r="E322" s="86" t="s">
        <v>32</v>
      </c>
      <c r="F322" s="85" t="s">
        <v>32</v>
      </c>
      <c r="G322" s="85" t="s">
        <v>33</v>
      </c>
      <c r="H322" s="85" t="s">
        <v>71</v>
      </c>
      <c r="I322" s="85">
        <v>35801</v>
      </c>
      <c r="J322" s="87" t="s">
        <v>76</v>
      </c>
      <c r="K322" s="85"/>
      <c r="L322" s="76" t="s">
        <v>514</v>
      </c>
      <c r="M322" s="85" t="s">
        <v>515</v>
      </c>
      <c r="N322" s="88"/>
      <c r="O322" s="83" t="s">
        <v>241</v>
      </c>
      <c r="P322" s="89">
        <v>1</v>
      </c>
      <c r="Q322" s="90">
        <v>17711.25</v>
      </c>
      <c r="R322" s="85" t="s">
        <v>200</v>
      </c>
      <c r="S322" s="90">
        <v>17711.25</v>
      </c>
      <c r="T322" s="91">
        <v>0</v>
      </c>
      <c r="U322" s="91">
        <v>0</v>
      </c>
      <c r="V322" s="91">
        <v>0</v>
      </c>
      <c r="W322" s="91">
        <v>0</v>
      </c>
      <c r="X322" s="91">
        <v>17711.25</v>
      </c>
      <c r="Y322" s="91">
        <v>0</v>
      </c>
      <c r="Z322" s="91">
        <v>0</v>
      </c>
      <c r="AA322" s="82">
        <v>0</v>
      </c>
      <c r="AB322" s="82">
        <v>0</v>
      </c>
      <c r="AC322" s="82">
        <v>0</v>
      </c>
      <c r="AD322" s="82">
        <v>0</v>
      </c>
      <c r="AE322" s="82">
        <v>0</v>
      </c>
    </row>
    <row r="323" spans="1:31" ht="42" x14ac:dyDescent="0.35">
      <c r="A323" s="75" t="s">
        <v>194</v>
      </c>
      <c r="B323" s="76" t="s">
        <v>454</v>
      </c>
      <c r="C323" s="75">
        <v>51358</v>
      </c>
      <c r="D323" s="76" t="s">
        <v>454</v>
      </c>
      <c r="E323" s="77" t="s">
        <v>32</v>
      </c>
      <c r="F323" s="76" t="s">
        <v>278</v>
      </c>
      <c r="G323" s="76" t="s">
        <v>36</v>
      </c>
      <c r="H323" s="76" t="s">
        <v>279</v>
      </c>
      <c r="I323" s="76">
        <v>35801</v>
      </c>
      <c r="J323" s="72" t="s">
        <v>76</v>
      </c>
      <c r="K323" s="76"/>
      <c r="L323" s="76" t="s">
        <v>516</v>
      </c>
      <c r="M323" s="76" t="s">
        <v>515</v>
      </c>
      <c r="N323" s="76"/>
      <c r="O323" s="83" t="s">
        <v>241</v>
      </c>
      <c r="P323" s="76">
        <v>1</v>
      </c>
      <c r="Q323" s="81">
        <v>13754.06</v>
      </c>
      <c r="R323" s="76" t="s">
        <v>200</v>
      </c>
      <c r="S323" s="81">
        <v>13754.06</v>
      </c>
      <c r="T323" s="82">
        <v>0</v>
      </c>
      <c r="U323" s="82">
        <v>0</v>
      </c>
      <c r="V323" s="82">
        <v>0</v>
      </c>
      <c r="W323" s="82">
        <v>0</v>
      </c>
      <c r="X323" s="82">
        <v>13754.06</v>
      </c>
      <c r="Y323" s="82">
        <v>0</v>
      </c>
      <c r="Z323" s="82">
        <v>0</v>
      </c>
      <c r="AA323" s="82">
        <v>0</v>
      </c>
      <c r="AB323" s="82">
        <v>0</v>
      </c>
      <c r="AC323" s="82">
        <v>0</v>
      </c>
      <c r="AD323" s="82">
        <v>0</v>
      </c>
      <c r="AE323" s="82">
        <v>0</v>
      </c>
    </row>
    <row r="324" spans="1:31" ht="63" x14ac:dyDescent="0.35">
      <c r="A324" s="75" t="s">
        <v>194</v>
      </c>
      <c r="B324" s="76" t="s">
        <v>454</v>
      </c>
      <c r="C324" s="75">
        <v>51351</v>
      </c>
      <c r="D324" s="76" t="s">
        <v>454</v>
      </c>
      <c r="E324" s="77" t="s">
        <v>32</v>
      </c>
      <c r="F324" s="76" t="s">
        <v>32</v>
      </c>
      <c r="G324" s="76" t="s">
        <v>33</v>
      </c>
      <c r="H324" s="76" t="s">
        <v>71</v>
      </c>
      <c r="I324" s="76">
        <v>35101</v>
      </c>
      <c r="J324" s="72" t="s">
        <v>517</v>
      </c>
      <c r="K324" s="92"/>
      <c r="L324" s="76" t="s">
        <v>518</v>
      </c>
      <c r="M324" s="92"/>
      <c r="N324" s="92"/>
      <c r="O324" s="83" t="s">
        <v>241</v>
      </c>
      <c r="P324" s="76">
        <v>1</v>
      </c>
      <c r="Q324" s="81">
        <v>3596</v>
      </c>
      <c r="R324" s="76" t="s">
        <v>200</v>
      </c>
      <c r="S324" s="81">
        <v>3596</v>
      </c>
      <c r="T324" s="82">
        <v>0</v>
      </c>
      <c r="U324" s="82">
        <v>0</v>
      </c>
      <c r="V324" s="82">
        <v>0</v>
      </c>
      <c r="W324" s="82">
        <v>0</v>
      </c>
      <c r="X324" s="82">
        <v>3596</v>
      </c>
      <c r="Y324" s="82">
        <v>0</v>
      </c>
      <c r="Z324" s="82">
        <v>0</v>
      </c>
      <c r="AA324" s="82">
        <v>0</v>
      </c>
      <c r="AB324" s="82">
        <v>0</v>
      </c>
      <c r="AC324" s="82">
        <v>0</v>
      </c>
      <c r="AD324" s="82">
        <v>0</v>
      </c>
      <c r="AE324" s="82">
        <v>0</v>
      </c>
    </row>
    <row r="325" spans="1:31" ht="73.5" x14ac:dyDescent="0.35">
      <c r="A325" s="75" t="s">
        <v>194</v>
      </c>
      <c r="B325" s="76" t="s">
        <v>454</v>
      </c>
      <c r="C325" s="75">
        <v>51352</v>
      </c>
      <c r="D325" s="76" t="s">
        <v>454</v>
      </c>
      <c r="E325" s="77" t="s">
        <v>32</v>
      </c>
      <c r="F325" s="76" t="s">
        <v>32</v>
      </c>
      <c r="G325" s="76" t="s">
        <v>33</v>
      </c>
      <c r="H325" s="76" t="s">
        <v>71</v>
      </c>
      <c r="I325" s="76">
        <v>35201</v>
      </c>
      <c r="J325" s="72" t="s">
        <v>519</v>
      </c>
      <c r="K325" s="92"/>
      <c r="L325" s="76" t="s">
        <v>520</v>
      </c>
      <c r="M325" s="92"/>
      <c r="N325" s="92"/>
      <c r="O325" s="83" t="s">
        <v>241</v>
      </c>
      <c r="P325" s="76">
        <v>1</v>
      </c>
      <c r="Q325" s="81">
        <v>6148</v>
      </c>
      <c r="R325" s="76" t="s">
        <v>200</v>
      </c>
      <c r="S325" s="81">
        <v>6148</v>
      </c>
      <c r="T325" s="82">
        <v>0</v>
      </c>
      <c r="U325" s="82">
        <v>0</v>
      </c>
      <c r="V325" s="82">
        <v>0</v>
      </c>
      <c r="W325" s="82">
        <v>0</v>
      </c>
      <c r="X325" s="82">
        <v>6148</v>
      </c>
      <c r="Y325" s="82">
        <v>0</v>
      </c>
      <c r="Z325" s="82">
        <v>0</v>
      </c>
      <c r="AA325" s="82">
        <v>0</v>
      </c>
      <c r="AB325" s="82">
        <v>0</v>
      </c>
      <c r="AC325" s="82">
        <v>0</v>
      </c>
      <c r="AD325" s="82">
        <v>0</v>
      </c>
      <c r="AE325" s="82">
        <v>0</v>
      </c>
    </row>
    <row r="326" spans="1:31" ht="52.5" x14ac:dyDescent="0.35">
      <c r="A326" s="75" t="s">
        <v>194</v>
      </c>
      <c r="B326" s="76" t="s">
        <v>454</v>
      </c>
      <c r="C326" s="75">
        <v>51319</v>
      </c>
      <c r="D326" s="76" t="s">
        <v>454</v>
      </c>
      <c r="E326" s="77" t="s">
        <v>32</v>
      </c>
      <c r="F326" s="76" t="s">
        <v>46</v>
      </c>
      <c r="G326" s="76" t="s">
        <v>47</v>
      </c>
      <c r="H326" s="76" t="s">
        <v>67</v>
      </c>
      <c r="I326" s="76">
        <v>33602</v>
      </c>
      <c r="J326" s="72" t="s">
        <v>422</v>
      </c>
      <c r="K326" s="92"/>
      <c r="L326" s="76" t="s">
        <v>521</v>
      </c>
      <c r="M326" s="92"/>
      <c r="N326" s="92"/>
      <c r="O326" s="83" t="s">
        <v>241</v>
      </c>
      <c r="P326" s="76">
        <v>1</v>
      </c>
      <c r="Q326" s="81">
        <v>3875</v>
      </c>
      <c r="R326" s="76" t="s">
        <v>200</v>
      </c>
      <c r="S326" s="81">
        <v>3875</v>
      </c>
      <c r="T326" s="82">
        <v>0</v>
      </c>
      <c r="U326" s="82">
        <v>0</v>
      </c>
      <c r="V326" s="82">
        <v>0</v>
      </c>
      <c r="W326" s="82">
        <v>0</v>
      </c>
      <c r="X326" s="82">
        <v>3875</v>
      </c>
      <c r="Y326" s="82">
        <v>0</v>
      </c>
      <c r="Z326" s="82">
        <v>0</v>
      </c>
      <c r="AA326" s="82">
        <v>0</v>
      </c>
      <c r="AB326" s="82">
        <v>0</v>
      </c>
      <c r="AC326" s="82">
        <v>0</v>
      </c>
      <c r="AD326" s="82">
        <v>0</v>
      </c>
      <c r="AE326" s="82">
        <v>0</v>
      </c>
    </row>
    <row r="327" spans="1:31" ht="63" x14ac:dyDescent="0.35">
      <c r="A327" s="75" t="s">
        <v>194</v>
      </c>
      <c r="B327" s="76" t="s">
        <v>454</v>
      </c>
      <c r="C327" s="75">
        <v>51362</v>
      </c>
      <c r="D327" s="76" t="s">
        <v>454</v>
      </c>
      <c r="E327" s="77" t="s">
        <v>32</v>
      </c>
      <c r="F327" s="76" t="s">
        <v>46</v>
      </c>
      <c r="G327" s="76" t="s">
        <v>47</v>
      </c>
      <c r="H327" s="76" t="s">
        <v>67</v>
      </c>
      <c r="I327" s="76">
        <v>36101</v>
      </c>
      <c r="J327" s="72" t="s">
        <v>522</v>
      </c>
      <c r="K327" s="92"/>
      <c r="L327" s="76" t="s">
        <v>523</v>
      </c>
      <c r="M327" s="92"/>
      <c r="N327" s="92"/>
      <c r="O327" s="83" t="s">
        <v>241</v>
      </c>
      <c r="P327" s="76">
        <v>1</v>
      </c>
      <c r="Q327" s="81">
        <v>17605</v>
      </c>
      <c r="R327" s="76" t="s">
        <v>200</v>
      </c>
      <c r="S327" s="81">
        <v>17605</v>
      </c>
      <c r="T327" s="82">
        <v>0</v>
      </c>
      <c r="U327" s="82">
        <v>0</v>
      </c>
      <c r="V327" s="82">
        <v>0</v>
      </c>
      <c r="W327" s="82">
        <v>0</v>
      </c>
      <c r="X327" s="82">
        <v>17605</v>
      </c>
      <c r="Y327" s="82">
        <v>0</v>
      </c>
      <c r="Z327" s="82">
        <v>0</v>
      </c>
      <c r="AA327" s="82">
        <v>0</v>
      </c>
      <c r="AB327" s="82">
        <v>0</v>
      </c>
      <c r="AC327" s="82">
        <v>0</v>
      </c>
      <c r="AD327" s="82">
        <v>0</v>
      </c>
      <c r="AE327" s="82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2025-06-11T21:48:39Z</dcterms:modified>
</cp:coreProperties>
</file>