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hidePivotFieldList="1" defaultThemeVersion="166925"/>
  <mc:AlternateContent xmlns:mc="http://schemas.openxmlformats.org/markup-compatibility/2006">
    <mc:Choice Requires="x15">
      <x15ac:absPath xmlns:x15ac="http://schemas.microsoft.com/office/spreadsheetml/2010/11/ac" url="https://inemexico-my.sharepoint.com/personal/daniel_olvera_ine_mx/Documents/Daniel/DEPPP/2024/DEA/Presupuestación 2025/CIP 2025/Reunion 021024/Carga/JGE 28102024/"/>
    </mc:Choice>
  </mc:AlternateContent>
  <xr:revisionPtr revIDLastSave="1631" documentId="8_{E041215B-8A86-47E2-A627-B923F4E81868}" xr6:coauthVersionLast="47" xr6:coauthVersionMax="47" xr10:uidLastSave="{C448E1D3-A3B9-4D31-8C0B-062F151A3611}"/>
  <bookViews>
    <workbookView xWindow="-108" yWindow="-108" windowWidth="23256" windowHeight="12576" activeTab="1" xr2:uid="{F1C2B7CA-5111-42BA-93F2-1446C7751D24}"/>
  </bookViews>
  <sheets>
    <sheet name="Tabla dinámica" sheetId="3" r:id="rId1"/>
    <sheet name="Matriz" sheetId="1" r:id="rId2"/>
  </sheets>
  <definedNames>
    <definedName name="_xlnm._FilterDatabase" localSheetId="1" hidden="1">Matriz!$A$4:$N$127</definedName>
  </definedNames>
  <calcPr calcId="191028"/>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6" i="1" l="1"/>
  <c r="I124" i="1"/>
  <c r="I125" i="1"/>
  <c r="I123" i="1"/>
  <c r="I121" i="1"/>
  <c r="I122" i="1"/>
  <c r="I120" i="1"/>
  <c r="I119" i="1"/>
  <c r="I106" i="1"/>
  <c r="I107" i="1"/>
  <c r="I108" i="1"/>
  <c r="I109" i="1"/>
  <c r="I110" i="1"/>
  <c r="I111" i="1"/>
  <c r="I112" i="1"/>
  <c r="I113" i="1"/>
  <c r="I114" i="1"/>
  <c r="I115" i="1"/>
  <c r="I116" i="1"/>
  <c r="I117" i="1"/>
  <c r="I118" i="1"/>
  <c r="I105" i="1"/>
  <c r="C3"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H79" i="1"/>
  <c r="I79" i="1" s="1"/>
  <c r="H77" i="1"/>
  <c r="I77" i="1" s="1"/>
  <c r="H76" i="1"/>
  <c r="I76" i="1" s="1"/>
  <c r="H75" i="1"/>
  <c r="I75" i="1" s="1"/>
  <c r="H74" i="1"/>
  <c r="I74" i="1" s="1"/>
  <c r="H73" i="1"/>
  <c r="I73" i="1" s="1"/>
  <c r="H72" i="1"/>
  <c r="I72" i="1" s="1"/>
  <c r="H71" i="1"/>
  <c r="I71" i="1" s="1"/>
  <c r="H70" i="1"/>
  <c r="I70" i="1" s="1"/>
  <c r="H69" i="1"/>
  <c r="I69" i="1" s="1"/>
  <c r="H68" i="1"/>
  <c r="I68" i="1" s="1"/>
  <c r="H67" i="1"/>
  <c r="I67" i="1" s="1"/>
  <c r="H66" i="1"/>
  <c r="I66" i="1" s="1"/>
  <c r="H65" i="1"/>
  <c r="I65" i="1" s="1"/>
  <c r="H64" i="1"/>
  <c r="I64" i="1" s="1"/>
  <c r="H63" i="1"/>
  <c r="I63" i="1" s="1"/>
  <c r="H62" i="1"/>
  <c r="I62" i="1" s="1"/>
  <c r="H61" i="1"/>
  <c r="I61" i="1" s="1"/>
  <c r="I78" i="1"/>
  <c r="H60" i="1"/>
  <c r="I60" i="1" s="1"/>
  <c r="I83" i="1"/>
  <c r="I82" i="1"/>
  <c r="I81" i="1"/>
  <c r="I80" i="1"/>
  <c r="H93" i="1"/>
  <c r="I93" i="1" s="1"/>
  <c r="H92" i="1"/>
  <c r="G92" i="1"/>
  <c r="H90" i="1"/>
  <c r="H89" i="1"/>
  <c r="H88" i="1"/>
  <c r="H87" i="1"/>
  <c r="H86" i="1"/>
  <c r="I86" i="1" s="1"/>
  <c r="H85" i="1"/>
  <c r="I85" i="1" s="1"/>
  <c r="H84" i="1"/>
  <c r="G84" i="1"/>
  <c r="I100" i="1"/>
  <c r="I99" i="1"/>
  <c r="I98" i="1"/>
  <c r="I97" i="1"/>
  <c r="I96" i="1"/>
  <c r="I95" i="1"/>
  <c r="H59" i="1"/>
  <c r="G59" i="1"/>
  <c r="H58" i="1"/>
  <c r="G58" i="1"/>
  <c r="H57" i="1"/>
  <c r="I57" i="1" s="1"/>
  <c r="H55" i="1"/>
  <c r="I55" i="1" s="1"/>
  <c r="H104" i="1"/>
  <c r="I104" i="1" s="1"/>
  <c r="H103" i="1"/>
  <c r="I103" i="1" s="1"/>
  <c r="H102" i="1"/>
  <c r="I102" i="1" s="1"/>
  <c r="I91" i="1"/>
  <c r="I90" i="1"/>
  <c r="I89" i="1"/>
  <c r="I88" i="1"/>
  <c r="I87" i="1"/>
  <c r="I94" i="1"/>
  <c r="I56" i="1"/>
  <c r="H101" i="1"/>
  <c r="I101" i="1" s="1"/>
  <c r="I59" i="1" l="1"/>
  <c r="I84" i="1"/>
  <c r="I92" i="1"/>
  <c r="I58" i="1"/>
</calcChain>
</file>

<file path=xl/sharedStrings.xml><?xml version="1.0" encoding="utf-8"?>
<sst xmlns="http://schemas.openxmlformats.org/spreadsheetml/2006/main" count="1592" uniqueCount="558">
  <si>
    <t>Desc. UR</t>
  </si>
  <si>
    <t>Clave</t>
  </si>
  <si>
    <t xml:space="preserve">Sentido del voto </t>
  </si>
  <si>
    <t>Suma de Total</t>
  </si>
  <si>
    <t>CAI</t>
  </si>
  <si>
    <t>D050210</t>
  </si>
  <si>
    <t xml:space="preserve">A favor </t>
  </si>
  <si>
    <t>CNCS</t>
  </si>
  <si>
    <t>D040210</t>
  </si>
  <si>
    <t>A favor</t>
  </si>
  <si>
    <t>D040510</t>
  </si>
  <si>
    <t>D040710</t>
  </si>
  <si>
    <t>D041510</t>
  </si>
  <si>
    <t>G040110</t>
  </si>
  <si>
    <t>G040210</t>
  </si>
  <si>
    <t>P040310</t>
  </si>
  <si>
    <t>DEA</t>
  </si>
  <si>
    <t>G160910</t>
  </si>
  <si>
    <t>G161010</t>
  </si>
  <si>
    <t xml:space="preserve">G162210 </t>
  </si>
  <si>
    <t>L164710</t>
  </si>
  <si>
    <t>L165010</t>
  </si>
  <si>
    <t>L165210</t>
  </si>
  <si>
    <t>DECEYEC</t>
  </si>
  <si>
    <t>D150210</t>
  </si>
  <si>
    <t>D150310</t>
  </si>
  <si>
    <t>D150410</t>
  </si>
  <si>
    <t>D150510</t>
  </si>
  <si>
    <t>D150810</t>
  </si>
  <si>
    <t>D150910</t>
  </si>
  <si>
    <t>L156010</t>
  </si>
  <si>
    <t>L156110</t>
  </si>
  <si>
    <t>DEOE</t>
  </si>
  <si>
    <t>F132010</t>
  </si>
  <si>
    <t>F134310</t>
  </si>
  <si>
    <t>F134710</t>
  </si>
  <si>
    <t>F135510</t>
  </si>
  <si>
    <t>G130110</t>
  </si>
  <si>
    <t>G130310</t>
  </si>
  <si>
    <t>L131910</t>
  </si>
  <si>
    <t>L133010</t>
  </si>
  <si>
    <t>L133110</t>
  </si>
  <si>
    <t>L133810</t>
  </si>
  <si>
    <t>L134110</t>
  </si>
  <si>
    <t>L134210</t>
  </si>
  <si>
    <t>L134410</t>
  </si>
  <si>
    <t>L134610</t>
  </si>
  <si>
    <t>L134910</t>
  </si>
  <si>
    <t>L135010</t>
  </si>
  <si>
    <t>L135610</t>
  </si>
  <si>
    <t>DEPPP</t>
  </si>
  <si>
    <t>L122610</t>
  </si>
  <si>
    <t>P123810</t>
  </si>
  <si>
    <t>P123910</t>
  </si>
  <si>
    <t>P124110</t>
  </si>
  <si>
    <t>P124210</t>
  </si>
  <si>
    <t>DERFE</t>
  </si>
  <si>
    <t>D110110</t>
  </si>
  <si>
    <t>G110110</t>
  </si>
  <si>
    <t>R110210</t>
  </si>
  <si>
    <t>R110310</t>
  </si>
  <si>
    <t>R110510</t>
  </si>
  <si>
    <t>R110610</t>
  </si>
  <si>
    <t>R110810</t>
  </si>
  <si>
    <t>R110910</t>
  </si>
  <si>
    <t>R111010</t>
  </si>
  <si>
    <t>R111110</t>
  </si>
  <si>
    <t>R111710</t>
  </si>
  <si>
    <t>R111910</t>
  </si>
  <si>
    <t>R112210</t>
  </si>
  <si>
    <t>R112610</t>
  </si>
  <si>
    <t>R112810</t>
  </si>
  <si>
    <t>R113710</t>
  </si>
  <si>
    <t>R114810</t>
  </si>
  <si>
    <t>R11510</t>
  </si>
  <si>
    <t>R115310</t>
  </si>
  <si>
    <t>R115410</t>
  </si>
  <si>
    <t>R117610</t>
  </si>
  <si>
    <t>T111210</t>
  </si>
  <si>
    <t>T111310</t>
  </si>
  <si>
    <t>DESPEN</t>
  </si>
  <si>
    <t>G140410</t>
  </si>
  <si>
    <t>G140510</t>
  </si>
  <si>
    <t>G140610</t>
  </si>
  <si>
    <t>G140810</t>
  </si>
  <si>
    <t>DJ</t>
  </si>
  <si>
    <t>G080310</t>
  </si>
  <si>
    <t>L081510</t>
  </si>
  <si>
    <t>DS</t>
  </si>
  <si>
    <t>G060510</t>
  </si>
  <si>
    <t>UTSI</t>
  </si>
  <si>
    <t>F091610</t>
  </si>
  <si>
    <t>G090110</t>
  </si>
  <si>
    <t>G090210</t>
  </si>
  <si>
    <t>G090410</t>
  </si>
  <si>
    <t>G090510</t>
  </si>
  <si>
    <t>L091810</t>
  </si>
  <si>
    <t>L091910</t>
  </si>
  <si>
    <t>L097610</t>
  </si>
  <si>
    <t>UTYPDP</t>
  </si>
  <si>
    <t>T180110</t>
  </si>
  <si>
    <t>T180410</t>
  </si>
  <si>
    <t>T181010</t>
  </si>
  <si>
    <t>T181610</t>
  </si>
  <si>
    <t>UTF</t>
  </si>
  <si>
    <t>L205310</t>
  </si>
  <si>
    <t>F205410</t>
  </si>
  <si>
    <t>G201010</t>
  </si>
  <si>
    <t>G200710</t>
  </si>
  <si>
    <t>G200810</t>
  </si>
  <si>
    <t>G200910</t>
  </si>
  <si>
    <t>D200110</t>
  </si>
  <si>
    <t>P200210</t>
  </si>
  <si>
    <t>P206910</t>
  </si>
  <si>
    <t>L207010</t>
  </si>
  <si>
    <t>L207110</t>
  </si>
  <si>
    <t>P207210</t>
  </si>
  <si>
    <t>P207310</t>
  </si>
  <si>
    <t>P200310</t>
  </si>
  <si>
    <t xml:space="preserve">A favor , los formatos corresponden al 5 de septiembre. Se tuvieron que cargar los formatos de octubre. Ya que el monto del 2000-6000 no coincide con los formatos 1a,b,c,d </t>
  </si>
  <si>
    <t>UTIGYND</t>
  </si>
  <si>
    <t>D220110</t>
  </si>
  <si>
    <t>D220210</t>
  </si>
  <si>
    <t>UTVOPL</t>
  </si>
  <si>
    <t>E230210</t>
  </si>
  <si>
    <t>E230410</t>
  </si>
  <si>
    <t>L235910</t>
  </si>
  <si>
    <t>UTCE</t>
  </si>
  <si>
    <t>D240310</t>
  </si>
  <si>
    <t>A favor. Se Adecue el formato 1a, ya que la información de capítulo 1000</t>
  </si>
  <si>
    <t>F240110</t>
  </si>
  <si>
    <t>Total general</t>
  </si>
  <si>
    <t>Matriz de información de la CIP 2025 Anteproyecto de Presupuesto 2025</t>
  </si>
  <si>
    <t>PY</t>
  </si>
  <si>
    <t>AP-2025</t>
  </si>
  <si>
    <t>UR</t>
  </si>
  <si>
    <t>Nombre</t>
  </si>
  <si>
    <t>Objetivo</t>
  </si>
  <si>
    <t>Alcance</t>
  </si>
  <si>
    <t>2000 - 6000</t>
  </si>
  <si>
    <t>Total</t>
  </si>
  <si>
    <t>Coinciden los montos de los  formatos 1 a, b, c</t>
  </si>
  <si>
    <t>Cuenta con Formatos 5 y Formato de no duplicidad de Funciones</t>
  </si>
  <si>
    <t>Memoria capítulo 1000</t>
  </si>
  <si>
    <t>Anexo 10</t>
  </si>
  <si>
    <t>OF04</t>
  </si>
  <si>
    <t>C040310</t>
  </si>
  <si>
    <t xml:space="preserve">Monitoreo de encuestas y propaganda publicada en medios  impresos con motivo de la consulta popular </t>
  </si>
  <si>
    <t>Proporcionar a la Unidad Técnica de Fiscalización y a la Secretaría Ejecutiva la información detectada durante el monitoreo de propaganda y encuestas difundidas en medios  impresos con motivo de la Consulta Popular y apoyar la cobertura informativa de la misma de los medios de comunicación desde las oficinas centrales del Instituto Nacional 
Electoral</t>
  </si>
  <si>
    <t>Detectar, clasificar y validar la propaganda publicada en los principales medios impresos nacionales y locales con motivo de la Consulta Popular a realizarse en 2023, para  remitirla a la Unidad Técnica de Fiscalización, así como registrar, clasificar y validar las encuestas difundidas en los principales medios impresos nacionales y locales con motivo  también del ejercicio de participación ciudadana y ponerlas a disposición de la Secretaría Ejecutiva observando los criterios que para tal efecto se hayan establecido, además de 
apoyar la cobertura informativa de dicho ejercicio de participación ciudadana por parte los medios de comunicación desde las oficinas centrales del Instituto Nacional Electoral</t>
  </si>
  <si>
    <t xml:space="preserve">Si </t>
  </si>
  <si>
    <t xml:space="preserve">No </t>
  </si>
  <si>
    <t xml:space="preserve">Cuenta con memoria de cálculo pero el monto no coincide con lo capturado en en hyperion; es posible que no se haya cargado la memoria final </t>
  </si>
  <si>
    <t>Si</t>
  </si>
  <si>
    <t xml:space="preserve">Seguimiento informativo en medios impresos, electrónicos y  redes sociales </t>
  </si>
  <si>
    <t>Elaboración de productos informativos sobre el acontecer mediático en que se desarrolla la esfera de responsabilidades y atribuciones del Instituto, tanto en lo difundido en los medios convencionales, como en las redes sociales, a fin de mantener oportunmente informado al personal del Instituto.</t>
  </si>
  <si>
    <t>Fortalecer el proceso de sistematización y clasificación de la información institucional en bases de datos, que deviene del monitoreo informativo para la generación de diversos  productos informativos , así como para atender requerimientos de información complementarios de las atrubuciones del Instituto. Reforzar el equipo de monitoreo y análisis informativo en medios convencionales para la elaboración de productos informativos, considerando un elevado posicionamiento mediático del Instituto en 2025. Mantener las  capacidades operativas para monitorear y analizar la conversación institucional en redes sociales, a fin de mantener un proceso de alertamiento oportuno y generar los productos  informativos que deriven de ésta; así como, apoyar en las actividades para el combate a la desinformación</t>
  </si>
  <si>
    <t xml:space="preserve">Elaboración de contenidos digitales y de comunicación organizacional </t>
  </si>
  <si>
    <t xml:space="preserve">Elaborar contenidos gráficos y audiovisuales que fortalezcan la estrategia de comunicación del INE en redes sociales, medios de comunicación convencionales y comunicación  interna del INE, explicando las decisiones institucionales con un lenguaje que atienda la evolución de las audiencias en los contextos cambiantes del país </t>
  </si>
  <si>
    <t>Reforzar las capacidades de la CNCS para la generación de contenidos enfocados tanto a medios de comunicación como para ciudadanía en general y comunidad interna del Instituto para atender en su totalidad las necesidades de comunicación generadas a partir de las actividades institucionales, así como de las peticiones de las distintas áreas</t>
  </si>
  <si>
    <t xml:space="preserve">Análisis de la información político-electoral difundida en medios convencionales y redes sociales con perspectiva de género </t>
  </si>
  <si>
    <t>Detectar la información difundida en medios convencionales y redes sociales relativa a la participación de las mujeres y de los grupos de atención prioritaria en el ámbito político electoral, a fin de visibilizar hechos de violencia política en razón de género utilizando la perspectiva interseccional mediante un reporte de resultados cuantitativos y cualitativos.</t>
  </si>
  <si>
    <t>Analizar la información difundida en prensa, radio, televisión, portales de internet y redes sociales relativa a la participación de las mujeres y de los grupos de atención prioritaria en el ámbito político electoral durante los procesos electorales del año en curso, para generar el reporte anual correspondiente, así como revisar la metodología institucional  conforme a la evidencia empírica recuperada del año inmediato anterior en materia de género y con perspectiva intersectorial.</t>
  </si>
  <si>
    <t xml:space="preserve">Actualización de equipos audiovisuales para las transmisiones  públicas de actividades institucionales </t>
  </si>
  <si>
    <t xml:space="preserve">Actualización de equipos audiovisuales para las transmisiones públicas de actividades institucionales. </t>
  </si>
  <si>
    <t>La compra del equipo responde a la necesidad de evitar que los equipos con los que actualmente contamos queden rezagados ya que la señal que generamos de las Sesiones de Consejo General, Eventos y/o Comisiones no sólo se entrega vía streaming, sino que en muchos casos se realizan de forma directa en la distrbución de señal a los medios de comunicación en sus unidades móviles.</t>
  </si>
  <si>
    <t>No aplica</t>
  </si>
  <si>
    <t>Iniciativa de Intranet</t>
  </si>
  <si>
    <t>Coordinar la gestión de contenidos en el portal de Intranet, IntraINE, con información actualizada sobre las actividades, acciones y eventos que realiza el Instituto, a fin de fortalecer el espíritu de cuerpo y sentido de pertenencia a la organización.</t>
  </si>
  <si>
    <t>Potenciar la difusión de los contenidos institucionales, así como la información administrativa hacia la comunidad del Instituto a través de la herramienta de comunicación interna de Intranet.</t>
  </si>
  <si>
    <t>No</t>
  </si>
  <si>
    <t xml:space="preserve">Reporte de información institucional sobre gastos de comunicación social </t>
  </si>
  <si>
    <t>Integrar los reportes de los gastos institucionales en materia de comunicación social para atender los plazos de reporte establecidos en la Ley General de Comunicación Social y en materia de transparencia.</t>
  </si>
  <si>
    <t>Atender los plazos de reporte de información sobre gastos en materia de comunicación social hacia la Auditoría Superior de la Federación y hacia la ciudadanía en atención a lo establecido en la Ley General de Comunicación Social y a las normas en materia de transparencia.</t>
  </si>
  <si>
    <t xml:space="preserve">No se puede visualizar el archivo </t>
  </si>
  <si>
    <t>Monitoreo de encuestas y propaganda difundida en medios impresos con motivo de los procesos electorales</t>
  </si>
  <si>
    <t>Proporcionar a la Unidad Técnica de Fiscalización la información detectada durante el monitoreo de propaganda electoral en medios impresos durante los procesos electorales 2024-2025; y a la Secretaría Ejecutiva la información detectada durante el monitoreo de encuestas difundidas en medios impresos con motivo del proceso electoral extraordinario,a fin de apoyar en la verificación del cumplimiento de las disposiciones en la materia.</t>
  </si>
  <si>
    <t>Detectar, clasificar, registrar y validar la propaganda electoral publicada en los principales medios impresos nacionales y locales con motivo de los procesos electorales 2024- 2025, así como las encuestas electorales difundidas en dichos medios con motivo del proceso electoral extraordinario 2024-2025, para remitirla a la Unidad Técnica de Fiscalización y a la Secretaría Ejecutiva, respectivamente, en atención a lo establecido en el artículo 64, incisos d) y w) del Reglamento Interior del INE, aplicando los criterios que para tal efecto se hayan establecido.</t>
  </si>
  <si>
    <t>OF05</t>
  </si>
  <si>
    <t>Programa del Centro Internacional de Capacitación e Investigación Electoral</t>
  </si>
  <si>
    <t>Promover programas de cooperación internacional orientados al fortalecimiento de capacidades de funcionarios electorales, nacionales e internacionales, tomadores de decisiones, coadyuvando a difundir información sobre el régimen político electoral de México, promover la cultura democrática y mejorar la gestión electoral, mediante el intercambio de conocimientos sobre mejores prácticas en el mundo</t>
  </si>
  <si>
    <t xml:space="preserve">Realizar 8 programas de cooperación internacional: 5 talleres y 3 cursos. </t>
  </si>
  <si>
    <t>OF06</t>
  </si>
  <si>
    <t>Actualización y mantenimiento de los sistemas informáticos de  la Dirección del Secretariado</t>
  </si>
  <si>
    <t>Desarrollar e implementar mejoras a las herramientas tecnológicas con las que cuenta la Dirección del Secretariado</t>
  </si>
  <si>
    <t>Garantizar la operación, actualización y mantenimiento de los Sistemas Informáticos de la Oficialía Electoral y de Seguimiento de Acuerdos, así como el desarrollo del Sistema de Apoyo Digital para las Sesiones del Consejo General.</t>
  </si>
  <si>
    <t>OF08</t>
  </si>
  <si>
    <t xml:space="preserve">Actualización del Sistema Integral de Consulta de la Dirección  Jurídica </t>
  </si>
  <si>
    <t>Actualizar los sistemas de la Dirección Jurídica para garantizar la operación y optimización de los procedimientos mediante la automatización de tareas</t>
  </si>
  <si>
    <t>Disponer de un Sistema Integral de la Dirección Jurídica que contenga los módulos actualizados y funcionales para el adecuado seguimiento de medios de impugnación y expedientes de Acoso, Hostigamiento, Acoso Sexual y Laborar Sistema Integral de Medios de Impugnación, contratos, convenios, legales, laborales y normativas que permita gestionar la información requerida con oportunidad, así como la interoperabilidad con otros sistemasinformáticos que se requiera</t>
  </si>
  <si>
    <t>Si, pero faltan los formatos de no duplicidad</t>
  </si>
  <si>
    <t>Apoyo de auxiliares jurídicos para las juntas distritales</t>
  </si>
  <si>
    <t>Garantizar razonablemente la atención de asunto jurídicos de competencia de las Juntas Distritales Ejecutivas durante los Procesos Electorales Locales 2025 para brindar  certeza jurídica en su actuación</t>
  </si>
  <si>
    <t>Dotar a las Juntas Distritales Ejecutivas de personal con el perfil requerido para la atención de los asuntos jurídicos que asumen con motivo de los procesos electorales locales, para efecto de fortalecer la actuación de los órganos desconcentrados; así como brindar asistencia a la Dirección Jurídica, Unidad Técnica de lo Contencioso Electoral y Secretariado Técnico (Oficialía Electoral), en cada distrito de las entidades donde habrá elecciones en el 2025.</t>
  </si>
  <si>
    <t>OF09</t>
  </si>
  <si>
    <t>C097610</t>
  </si>
  <si>
    <t>Sistema de voto electrónico para la votación de las mexicanas y mexicanos residentes en el extranjero para la Consulta Popular  2025</t>
  </si>
  <si>
    <t>Contar con una plataforma tecnológica que permita a las y los mexicanos residentes en el extranjero expresar su opinión en caso de una Consulta Popular para el año 2025 a través de internet, considerando la implementación del marco normativo de esta modalidad de votación que el instituto apruebe para su operación</t>
  </si>
  <si>
    <t>Contratar y dar seguimiento al desarrollo de los trabajos de implementación del Sistema de Voto Electrónico para la Consulta Popular 2025, así como seguimiento a las pruebas de auditoría mediante el cual se evaluará dicho sistema para garantizar y asegurar los derechos políticos electorales. Planear, implementar y ejecutar los mecanismos y procedimientos técnicos, jurídicos, operativos y administrativos necesarios para el ejercicio del voto para las y los mexicanos residentes en el extranjero.</t>
  </si>
  <si>
    <t>Mejora y optimización de la toma y procesamiento de la imagen para su incorporación en el Programa de Resultados Electorales Preliminares</t>
  </si>
  <si>
    <t>Realizar la actualización de la totalidad de los componentes asociados a la toma fotográfica con el objetivo de incorporarlos al Sistema Informático que utiliza el Programa de  Resultados Electorales Preliminares, durante el 2025.</t>
  </si>
  <si>
    <t>Optimizar flujos operacionales y normativos presentes en el Anexo 13 "Lineamientos Del Programa De Resultados Electorales Preliminares (PREP)", para la incorporación de diferentes modalidades de votación, toma fotográfica y digitalización. Esto, actualizando y optimizando la biblioteca de procesamiento de imágenes, así como la implementación de los componentes para toma de fotografía, en atención a diversas recomendaciones tanto de la UAM-I ?en su papel de Ente Auditor?, como del Órgano Interno de Control y los Integrantes del COTAPREP, mismas que se generaron en la pasada jornada electoral 2023-2024, ejecutando el proyecto durante el 2025</t>
  </si>
  <si>
    <t>Actualizar y robustecer la infraestructura de Tecnologías de la Información y Comunicaciones del Instituto que soporta sistemas de apoyo institucional y de información electoral a cargo de la Unidad Técnica de Servicios de Informática</t>
  </si>
  <si>
    <t>Actualizar y robustecer la infraestructura de Tecnologías de la Información y Comunicaciones de la Red Nacional de Informática (RNI), para fortalecer y mantener la continuidad  en la operación de los sistemas de Apoyo Institucional, de Información Electoral y servicios.</t>
  </si>
  <si>
    <t xml:space="preserve">Robustecer la atención y operación de requerimientos y controles de cambio de la infraestructura de TIC a cargo de la Unidad. Implementar una infraestructura en la nube de alta disponibilidad y escalabilidad para los sistemas de información electoral, con el fin de fortalecer la integridad, seguridad y acceso oportuno a los datos electorales cumpliendo con los estándares internacionales de seguridad de la información y garantizar la continuidad de los servicios durante los  procesos electorales. </t>
  </si>
  <si>
    <t>Implementación de servicios informáticos para el 
procesamiento de datos y administración de contenido en portales y servicios institucionales a cargo de la Unidad Técnica de Servicios de Informática</t>
  </si>
  <si>
    <t>Actualizar y mantener los servicios informáticos provistos por la Unidad, que cubren necesidades de análisis, creación , modificación y difusión de contenido e información así como construir una plataforma base que permita digitalizar documentos durante 2025 considerando:
Analíticos de seguimiento a la operación institucional.
Servicios base de publicación de contenido y procesamiento de imagen.
Herramientas que integran la Plataforma Analítica Institucional.</t>
  </si>
  <si>
    <t>Mantener la operación de la Plataforma de Analítica Institucional, así como su vigencia tecnológica, considerando los trabajos de migración, definiendo una métrica de avance como "Unidad de Analítica", la cual es el conjunto de componentes que tienen como insumo fuentes de datos estables y como producto final la construcción de tableros de información durante el 2025.
De igual manera se requiere mantener la continuidad en la publicación, administración y difusión de contenido, actualizando las versiones de software de la plataforma base de administración de contenido basado en WordPress, en atención a lo dispuesto en los Lineamientos para la Publicación y Gestión del Portal de Internet e Intranet del Instituto Nacional Electoral, Capítulo II De las funciones de las áreas que intervienen en el procedimiento de publicación, Artículo 6. Funciones de la UTSI durante el 2025</t>
  </si>
  <si>
    <t>Actualización y mantenimiento de sistemas de información institucionales a cargo de la Unidad Técnica de Servicios de Informática</t>
  </si>
  <si>
    <t>Actualizar y dar mantenimiento a Sistemas de Información para atender las necesidades del Instituto</t>
  </si>
  <si>
    <t>Realizar mejoras, adecuaciones, actualización tecnológica y nuevas funcionalidades, a los Sistemas de Información, apegadas a los lineamientos, estrategias, procesos, procedimientos y acuerdos aprobados para la operación del Instituto.
* Sistema de Administración de Usuarios, Asignación de Privilegios, Configuración de Sistemas de Información y Aplicaciones Móviles 2.0
* Directorio Institucional
* Sistema de Administración de Cuentas de Correo Institucional
* Sistema de Generación de Base de Datos</t>
  </si>
  <si>
    <t>Evaluación y verificación de requerimientos para desarrollo de sistemas a llevarse a cabo o coordinarse por la UTSI.</t>
  </si>
  <si>
    <t>Establecer un mecanismo para apoyar a las Unidades Responsables del INE que solicitan desarrollos de proyectos a la UTSI mediante la revisión de las especificaciones de los requerimientos que se deben definir para la correcta presupuestación de un sistema informático, verificando su alineación con los objetivos y prioridades Institucionales.</t>
  </si>
  <si>
    <t>Todos los proyectos de la Unidades Responsables de Instituto que soliciten el desarrollo y/o coordinación del desarrollo de un sistema de información.</t>
  </si>
  <si>
    <t>Actualización y mantenimiento de sistemas de información para los procesos electorales en materia de organización electoral,  capacitación electoral y de jornada electoral 2024-2025 y 2025-2026: Elecciones Locales</t>
  </si>
  <si>
    <t>Actualizar e implementar sistemas para atender las necesidades de los procesos electorales locales y federales, para los Procesos Electorales 2024-2025 y 2025-202</t>
  </si>
  <si>
    <t>Soporte técnico y apoyo en materia de Tecnologías de la Información y Comunicaciones para los procesos electorales 
2024-2025 y 2025-2026</t>
  </si>
  <si>
    <t xml:space="preserve">Dar seguimiento, asesoría y soporte técnico en materia de TIC, respecto de los sistemas informáticos para la ejecución de las actividades de los procesos electorales 2024-2025  y 2025-2026. </t>
  </si>
  <si>
    <t>Asesorar y atender las solicitudes de soporte técnico que presentan las diversas Unidades Responsables del Instituto, partidos políticos nacionales y, a través de las Juntas Ejecutivas del INE, los Organismos Públicos Locales (OPL) y partidos políticos locales, con motivo de la implementación y operación de los sistemas informáticos desarrollados  por el Instituto para los procesos electorales 2024-2025 y 2025-2026.
Revisar, analizar y, en su caso, emitir observaciones, al menos, a los 96 entregables que los OPL deberán remitir al Instituto, con la finalidad de llevar a cabo el seguimiento respecto de la implementación y operación de los Programas de Resultados Electorales Preliminares (PREP), responsabilidad de los propios OPL; así como, brindarles asesoría a nivel técnico y normativo en materia de sistemas informáticos para los procesos electorales 2024-2025 y 2025-2026.</t>
  </si>
  <si>
    <t xml:space="preserve">Sistema de voto electrónico para la votación de las mexicanas y mexicanos residentes en el extranjero 2026-2027. </t>
  </si>
  <si>
    <t>Desarrollar e instrumentar el Sistema de Voto Electrónico por Internet mediante un esquema de transferencia tecnológica, consultoría y acompañamiento para la personalización  del código fuente de una solución de voto por internet existente.</t>
  </si>
  <si>
    <t>Mediante un proceso licitatorio público internacional:
Adquirir los derechos de uso (licencia) de la base de código fuente de alguna de las empresas líderes en el ramo.
Contratar los servicios de acompañamiento para que el personal designado por el Instituto reciba una transferencia de conocimiento y los servicios de asesoría (trabajo supervisado por el proveedor) para personalización del código fuente.
Planificar, diseñar, codificar y generar pruebas para el desarrollo del Sistema de Voto Electrónico con acompañamiento del proveedor.
Planear, implementar y ejecutar los mecanismos y procedimientos técnicos, jurídicos, operativos y administrativos necesarios para el ejercicio del voto para las y los mexicanos residentes en el extranjero.
Aprovisionar, administrar y monitorear los servicios de infraestructura en la nube para hospedar y proteger al SIVEI</t>
  </si>
  <si>
    <t>OF11</t>
  </si>
  <si>
    <t>C110610</t>
  </si>
  <si>
    <t xml:space="preserve">Verificación de Apoyo Ciudadano que respalda la solicitud de  Consulta Popular </t>
  </si>
  <si>
    <t>Verificar en la Lista Nominal de Electores, la situación registral de los registros de la ciudadanía que respalden alguna petición de Consulta Popular, a efecto de determinar si se cumple con el porcentaje requerido (2%) de Ciudadanos inscritos en la Lista Nominal de Electores</t>
  </si>
  <si>
    <t>Verificar como mínimo el 2% de los apoyos que respalden la solicitud de Consulta Popular y que se encuentren en la Lista Nominal de Electores. lo que equivale a 2,369,759 de apoyos proyectados con corte a noviembre de 2025, conforme a lo establecido en Artículo 54, inciso n) de la LGIPE y los Artículos 33 y 34 de la Ley Federal de Consulta Popular.
Elaborar el Informe desagregado y detallado que habrá de presentar la Dirección Ejecutiva del Registro Federal de Electores a la Secretaría Ejecutiva, para su remisión a la Cámara de origen</t>
  </si>
  <si>
    <t>C112310</t>
  </si>
  <si>
    <t xml:space="preserve">Emisión de la Lista Nominal de Electores con Fotografía para Consulta Popular </t>
  </si>
  <si>
    <t>Emitir la Lista Nominal de Electores con Fotografía para la Consulta Popular</t>
  </si>
  <si>
    <t>Proporcionar a las Juntas Locales Ejecutivas la Lista Nominal de Electores con Fotografía para la Consulta Popular, para su uso en las Mesas Receptoras de Opinión que se habrán de instalar en los 300 Distritos.
Entregar a las 32 Juntas Locales Ejecutivas, el 100% los cuadernillos de la Lista Nominal de Electores para la Consulta Popular y el 100% de la Lista Adicional.</t>
  </si>
  <si>
    <t>C112410</t>
  </si>
  <si>
    <t>Conteo Rápido para Consulta Popular</t>
  </si>
  <si>
    <t xml:space="preserve">Realizar el conteo rápido a partir de una muestra aleatoria y diversos modelos de estimación determinados por un grupo de Asesores, expertos en el área de Estadística, con el fin de dar a conocer de manera oportuna las tendencias de los resultados de la votación de la Consulta Popular respectiva. </t>
  </si>
  <si>
    <t>Generar confianza y certidumbre en la ciudadanía sobre el ejercicio de consulta popular al conocer las tendencias del resultado de la votación la misma noche en que se lleve a cabo. Así como obtener las estimaciones de los porcentajes de la votación sobre el o los temas que se lleven a consulta y de los porcentajes de participación de la elección.
Las estimaciones se presentarán en forma de intervalo al 95% de confianza.</t>
  </si>
  <si>
    <t>C113310</t>
  </si>
  <si>
    <t>Insumos para la operación del Sistema de Consulta en Casillas Especiales para Consulta Popular</t>
  </si>
  <si>
    <t>Proveer los insumos necesarios para la validación registral en las casillas especiales instaladas para la Consulta Popular, a fin de que la ciudadanía que se encuentra fuera de su sección electoral pueda ejercer su derecho al voto.</t>
  </si>
  <si>
    <t>Coordinar y proveer los insumos, infraestructura, personal y materiales necesarios para la adecuada operación del Sistema de Consulta en Casillas Especiales para un estimado de 300 casillas especiales, tomando como referencia el Proceso de Revocación de Mandato 2022, y atenido a la aprobación final que corresponde a los Consejos Distritales, con el Artículo 253, numeral 6 de la Ley General de Instituciones y Procedimientos Electorales. Se dará soporte y acompañamiento a los distritos para la implementación del funcionamiento del SICCE de acuerdo con los criterios y estándares establecidos en el Anexo 8.1, numeral 2.2.3 del Reglamento de Elecciones, para la designación de operadores, dotación de equipo, capacitación, soporte en los simulacros, demostración del sistema, carga final, y soporte el día de la jornada electoral. Se medirá con las casillas instaladas por las Vocalías Locales.</t>
  </si>
  <si>
    <t>C117610</t>
  </si>
  <si>
    <t xml:space="preserve">Voto de los mexicanos en el extranjero para la Consulta 
Popular </t>
  </si>
  <si>
    <t>Implementar la puesta en operación de los sistemas y procedimientos para la conformación de la lista nominal de electores residentes en el extranjero; la coordinación con las diversas áreas del instituto para las modalidades definidas en la Ley General de Instituciones y Procedimientos Electorales; así como acciones de difusión y vinculación con la comunidad residente en el extranjero, a fin de garantizar el ejercicio de los derechos político de la ciudadanía residente en el extranjero para la Consulta Popular.</t>
  </si>
  <si>
    <t>Realizar acciones de adecuación de sistemas, clarificación, determinación jurídica y validación registral del total de solicitudes de voto desde el extranjero recibidas para la conformación de la Lista Nominal de Electores Residentes en el Extranjero para la Consulta Popular, así como actividades de vinculación con la comunidad mexicana en el extranjero para promover el ejercicio del voto. Se tiene un estimado para la Lista Nominal de Electores Residentes en el Extranjero de 20,000 en modalidad Electrónica.</t>
  </si>
  <si>
    <t>C117710</t>
  </si>
  <si>
    <t xml:space="preserve">Voto en Prisión Preventiva y Voto Anticipado para Consulta 
Popular </t>
  </si>
  <si>
    <t>Implementar los mecanismos, procedimientos e información necesarios para la conformación de la Lista Nominal de Electores en Prisión Preventiva (LNEPP) y de la Lista Nominal de Electores para Voto Anticipado (LNEVA); generación de la Lista Nominal de Electores de Revisión, Definitiva y de Escrutinio y Cómputo de LNEPP y LNEVA, a fin de posibilitar el ejercicio de su opinión en la jornada de Consulta Popular</t>
  </si>
  <si>
    <t>Implementar procedimientos técnicos, operativos, normativos y administrativos para la conformación de la LNEPP y la LNEVA; a partir de la recepción de las Solicitudes Individuales de Inscripción a la Listas Nominales del Electores en Prisión Preventiva (SIILNEPP) y Solicitudes de Inscripcion Individuales a la Lista Nominal de Electores para Voto Anticipado (SIILNEVA), realizando la verificación y clarificación de información remitida a la DERFE, la Verificación de Situación Registral, Determinación de Procedencia o Improcedencia, análisis de las observaciones de Partidos Políticos, lo anterior para la generación de las Listas Nominales de Electores Definitivas y de Escrutinio y Cómputo</t>
  </si>
  <si>
    <t xml:space="preserve">Programa de sensibilización en materia de inclusión e igualdad de género </t>
  </si>
  <si>
    <t>Informar a la ciudadanía en general acerca de los protocolos de atención incluyente y sin discriminación que se aplican en los Módulos de Atención Ciudadana, así como sensibilizar al personal de la DERFE en materia de igualdad y no discriminación</t>
  </si>
  <si>
    <t>Proporcionar la información acerca de los protocolos de atención incluyente y sin discriminación que se aplican en los Módulos de Atención Ciudadana a un estimado de 6 millones de personas , así como sensibilizar al personal de la DERFE en materia de igualdad y no discriminación.</t>
  </si>
  <si>
    <t xml:space="preserve">Diseño, Mantenimiento e Implementación de Sistemas de 
Gestión de la Calidad </t>
  </si>
  <si>
    <t>Mantener la certificación del Sistema de Gestión de la Calidad, a nivel nacional en el servicio de atención a la ciudadanía en el trámite y entrega de la credencial para votar y en la Dirección de Cartografía Electoral, Dirección de Atención Ciudadana, bajo los requisitos de la Norma ISO 9001 vigente.</t>
  </si>
  <si>
    <t>Realizar el Mantenimiento del Sistema de Gestión de la Calidad y mantener el ciclo de certificación de tres años en las 32 entidades del país de acuerdo con lo siguiente:
- Seis Auditorias de Vigilancia 12 meses de las entidades de; Campeche, CDMX, Colima, Guanajuato, Morelos y Tlaxcala.
- Catorce Auditorias de Vigilancia 24 meses en las entidades de; Aguascalientes, Baja California, Chihuahua, México, Michoacán, Nayarit, Nuevo León, Puebla, Quintana Roo, San Luis Potosí, Sonora, Tamaulipas, Veracruz, Zacatecas.
- Dos Auditorias de Vigilancia 24 meses en la Dirección de Cartografía Electoral y Dirección de Atención Ciudadana.
- Doce Auditorias de Recertificación en las entidades de; Baja California Sur, Chiapas, Coahuila, Durango, Guerrero, Hidalgo, Jalisco, Oaxaca, Querétaro, Sinaloa, Tabasco y Yucatán.</t>
  </si>
  <si>
    <t xml:space="preserve">Fortalecimiento de infraestructura y servicios de atención 
ciudadana </t>
  </si>
  <si>
    <t>Mantener el nivel de satisfacción ciudadana que se brinda a través del Centro de Atención Ciudadana INETEL, mediante el reforzamiento de la infraestructura y la asesoría ciudadana especializada, desarrollo de herramientas informáticas y contratación de servicios para asegurar un servicio de calidad</t>
  </si>
  <si>
    <t>Con la contratación de un servicio de posiciones para el Centro de Atención Ciudadana INETEL para reforzar la capacidad operativa, así como contratación de personal especializado para la asesoría y la actualización de la infraestructura tecnológica se logrará mantener el 85% como mínimo de satisfacción ciudadana bajo el marco del Sistema de Gestión de Calidad con el que cuenta la Dirección de Atención Ciudadana</t>
  </si>
  <si>
    <t>Programa preventivo de actualización del marco geoelectoral</t>
  </si>
  <si>
    <t>Actualizar el Marco Geográfico Electoral Seccional para la construcción y mantenimiento del Padrón Electoral, así como para la organización electoral e implementación de 
consultas ciudadanas, mediante el uso de nuevas tecnologías y herramientas que mejoren la eficiencia del proceso de elaboración de la cartografía electoral, como el aprovechamiento de imágenes aéreas de alta resolución para focalizar esfuerzos operativos en las áreas en que se requiera</t>
  </si>
  <si>
    <t>1. Iniciar los trabajos de actualización al marco seccional en 300 secciones, mediante la elaboración de escenarios de reseccionamiento, efectuando las actividades de: 
 - Recorrido de actualización cartográfica
 - Adecuación de la base geográfica digital, 
 - Resolución de Ciudadanos Sin Soporte Cartográfico
 - Elaboración de escenarios de reseccionamiento. 
2. Implementar el uso de imagen satelital en la actualización permanente de la cartografía electoral, incorporando al uso del sevicio en 16 entidades federativas</t>
  </si>
  <si>
    <t xml:space="preserve">Apoyar a los procesos de depuración y verificación del Padrón Electoral </t>
  </si>
  <si>
    <t>Apoyar a la depuración y verificación del Padrón Electoral y la Lista Nominal de Electores mediante la ejecución de actividades específicas de gabinete y operativos de campo  para contar con instrumentos registrales electorales actualizados y confiables, que permitan el ejercicio de los derechos político-electorales y de identidad de la ciudadanía.</t>
  </si>
  <si>
    <t>Atender el 100% de testimoniales estimadas mediante el procedimiento Alterno de Defunción; verificar el 100% de registros estimados de flujos atípicos de cambio de domicilio de entidades con PEL; efectuar el 100% de avisos estimados para que la ciudadanía recoja su Credencial para Votar; organizar 1,500,000 expedientes con documentación de bajas por defunción y suspensión de derechos político-electorales en vocalías del RFE de JLE para su ingreso, digitalización y conservación al CECyRD; digitalizar e integrar a 300,000 expedientes electrónicos la documentación registral que sustenta las bajas por defunción, ingresadas al CECyRD por las vocalías del RFE de las JLE; atender el 100% de solicitudes de búsqueda biométrica de información registral; efectuar el 100% del análisis biométrico de trámites o registros con datos presuntamente irregulares y usurpación de identidad.</t>
  </si>
  <si>
    <t xml:space="preserve">Infraestructura Tecnológica para el fortalecimiento del Sistema Integral de Información del Registro Federal de Electores </t>
  </si>
  <si>
    <t>Proporcionar mantenimiento a la plataforma de contenedores mediante la contratación de soporte para migrar los aplicativos a microservicios y asegurar la disponibilidad de la infraestructura tecnológica del Sistema Integral de Información del Registro Federal de Electores que soporta los procesos operativos de negocio de los productos y servicios que se ofrecen a la ciudadanía.</t>
  </si>
  <si>
    <t>Renovación de 7 suscripciones y contratación de software de virtualización.
Contratar 31 suscripciones de MS Office 365 para desarrollo de actividades del personal.
Contratar renovación de soporte para software de plataforma de contenedores OCP.
Contratar soporte e instalación de gestor de base de datos MongoDB.
Adquisición de librerías de cintas para respaldo y recuperación de información.
Adquisición de equipos para entrenamiento de modelos de IA.
Contratación de servicios de implementación de Directory Server.
Impacto: Liberación de nuevos servicios e implementaciones para disposición de la ciudadanía. Criterios: Administración de recursos con eficiencia, eficacia, economía, transparencia, honradez e imparcialidad. Normatividad: LGIPE Art. 54, fracciones b), c) y n) y Reglamento Interior del INE Art. 45. Parámetros y verificación: Informes mensuales y evidencia de activación</t>
  </si>
  <si>
    <t>Verificación nacional muestral</t>
  </si>
  <si>
    <t>Disponer de indicadores sobre los niveles de empadronamiento y credencialización, así como la calidad de la Lista Nominal de Electores, a partir de las encuestas de Actualización y Cobertura que comprende la Verificación Nacional Muestral, a fin de proveer de insumos a las áreas de planeación, para orientar los programas de empadronamiento y actualización.</t>
  </si>
  <si>
    <t>Proveer indicadores cuantitativos sobre la evaluación del Padrón Electoral y Lista Nominal, a partir de las Encuestas de Cobertura y Actualización:
Para la Encuesta de Cobertura: Evaluar y analizar la situación de empadronamiento y tenencia de la credencial de la población de 18 años y más residente en el país.
Para la Encuesta de Actualización: Evaluar y analizar la situación de los registros de la base de datos del Padrón Electoral y Lista Nominal de los ciudadanos residentes en el 
país.
Proveer un informe de resultados de la Encuesta de Cobertura, un informe de la Encuesta de Actualización, así como un documento de "Principales Resultados de la Verificación 
Nacional Muestral" que contienen los indicadores de empadronamiento, credencialización y calidad del padrón electoral y lista nominal, en el mes de abril de 2025.</t>
  </si>
  <si>
    <t>Campaña anual intensa</t>
  </si>
  <si>
    <t>Fortalecer el servicio registral electoral en periodos de alta demanda ciudadana, a través del incremento de la capacidad de la infraestructura permanente de Módulos de AtenciónCiudadana del Instituto, a fin de reducir los tiempos de espera, asegurar la participación electoral oportuna y mejorar la satisfacción ciudadana, fortaleciendo la confianza en el Instituto Nacional Electoral</t>
  </si>
  <si>
    <t xml:space="preserve">Ampliar la capacidad de atención de los Módulos de Atención Ciudadana para atender las solicitudes de credencial que cumplan los requisitos y que se presenten durante la campaña especial de actualización en apoyo al Proceso Electoral Local en los estados de Durango, Veracruz (2025) y Coahuila (2026) en el marco de la Campaña Anual Intensa  prevista en el artículo 138 de la Ley General de Instituciones y Procedimientos Electorales, así como habilitar la prestación del servicio hacia las personas en prisión preventiva. </t>
  </si>
  <si>
    <t>Fortalecer la seguridad y disponibilidad de los servicios de los centros de cómputo de la Dirección Ejecutivo del Registro Federal de Electores</t>
  </si>
  <si>
    <t>Brindar fortalecimiento y mantenimiento a los sistemas que soportan la infraestructura tecnológica de los centros de cómputo de la DERFE, con la finalidad de salvaguardar su operación y disponibilidad.</t>
  </si>
  <si>
    <t>Mantener los sistemas que soportan la operación de los Centros de Cómputo de la DERFE, mediante la continuidad de una estructura operativa de 4 plazas. 
1. Sistema de Enfriamiento
2. Sistema Eléctrico
3. Sistema de acondicionamiento físico
4. Sistema de seguridad. Lo anterior a efecto de garantizar la continuidad y disponibilidad de los servicios que se proporcionan a través de los centros de cómputo de la DERFE. 
Lo anterior a efecto de garantizar la continuidad y disponibilidad de los servicios que se proporcionan a través los centros de cómputo de la DERFE; dando cumplimiento a MPTIC, Macroproceso: E.2 Administración de Tecnologías de la Información y Comunicaciones, Proceso: (MPTIC): E.2.02 Gestión de TIC, (GTIC) Subproceso: E.2.02.7 Administración de la Operación de TIC. (AOT), formar el Padrón Electoral Artículo 54, fracción b) de la LGIPE.</t>
  </si>
  <si>
    <t xml:space="preserve">Digitalización y preparación para destrucción de expedientes históricos de información registral </t>
  </si>
  <si>
    <t>Digitalizar documentación electoral registral de los movimientos al Padrón Electoral, con la finalidad de consolidar el expediente electrónico de la ciudadanía y depurar el expediente documental.</t>
  </si>
  <si>
    <t>* Digitalizar un volumen de 10 millones de FUA. 
* Revisar la calidad y preparar para su destrucción aprox. 32 millones de documentos electorales registrales.
* Desarrollar el 100% de las 9 funcionalidades comprometidas del correspondientes a la revisión y subsane de MI.
* Desarrollar el 100% de las 11 funcionalidades construidas para el desarrollo y mntto. del componente de extracción de datos. Para lograr el cumplimiento a lo establecido en los párrafos 10 y 11 del art. 155 de la LGIPE, toda vez que se contaría con los recursos para digitalizar la doct´n electoral reg. y prepararla para su destrucción, atención de los requerimientos de doct´n electoral reg. derivados de lo establecido en el párrafo 3 del art. 126 de la LGIPE y llevar a cabo el desarrollo de las aplicaciones para reforzar y agilizar 
la revisión de los MI presentados por la ciudadanía para solicitar su CPV.</t>
  </si>
  <si>
    <t xml:space="preserve">Monitoreo de seguridad de la información del padrón electoral </t>
  </si>
  <si>
    <t>Implementar medidas de seguridad para el monitoreo de la infraestructura tecnológica que trata el Padrón Electoral y atender incidentes de seguridad para preservar su 
confidencialidad, integridad y disponibilidad.</t>
  </si>
  <si>
    <t>Implementación de 1 medida de seguridad.
Atención de incidentes de seguridad asociados al PE.
Contratación de 10 suscripciones de Microsoft Office 365.
Monitoreo de la IT que hospeda el PE robusteciendo los esquemas de control de acceso.
El proyecto se medirá mediante una estrategia basada en KPI, evidencias documentales y reportes periódicos.
Impactos: Implementación PAM: 100% configurado. Revisión trimestral; Plan anual: 95% de actividades completadas. Seguimiento mensual; Capacitación: Todo el personal del CCD formado. Evaluación trimestral; Formación en seguridad: 100% de personal nuevo capacitado. Trimestral; Continuidad operativa: 100% de incidentes atendidos. Trimestral.
Evidencias: Reportes de actividades, cronogramas, pruebas técnicas, manuales y reportes de incidentes. 
Seguimiento y control: Reuniones quincenales y evaluación final.
Periodo: Enero a diciembre 2025.</t>
  </si>
  <si>
    <t>Modernización a los servicios de comunicación de red para 
áreas operativas de la Dirección Ejecutiva del Registro Federal de Electores</t>
  </si>
  <si>
    <t>Proporcionar soporte técnico y fortalecer la infraestructura de comunicaciones para dar continuidad a los servicios de las áreas operativas de la Dirección Ejecutiva del Registro Federal de Electores.</t>
  </si>
  <si>
    <t>Adquirir equipos de comunicación de red para atender el incremento de requerimientos de servicios de red de la IT de procesamiento y almacenamiento de alto volumen en los Centros de Cómputo, así como de su monitoreo mediante software.
Proporcionar soporte técnico a incidencias reportadas por los MAC.
Contratar 14 suscripciones de Microsoft Office 365 y 2 de Autodesk AutoCAD para Windows.
Adquirir mobiliario, equipos y bienes informáticos para realizar actividades de monitoreo en los Centros de Cómputo de la DERFE.
El resultado de dichas adquisiciones es fortalecer y actualizar el Centro de Contacto y la IT de comunicaciones de red en los Centros de Cómputo para integrar los servicios de red de servidores de alto rendimiento y almacenamiento masivo, además que el personal de Honorarios cuente con las herramientas de Ofimática y recursos de IT para el desempeño de sus funciones</t>
  </si>
  <si>
    <t xml:space="preserve">Administración de la Aplicación Móvil y Portal Web del Sistema de Captación de Apoyo Ciudadano </t>
  </si>
  <si>
    <t>Desarrollar e implementar actualizaciones y mejoras para los componentes y servicios que integran al Sistema de Captación de Datos para Procesos de Participación Ciudadana y Actores Políticos para brindar y automatizar el procesamiento de la información mediante los servicios relacionados con las actividades que se desarrollan durante las etapas de captación y procesamiento de los registros ciudadanos</t>
  </si>
  <si>
    <t>Dar soporte a la operación del Sistema de Captación de Datos para Procesos de Participación Ciudadana y Actores Políticos para el procesamiento, revisión y análisis de la información captada, atendiendo los requerimientos específicos de los usuarios del Sistema. Se tienen previsto llevar a cabo Procesos de Candidaturas Independientes, Consultas Ciudadanas, Iniciativas Ciudadanas, Revocación de Mandato, afiliación, refrendo y ratificación de Partidos Políticos, Organizaciones y Agrupaciones Políticas, lo anterior basados en estándares y criterios a cumplir mediante Lineamientos, Convenios, Documentos de Especificaciones Técnicas, entre otra normatividad aplicable. Se verificará el trabajo realizado mediante la captación de apoyos ciudadanos de cada uno de los procesos, en cuanto al periodo específico, se establece durante la vigencia del proyecto, el cual debe ser del 01/01/25 al 31/12/25</t>
  </si>
  <si>
    <t xml:space="preserve">Modernización del servicio registral electoral para la atención ciudadana </t>
  </si>
  <si>
    <t>Continuar con el desarrollo de componentes del Sistema de Registro y Pre-registro en Línea de la Solicitud Individual de Inscripción y Actualización del Padrón Electoral, así como de la Credencial Digital, para modernizar el servicio registral de forma segura y accesible para la ciudadanía.</t>
  </si>
  <si>
    <t>Modernizar la aplicación de Registro y Pre-registro en Línea de Inscripción y Actualización del Padrón Electoral y la Credencial Digital del INE para optimizar la eficiencia, seguridad y accesibilidad de los servicios registrales. Mejorar los servicios de georreferenciación de domicilios, a fin de reducir tiempos de procesamiento, elevar la calidad de la información electoral y fortalecer la confianza en los procesos electorales. Las aplicaciones cumplirán con los estándares de seguridad, conforme a la Ley General de Protección de Datos Personales, y con los lineamientos del INE. Los resultados serán evaluados mediante auditorías, pruebas técnicas y de rendimiento. Tendrá un periodo de ejecución de 18 meses, con fases de desarrollo, pruebas, implementación y capacitación para asegurar el éxito y la funcionalidad de los sistemas alineados a la modernización institucional del INE</t>
  </si>
  <si>
    <t xml:space="preserve">Actualización y soporte de las aplicaciones del Registro Federal de Electores </t>
  </si>
  <si>
    <t>Dar mantenimiento a los componentes y sistemas del Registro Federal de Electores, a través del desarrollo de nuevas funcionalidades para las aplicaciones, actualización del código para la atención de hallazgos de seguridad y la actualización de la arquitectura tecnológica, para prevenir riesgos de seguridad y obsolescencia tecnológica.</t>
  </si>
  <si>
    <t>El proyecto tiene un impacto estratégico y significativo en términos de eficiencia operativa, seguridad tecnológica y crecimiento sostenido de las capacidades tecnológicas. 
Con la actualización tecnológica se espera incorporar una plataforma más actualizada, más eficiente y con menor necesidad de recursos para su mantenimiento.
Permitir actualizaciones más frecuentes y menos disruptivas con las últimas mejoras y parches de seguridad.
Crecer junto con las necesidades del Instituto, permitiendo añadir más usuarios, datos y funcionalidades sin perder rendimiento.
Permitir la modularidad, para una integración de nuevas herramientas y servicios según sea necesario.
Cumplir con la normatividad de seguridad mejorando la confianza de los  usuarios.
Desarrollo de nuevas funcionalidades y llevar a cabo el mantenimiento de aplicaciones existentes con base a los requerimientos de los usuarios</t>
  </si>
  <si>
    <t xml:space="preserve">Actualización y mantenimiento del Portal de las Comisiones de Vigilancia </t>
  </si>
  <si>
    <t>Continuar con la actualización de los módulos o componentes del Portal de las Comisiones de Vigilancia, para integrar los nuevos requerimientos funcionales, tecnológicos y de seguridad.</t>
  </si>
  <si>
    <t>Se realizará la actualización y mantenimiento de los módulos o componentes del Portal de las Comisiones de Vigilancia, a fin de contar con funcionalidades que fortalezcan el seguimiento al registro de información en el sistema. El impacto que se espera con el proyecto consiste en una mejora de la operatividad y eficiencia del sistema, ya que las Comisiones de Vigilancia producen volúmenes importantes de información relacionados con su integración, sesiones, asistencia y acuerdos, por lo que la implementación de las nuevas funcionalidades contribuirá a reducir los errores humanos y a mejorar los tiempos de respuesta en la captura y seguimiento de información. El desarrollo del proyecto se alineará con los estándares de calidad de software establecidos en los Manuales de Procesos de TIC del Instituto.</t>
  </si>
  <si>
    <t xml:space="preserve">Modernización y mantenimiento de los servicios de 
georeferencia electoral </t>
  </si>
  <si>
    <t>Mantener actualizados los servicios de georeferencia electoral con el propósito de asegurar la confiabilidad del marco geoelectoral; así como su disponibilidad en los Módulos de Atención Ciudadana para contribuir a la integración de un Padrón Electoral y Lista Nominal confiables</t>
  </si>
  <si>
    <t xml:space="preserve">Realizar el mantenimiento y modernización de los servicios de georreferencia electoral Sistema de Actualización al Marco Geográfico Electoral (SAMGE) en la plataforma PostgreSQL + PostGIS (BDGE), "ubicatudomicilio", "UbicaTuCasilla, "Sistema de Rasgos Relevantes", "Sistema de Información Geográfico Electoral" y el "Sistema de Avisos Domiciliarios" utilizando plataformas de desarrollo Open Source, lo que permite ajustarse a los cambios en los procesos de actualización al Padrón Electoral y contar con serviciose instrumentos actualizados atendiendo el principio de máxima publicidad al disponer a la ciudadanía la geografía electoral para su consulta. </t>
  </si>
  <si>
    <t xml:space="preserve">Análisis y Delimitación de Demarcaciones Municipales del 
Estado de Chihuahua </t>
  </si>
  <si>
    <t xml:space="preserve">Realizar el Análisis y la Delimitación de las Demarcaciones Municipales del estado de Chihuahua conforme a lo establecido en la legislación federal y local vigente. </t>
  </si>
  <si>
    <t xml:space="preserve">Delimitar los municipios de la entidad conforme al número de regidores que les corresponde, de tal forma que cada municipio cuente con las demarcaciones territoriales previstas en la ley. </t>
  </si>
  <si>
    <t>Fortalecimiento a la estructura operativa en materia registral</t>
  </si>
  <si>
    <t>Dar atención oportuna a procedimientos, protocolos y requerimientos de diversas autoridades y ciudadanos en materia registral, mediante el fortalecimiento de la estructura operativa de la Secretaria Técnica Normativa, a fin de brindar legalidad y certeza a las actividades en materia del Registro Federal de Electores.</t>
  </si>
  <si>
    <t>1. Servicio de verificación: Se estima la recepción de 100 solicitudes de suscripción de convenio del servicio de verificación de la credencial para votar.
2. Determinación Jurídica: Se estima la recepción de 35 solicitudes para credencialización de personas de prisión preventiva es indeterminable el número todavia que se trata un nuevo mandato del Tribunal y 6000 de ciudadania residente en el extranjero, así como 8000 casos de datos presuntamente irregulares (DPI), usurpación de identidad (USI) y  verificación de documentación presuntamente irregular (VDI).
3. Solicitudes ciudadanas: Se estima la recepción de 4,400
4. Requerimientos: Se estima la recepción de 11,500 requerimientos jurisdiccionales y 5000 administrativos</t>
  </si>
  <si>
    <t xml:space="preserve">Actualización del Sistema de Resguardo y Destrucción de 
Credenciales Web </t>
  </si>
  <si>
    <t>Mejorar y actualizar el Sistema de Resguardo y Destrucción de Credenciales Web a fin de optimizar su funcionamiento, seguridad, apariencia; así como reducir incidentes y mejorar la experiencia del usuario.</t>
  </si>
  <si>
    <t>Modernizar y actualizar el Sistema de Resguardo y Destrucción de Credenciales Web del Instituto. Fortalecer la seguridad, eficiencia y experiencia de usuario. Reducir un 30% los incidentes reportados al CAU en los primeros 6 meses y mejorar los tiempos de respuesta y ejecución en el proceso de resguardo y destrucción de credenciales, cumplir con los estándares de seguridad informática y usabilidad internacional (W3C). Liberar 5 versiones mejoradas en 12 meses, cada una auditada para asegurar el cumplimiento de estándares de seguridad y eficiencia operativa. Además, el proyecto se alineará con las políticas internas del INE y normativas como la Ley General de Protección de Datos Personales, garantizando la transparencia en la gestión de credenciales. Se realizarán pruebas de seguridad, rendimiento y encuestas de satisfacción para asegurar un aumento del 25% en la satisfacción del usuario</t>
  </si>
  <si>
    <t>Voto de las y los mexicanos en el extranjero</t>
  </si>
  <si>
    <t>Evaluar de forma integral el funcionamiento del proceso del voto de las y los mexicanos en el extranjero, a través del análisis y valoración de aspectos normativos, tecnológicos, de promoción y procedimentales desde la credencialización hasta las tres modalidades del ejercicio del voto, con la finalidad de consolidar acciones de mejora</t>
  </si>
  <si>
    <t>1. Realizar una re-ingeniería de procesos y sistemas del voto extraterritorial evaluando el proceso integral en las modalidades de voto con referencia al PEF 2023-2024, y con base en el estándar del MPTIC vigente. 2. Análisis de las estrategias de difusión y vinculación con la comunidad mexicana y la aplicación de 3 actividades de promoción y 5.5 millones de impresiones en pauta digital. 3. Recopilar y elaborar contenidos para elaborar la Memoria del Voto en el extranjero. Estas actividades se realizarán de enero a diciembre del 2025, y se verificará el trabajo realizado a partir de Informes de avances del VMRE ante la CVMRE y el CG. Con base en el Art. 35, I y II, y 36, III de la CPEUM; del 329 al 356 y 13º Transitorio, de la LGIPE; 100 al 109 del Reglamento de Elecciones y; Art. 45, 47, 49, 64 y 66 del Reglamento Interior.</t>
  </si>
  <si>
    <t xml:space="preserve">Fortalecimiento de los Centros de Consulta del Padrón 
Electoral en Oficinas Centrales y Juntas Locales Ejecutivas </t>
  </si>
  <si>
    <t>Proporcionar soporte a la operación de los Centros de Consulta para el acceso por parte de los Partidos Políticos a la información del Padrón Electoral y las Listas Nominales, a través de los Centros Estatales de Consulta del Padrón Electoral (CECPE) y del Centro de Consulta del Padrón Electoral (CCPE).</t>
  </si>
  <si>
    <t>Atender las actividades de soporte a la operación de los Centros de Consulta, mediante la continuidad de la estructura operativa de 4 plazas. El CCPE tiene como finalidad dar cumplimiento a lo señalado por el artículo 152, numeral 1 de la LGIPE, a efecto de garantizar el acceso permanente a los partidos políticos a la información contenida en el P.E. y en las LNE. El servicio permite consultar: P.E. y L.N.; histórico de trámites; información adicional: fotografías, datos de medios de identificación, catálogos cartográficos, catálogosde apoyo (escolaridad, ocupación, tipo cartografía, causa sin huella, tipo baja padrón); Productos de Procesos Electorales: LNER, LNDEF, ADENDAS (Lista Adicional de los diversos productos electorales - en caso de aplicar), Resultado del análisis a las observaciones formuladas a la LNE e información o insumos varios.</t>
  </si>
  <si>
    <t>Fortalecimiento de la atención a requerimientos de información y obligaciones de trasparencia, a través de la explotación de la base de datos del Padrón Electoral</t>
  </si>
  <si>
    <t xml:space="preserve">Dar atención y seguimiento a requerimientos de información y obligaciones de transparencia, producto de la evolución de las atribuciones del Registro Federal de Electores, a fin de colaborar en el cumplimiento de los acuerdos del Consejo General del INE, mediante la explotación de información del Padrón Electoral. </t>
  </si>
  <si>
    <t xml:space="preserve">Proporcionar información que atienda con oportunidad los requerimientos de información que se reciban, correspondientes a solicitudes de INFOMEX y de temas que fueron incorporados en los acuerdos del Consejo General del INE, como trámites de credencial de ciudadanos no binarios y personas transgénero; al amparo del Art. 141 de la LGIPE y credenciales solo como medio de identificación. Para poder brindar atención y seguimiento a requerimientos de información y obligaciones de transparencia, producto de la evolución de las atribuciones del Registro Federal de Electores. </t>
  </si>
  <si>
    <t>OF12</t>
  </si>
  <si>
    <t>Reforzamiento operativo para la administración de los tiempos del Estado en radio y televisión</t>
  </si>
  <si>
    <t>Reforzar las actividades relacionadas con la administración de los tiempos del Estado en radio y televisión, establecido en el Articulo 41, Base III, Apartado A, incisos a) y g) de la Constitución Política de los Estados Unidos Mexicanos, para garantizar la prerrogativa constitucional en radio y televisión que tienen los partidos políticos, autoridades electorales, y en su caso candidaturas independientes y coaliciones durante los Procesos Electorales a celebrarse en el 2025 y durante periodo ordinario.</t>
  </si>
  <si>
    <t>Eficientar los procedimientos en la elaboración de pautas, dictaminación de materiales, atención a partidos, autoridades y concesionarios, monitoreo de medios, verificación del acceso igualitario a la pauta, notificación de requerimientos, acuerdos y medidas cautelares, así como atención a solicitudes de información. Lo anterior mediante la contratación de 25 plazas y con ello garantizar las actividades que involucran la administración de los tiempos del Estado, establecido en el Art 41, Base III, Apartado A, incisos a) y g) de la Constitución Política de los Estados Unidos Mexicanos</t>
  </si>
  <si>
    <t>SI</t>
  </si>
  <si>
    <t>Registro de Partidos Políticos Nacionales, Locales y Agrupaciones Políticas Nacionales</t>
  </si>
  <si>
    <t>Constatar el cumplimiento de los requisitos que deben reunir las organizaciones interesadas en constituirse como partidos políticos nacionales, analizar el número de afiliaciones de las organizaciones interesadas en constituirse como partidos políticos locales y revisar las notificaciones de intención de las organizaciones interesadas en constituirse como agrupación política nacional, a efecto de verificar el cumplimiento de los requisitos establecidos en la legislación aplicable.</t>
  </si>
  <si>
    <t>Analizar las manifestaciones de intención de las organizaciones interesadas en constituirse como partidos políticos nacionales, capacitar a los órganos delegaciones, así como a las organizaciones sobre la certificación de asambleas y el uso del sistema de cómputo; llevar la agenda de celebración de asambleas y su seguimiento, designar a las personas funcionarias responsables para certificar asambleas, descartar doble afiliación entre organizaciones en proceso de constitución y entre partidos políticos con registro y determinar el número final de personas afiliadas válidas de cada organización por asamblea; coordinar con los Organismos Públicos Locales el registro de personas asistentes a asambleas y el de las personas afiliadas en el resto de la entidad, a efecto de verificar su estatus registral en el padrón electoral, descartar doble afiliación entre organizaciones en proceso de constitución y entre partidos políticos con registro, y determinar el número final de personas afiliadas válidas con que cuenta cada organización y brindar la información necesaria a los OPL para pronunciarse sobre el registro de partidos políticos locales. Y analizar las notificaciones de intención de las organizaciones interesadas en constituirse como agrupación política nacional, determinar su procedencia, capacitarlas, darlas de alta en el sistema, hacer la mesa de control y atender las garantías de audiencia solicitadas.</t>
  </si>
  <si>
    <t>Reforzamiento técnico jurídico en radio y televisión en materia electoral, creación y reformas de lineamientos y normatividad electoral, así como resolución de recursos de inconformidad</t>
  </si>
  <si>
    <t>Realizar las acciones relativas a la propuesta de reforma sustantiva al Reglamento de Radio y Televisión en Materia Electoral; la creación, reforma o modificación de normatividad en la materia; implementar las atribuciones del Instituto derivadas de reformas constitucionales y legales de procesos electivos y la atención a los recursos de inconformidad.</t>
  </si>
  <si>
    <t>Instrumentar las acciones relativas para elaborar las propuestas de reforma sustantiva del Reglamento de Radio y Televisión en Materia Electoral, con la finalidad de contar con un proyecto que refleje las aportaciones de las personas integrantes del Comité de Radio y Televisión, así como considerar el resultado de las consultas y foros que se realicen y lo que la normatividad y criterios jurisdiccionales establecen en la materia; la creación, reforma o modificación de la normativa de la materia; y la elaboración de los proyectos de resolución de Recursos de Inconformidad durante 2025.</t>
  </si>
  <si>
    <t>Atención a los sistemas informáticos de operación continua, nuevas soluciones y migración de información histórica</t>
  </si>
  <si>
    <t>Dar atención permanente a los sistemas informáticos que operan las áreas usuarias; creación de nuevas soluciones informáticas requeridas y migración de la información histórica a portales para su consulta. Actividades que se realizarán mediante el análisis, diseño, implementación, pruebas, liberación, ajustes, administración y migración respectiva, a fin de mantener la operación diaria de la DEPPP para dar cumplimiento a sus atribuciones.</t>
  </si>
  <si>
    <t>Atender las modificaciones solicitadas por las áreas usuarias a 19 sistemas informáticos de operación continua. Generar 5 nuevas soluciones informáticas y trasladar la información histórica a portales de consulta</t>
  </si>
  <si>
    <t>Fortalecimiento a la infraestructura de Tecnologías de la Información y las Comunicaciones, al ambiente físico y al soporte operativo</t>
  </si>
  <si>
    <t>Fortalecer la infraestructura de tecnologías de la información y comunicaciones (TIC), de ambiente físico, de captación de señales y mantenimiento operativo; mediante la renovación de componentes de hardware y software, contratación de servicios de soporte y de personal, con el fin de tener un funcionamiento continuo en la operación diaria de la DEPPP.</t>
  </si>
  <si>
    <t>Adquirir componentes de ambiente físico y de señales para los CEVEM y el CENACOM, contratar personal para reforzar la operación diaria, la infraestructura de ambiente físico y señales y actividades administrativas.</t>
  </si>
  <si>
    <t>OF13</t>
  </si>
  <si>
    <t>C130110</t>
  </si>
  <si>
    <t xml:space="preserve"> Consulta Popular </t>
  </si>
  <si>
    <t>Coordinar la ejecución y seguimiento de los trabajos en materia de organización electoral correspondientes a la Dirección de Operación Regional de la Dirección Ejecutiva de Organización Electoral, para atender la organización de la Consulta Popular a realizarse en el 2025.</t>
  </si>
  <si>
    <t>Organizar la Consulta Popular 2025 de conformidad con el Plan Integral y Calendario y los Lineamientos del Instituto que se emitan y sean aprobados por el Consejo General para el cumplimiento de las actividades relativas a la planeación, instrumentación y seguimiento en materia de Organización Electoral, tales como instalación y funcionamiento de los consejos locales y distritales; instalación y operación de oficinas municipales; contratación de personal de apoyo en oficinas centrales y órganos desconcentrados; recorridos y visitas de examinación por las juntas distritales ejecutivas por las secciones electorales para la ubicación de los domicilios donde se instalarán las casillas el día de la Jornada de la Consulta Popular; equipamiento de las casillas electorales y las correspondientes en materia de asistencia electoral</t>
  </si>
  <si>
    <t>C130210</t>
  </si>
  <si>
    <t>Documentación y Materiales para la Consulta Popular</t>
  </si>
  <si>
    <t>Asegurar la producción y suministro a los 300 consejos distritales de los documentos y materiales electorales para la Consulta Popular, que en su caso se realice, aprobados por el Consejo General, conforme a los plazos establecidos en la legislación electoral,  para que sean entregados a las Presidencias de Mesas Directivas de Casilla y la ciudadanía que acuda a votar cuente con todos los elementos necesarios para emitir su sufragio</t>
  </si>
  <si>
    <t>En cumplimiento al art. 56, numeral 1, incisos b) y c) de la LGIPE, y el anexo 4.1 del RE, supervisar la producción de la documentación electoral y los materiales electorales que se utilizarán en las casillas de la Consulta Popular, así como, en cumplimiento del art. 56, numeral 1, inciso c) y 216, numeral 1, inciso d) de la LGIPE, y el anexo 5 del RE, operar el Centro Logístico de Distribución de la DEOE para realizar el acopio, clasificación y almacenamiento de la documentación y materiales electorales, para su posterior distribución y almacenamiento en los 300 consejos distritales en los plazos establecidos en la legislación electoral.</t>
  </si>
  <si>
    <t>C130310</t>
  </si>
  <si>
    <t>Información sobre el desarrollo de la Consulta Popular</t>
  </si>
  <si>
    <t>Implementar el Plan Integral y Calendario de la Consulta Popular, así como, el operativo de campo del conteo rápido que se realice e informar de manera permanente sobre el desarrollo de la Jornada Consultiva con información generada desde las mesas receptoras de la consulta popular y recabada por las figuras de instructores asistentes, a través de las herramientas informáticas desarrolladas para tal fin.</t>
  </si>
  <si>
    <t>Desarrollar documentos normativos y procedimentales para la implementación del proyecto, así como, desarrollar e implementar la estrategia de capacitación. Planear, programar y asignar requerimientos humanos, materiales y financieros para la instalación y operación de las salas de la Información; así como para el operativo de campo del conteo rápido que se realice. Determinar requerimientos técnicos, probar e implementar las herramientas informáticas que se propongan. Llevar a cabo los simulacros para el adecuado funcionamiento de los procedimientos. Implementar los operativos de campo de Información sobre el desarrollo de la Jornada Consultiva y del Conteo Rápido el día de la jornada consultiva y presentar los informes que correspondan</t>
  </si>
  <si>
    <t>Asistencia Electoral y Ubicación e instalación de casillas</t>
  </si>
  <si>
    <t>Desarrollar un programa que apoye a las juntas distritales ejecutivas y consejos electorales para llevar a cabo el seguimiento de la Jornada Electoral y las sesiones de cómputos de los organismos públicos locales de los procesos electorales locales ordinarios 2024-2025; así como disponer de los apoyos para las personas que participen como funcionarios/as de Mesa Directiva de Casilla y propietarios/as o encargados de los inmuebles donde se ubicarán las casillas el día de la Jornada Electoral. Así como asegurar para el Proceso Electoral Local Ordinario 2024-2025, la ubicación de las casillas electorales, el equipamiento, su instalación y difusión, para que la ciudadanía pueda emitir su voto de forma libre, secreta y directa</t>
  </si>
  <si>
    <t>Apoyar a los CL y CD de las entidades, en el seguimiento de la JE y las sesiones de cómputos de los OPL de los PEL 2024-2025. Otorgar a cada FMDC recursos para su alimentación; apoyo para la limpieza de las instalaciones donde se ubicarán las casillas. Identificar los domicilios, con el desarrollo de recorridos y visitas de supervisión, equipamiento y acondicionamiento de las casillas en los distritos electorales de las entidades, y posterior difusión de su ubicación, así como dar soporte a todas las actividades de Asistencia Electoral desarrolladas durante el Proceso Electoral.</t>
  </si>
  <si>
    <t>Integración y Funcionamiento de Órganos Temporales</t>
  </si>
  <si>
    <t>Apoyar la integración y funcionamiento de consejos locales y distritales, juntas locales y distritales y oficinas municipales de las entidades de Durango y Veracruz, con el propósito de coadyuvar con la ejecución de las actividades en materia del Proceso Electoral Local Ordinario 2024-2025 y fortalecer la coordinación y supervisión con los órganos desconcentrados.</t>
  </si>
  <si>
    <t>Apoyar en la implementación de actividades de organización electoral que realizarán los consejos locales y distritales de las entidades de Durango y Veracruz del Instituto, que sesionarán durante el Proceso Electoral Local Ordinario 2024-2025, al menos una vez al mes; proporcionar las dietas y apoyos financieros mensuales a las consejeras y consejeros electorales, así como los recursos para el funcionamiento de las sesiones de los consejos y de las oficinas municipales.</t>
  </si>
  <si>
    <t>Integración y Funcionamiento de Órganos Permanentes</t>
  </si>
  <si>
    <t>Apoyar la integración y funcionamiento de juntas locales y distritales ejecutivas, con el propósito de coadyuvar con la ejecución de las actividades en materia del Proceso Electoral Local Ordinario 2024-2025 y fortalecer la coordinación y supervisión con los órganos desconcentrados.</t>
  </si>
  <si>
    <t>Apoyar la integración y funcionamiento de las juntas ejecutivas locales y distritales de las entidades de Durango  y Veracruz.  Así como planear, dirigir y supervisar la elaboración de los programas de organización electoral. Supervisar y coordinar, a través de las VE, las actividades de organización electoral en los órganos desconcentrados. Observar el cumplimiento de los acuerdos y disposiciones de organización electoral que emita  el CG y la JGE; así como seguimiento a su observancia por las juntas locales y distritales. El parámetro será el total de las sesiones ordinarias que lleven a cabo las JLE y JDE de las entidades con el PEL 2024-2025 (Durango y Veracruz), durante los meses de enero a junio de 2025</t>
  </si>
  <si>
    <t>Voto Electrónico e Innovación en Materia de Organización Electoral</t>
  </si>
  <si>
    <t>Implementar la Urna Electrónica del Instituto Nacional Electoral en casillas especiales seleccionadas en algunas entidades federativas; asimismo, implementar aplicaciones informáticas para atender la operación y seguimiento de los procesos en materia de organización electoral</t>
  </si>
  <si>
    <t>Implementar de forma gradual el voto electrónico con el uso de urna electrónica, realizando una prueba piloto vinculante en casillas especiales seleccionadas de dos entidades federativas utilizando la Urna Electrónica del INE. Generar y/o realizar la mejora continua de sistemas y/o herramientas informáticas en materia de organización electoral; contar con información sobre las cantidades y el estado que guardan los materiales electorales federales, y llevar a cabo una prueba del seguimiento de los mecanismos de recolección, documentación o materiales electorales a través de GPS durante su traslado desde y hasta instalaciones del Instituto y/o comité distrital o municipal y/o desde otras ubicaciones.</t>
  </si>
  <si>
    <t>Cuenta de capítulo 1000 con memoria de cálculo coincide el monto presupuestado, no hay memoria de calculo de capíutlos 2000-6000 , podrían colocarse formatos 1b y 1c</t>
  </si>
  <si>
    <t xml:space="preserve">Integración y funcionamiento de Órganos Temporales y Permanentes </t>
  </si>
  <si>
    <t xml:space="preserve">Apoyar la integración y funcionamiento de los consejos electorales y juntas ejecutivas, local y distritales, con el propósito de coadyuvar con la ejecución de las actividades en materia </t>
  </si>
  <si>
    <t>Apoyar en las actividades de los consejos durante el PEL 2025-2026. Los CL y CD funcionarán durante todo el PEL; sesionando por lo menos una vez al mes hasta la conclusión del proceso. Proporcionar dietas y apoyos financieros mensuales a los CL y CD, así como los recursos para el funcionamiento de las sesiones. Planear, dirigir y supervisar los programas y, coordinar a través de los VE, las actividades en órganos desconcentrados. Observar el cumplimiento de acuerdos que emita la JGE, a nivel local y distrital. El parámetro será el total de órganos temporales instalados en las entidades con PEL 2025-2026, de agosto a diciembre 2025. Y proveer del personal temporal a las juntas ejecutivas que apoyen en el desarrollo de las actividades propias de proceso electoral</t>
  </si>
  <si>
    <t>Comunicación en las Juntas Ejecutivas Distritales para la Jornada Electoral</t>
  </si>
  <si>
    <t>Asegurar la disponibilidad de medios de comunicación adecuados y suficientes en las juntas ejecutivas distritales, para que a través de las funciones de Asistencia Electoral se transmita información desde campo a las sedes distritales, durante los Procesos Electorales Locales.</t>
  </si>
  <si>
    <t>Proporcionar a los Capacitadoras/es Asistentes Electorales y Supervisoras/es Electorales los servicios de telefonía celular, telefonía pública rural, servicio de internet local y telefonía satelital según las necesidades específicas de comunicación, para la transmisión de información al Sistema de Información sobre el desarrollo de la Jornada Electoral (vía voz y/o datos) con la finalidad de obtener información sobre el desarrollo de la Jornada Electoral desde las casillas electorales</t>
  </si>
  <si>
    <t>Reforzamiento institucional para la atención de procedimientos jurídicos y gestión administrativa</t>
  </si>
  <si>
    <t>Fortalecer los procedimientos jurídicos y de gestión administrativa que permitan eficientar la organización de los procesos electorales federales, locales, ordinarios, extraordinarios y en su caso consultas populares.</t>
  </si>
  <si>
    <t>Atender los asuntos en materia jurídico electoral y de gestión administrativa de la Dirección Ejecutiva que permita contribuir a los procesos electorales federales, locales, ordinarios, extraordinarios y en su caso consultas populares.</t>
  </si>
  <si>
    <t>Sistema de Información sobre el desarrollo de la Jornada Electoral</t>
  </si>
  <si>
    <t>Informar de manera permanente y oportuna al Consejo General, a los consejos locales y distritales del Instituto Nacional Electoral y a los Organismos Públicos Locales, sobre el desarrollo de la Jornada Electoral, con información generada desde las casillas electorales y recabada por las figuras de asistencia electoral, a través del Sistema de Información sobre el desarrollo de la Jornada Electoral.</t>
  </si>
  <si>
    <t>Desarrollar documentos normativos y procedimentales para la implementación del SIJE, así como desarrollar e implementar la estrategia de capacitación del Sistema de Información sobre el desarrollo de la Jornada Electoral. Planear, programar y asignar requerimientos humanos, materiales y financieros para la instalación y operación de las salas de recepción de información. Determinar requerimientos técnicos, probar e implementar la herramienta informática para la Jornada Electoral. Realizar simulacros del  Sistema de Información sobre el desarrollo de la Jornada Electoral. Implementar y monitorear el  Sistema de Información sobre el desarrollo de la Jornada Electoral el día de la Jornada Electoral. Presentar informes al Secretario del Consejo General del Instituto, sobre el desarrollo del  Sistema de Información sobre el desarrollo de la Jornada Electoral y realizar su evaluación.</t>
  </si>
  <si>
    <t xml:space="preserve">Voto de Personas en Prisión Preventiva </t>
  </si>
  <si>
    <t>Acatar la resolución SUP-JDC-352/2018 y SUP-JDC-353/2018, ACUMULADO del Tribunal Electoral del Poder Judicial de la Federación, mediante la cual se garantizará el derecho al voto de las personas que se encuentran sujetas a proceso penal sometidas a prisión preventiva, que no tienen la posibilidad física para ejercer su derecho, en lo relativo a Organización Electoral.</t>
  </si>
  <si>
    <t>Como parte de la resolución del Tribunal Electoral del Poder Judicial, se implementarán los acuerdos aprobados por el Consejo General del Instituto, para garantizar el derecho al voto de las personas en prisión preventiva.</t>
  </si>
  <si>
    <t>Voto Anticipado en el Territorio Nacional</t>
  </si>
  <si>
    <t>Proyecto específico que busca brindar facilidades a los electores que tienen imposibilidad de presentarse en una mesa de votación el día de la Jornada Electoral, para permitir el acceso al sufragio.</t>
  </si>
  <si>
    <t>Implementar el modelo de votación que emita el Consejo General para que las personas que no puedan asistir a las casillas electorales el día de la Jornada Electoral, y así lo decidan, puedan ejercer su derecho al voto en las elecciones de 2025, a través del mecanismo de voto que determina el diseño, y entrega de materiales y documentación, así como la integración e instalación de mesas que lleven a cabo el escrutinio y cómputo de los votos emitidos en esta modalidad de votación. Realizar visitas a los órganos desconcentrados para la capacitación en la implementación del modelo, así como de supervisión en los avances de la actividad.</t>
  </si>
  <si>
    <t>Documentación y material electoral local</t>
  </si>
  <si>
    <t>Verificar que los Organismos Públicos Locales Electorales (OPL) con elecciones en 2025, supervisen la producción de sus documentos y materiales electorales, en los términos establecidos en el Reglamento de Elecciones (RE) y revisar los proyectos de diseños y especificaciones técnicas de la documentación y los materiales electorales que elabore el OPL con elecciones locales en 2026, para efectos de su validación, de conformidad con lo establecido en el RE.</t>
  </si>
  <si>
    <t>Dar seguimiento, entre febrero y mayo de 2025, a la supervisión de la producción de la documentación y los materiales electorales que lleven a cabo los dos OPL con elecciones en 2025, para verificar que se realice con base en los diseños y especificaciones técnicas validados por la DEOE, en cumplimiento de los artículos 160 y 162 del RE y su Anexo 4.1, con el propósito de que estén en posibilidades de distribuirlos a sus órganos desconcentrados dentro de los plazos legales establecidos. Además, en cumplimiento de la misma normativa, entre agosto y diciembre de 2025, la DEOE debe revisar las propuestas de diseños y especificaciones técnicas de la documentación y los materiales electorales que elabore el OPL con elecciones locales en 2026, para efectos de su validación en los términos de lo dispuesto por el RE</t>
  </si>
  <si>
    <t>Documentación, materiales y logística electoral federal</t>
  </si>
  <si>
    <t>Asegurar el diseño de documentos y materiales electorales funcionales a partir de la incorporación de mejoras derivadas de la identificación de áreas de oportunidad en el proceso electoral anterior y hacer eficiente su uso para las elecciones federales de 2027.</t>
  </si>
  <si>
    <t>Como parte del modelo de mejora continua de los diseños de documentación electoral y de los materiales electorales utilizados en las elecciones federales (previsto en el Reglamento de Elecciones), se integrarán en su caso, propuestas de mejora viables a la documentación electoral a fin de que se eficiente su uso en las elecciones federales de 2027.</t>
  </si>
  <si>
    <t>Estadística Electoral y Sistemas Informáticos de la DEOE</t>
  </si>
  <si>
    <t>Generar los requerimientos y gestionar la operación de los sistemas informáticos que apoyan los procesos sustantivos de organización electoral, con el propósito de hacer eficiente su operación en los Procesos Electorales 2023-2024 y 2024-2025. Así como integrar las estadísticas de las elecciones federales celebradas en 2024 y a celebrarse en 2025, conforme lo mandatado en el artículo 45, inciso m), y 56, inciso f) de la LGIPE, para incorporarla a la versión del Sistema de Consulta de la Estadística de las Elecciones, así como de los resultados de los procesos electorales locales de las 32 entidades federativas celebradas en 2024, en cumplimiento al art. 430 del Reglamento de Elecciones, con la finalidad de contar con una Estadística Electoral Nacional disponible para su consulta por la ciudadanía.</t>
  </si>
  <si>
    <t>Coordinar la operación de los sistemas informáticos para atender los procesos de organización electoral para la sistematización de la información y la generación de reportes. 2. Actualizar el Sistema de Consulta de la Estadística de las Elecciones con los resultados del PEC 2023-2024 y PEL 2024-2025, aplicando las resoluciones de las sentencias del TEPJF y en su caso de las elecciones extraordinarias que resulten.  3. Integrar el expediente digital federal del PEF 2023-2024 recopilado. 4. Verificar el cumplimiento del proceso de remisión de las tablas de resultados electorales al INE por parte de los OPL que se entreguen durante 2025. 5.- Realizar la presentación del Sistema de Consulta de la Estadística de las Elecciones del PEC 2023-2024, por parte de la Consejera Presidenta del Consejo General del INE.</t>
  </si>
  <si>
    <t>Analítica de Datos de Logística Electoral</t>
  </si>
  <si>
    <t>Implementar el seguimiento, análisis, integración y control de la analítica de datos sobre los procesos electorales en materia de Organización Electoral, mediante la sistematización, depuración y armonización de conjuntos de bases de datos generados por los sistemas electorales de la RedINE, a través de herramientas de monitoreo y análisis que brinden a las autoridades superiores del Instituto elementos susceptibles de utilizarse en la planificación de futuros procesos electorales, así como la prevención y mitigación de posibles contingencias.</t>
  </si>
  <si>
    <t>iseñar herramientas de monitoreo e integración de información y análisis de datos, en materia de logística de organización electoral, para explorar generar diagnósticos y analizar información de diferentes niveles de desagregación electoral de procesos electorales organizados por el Instituto Nacional Electoral</t>
  </si>
  <si>
    <t>Estudios de la evaluación de la documentación electoral utilizada en el Proceso Electoral Federal</t>
  </si>
  <si>
    <t>Evaluar los resultados obtenidos durante el Proceso Electoral Local 2024-2025 mediante un análisis sistemático y objetivo de los temas o proyectos institucionales en materia de organización electoral que sean determinados por la Comisión correspondiente, lo cual permitirá la mejora continua de la organización de los procesos electorales.</t>
  </si>
  <si>
    <t>El proyecto requiere de la ejecución de un conjunto de actividades preparatorias, que tienen el propósito de diseñar el método de evaluación y la recopilación de información relevante a nivel nacional, estatal y distrital, la cual sirve de insumo para el desarrollo de los trabajos e informes derivados del proceso de evaluación.
Los resultados de las evaluaciones y/o estudios en materia de organización electoral, que determine la Comisión correspondiente, proveerán de información para la toma de decisiones y mejora continua en materia de organización electoral, lo cual a su vez fortalecerá la orientación a resultados y rendición de cuentas. Lo que se pretende es contar con elementos de análisis que acompañen a un conjunto de recomendaciones viables que puedan ser implementadas en los próximos procesos electorales.</t>
  </si>
  <si>
    <t>Planeación, evaluación y seguimiento a sistemas de organización y asistencia electoral</t>
  </si>
  <si>
    <t>Efectuar las actividades y procedimientos relacionados con el rediseño de los Sistemas de Cómputos, de Representantes y de Reclutamiento de Consejeros Electorales, mediante el análisis e identificación de criterios metodológicos, requerimientos técnicos y procedimientos normativos, para contar con una mayor eficiencia en la operación de los mismos y en el cumplimiento normativo correspondiente.</t>
  </si>
  <si>
    <t>Apoyar a la actualización de los sistemas informáticos implementados por la Dirección Ejecutiva de Organización Electoral. Así como planear, dirigir, supervisar y desarrollar los documentos normativos y procedimentales para la actualización y mejora de los sistemas informáticos, así como desarrollar e implementar la estrategia de capacitación. Determinar requerimientos técnicos, probar e implementar la herramienta informática para los procesos siguientes. Realizar simulacros y coordinar simulacros, así como, realizar su evaluación.</t>
  </si>
  <si>
    <t>Diagnóstico e identificación de áreas de oportunidad para el operativo de campo del Conteo Rápido</t>
  </si>
  <si>
    <t>Mejorar el servicio para la captura automatizada de los datos reportados al  Conteo Rápido mediante un análisis integral de su diseño e implementación de las tecnologías de información y comunicación, para tener una mejor oportunidad y calidad en la información que abonen a tener estimación con mayor certeza.</t>
  </si>
  <si>
    <t>Se considera inicialmente la elaboración de un diagnóstico sobre los factores que influyen en la calidad y oportunidad del reporte al Conteo Rápido, con base en la experiencia y antecedentes de procesos electorales previos. Posteriormente, se plantea hacer una investigación sobre las opciones de captura automatizada, considerando las tecnologías de la información y comunicación actuales. Finalmente, se elaborará un plan para implementar las mejoras o nuevas tecnologías para el reporte automatizado al Conteo Rápido.</t>
  </si>
  <si>
    <t>OF14</t>
  </si>
  <si>
    <t>Actualización del Sistema Integral de Información del Servicio Profesional Electoral Nacional (SIISPEN 2.0)</t>
  </si>
  <si>
    <t>Desarrollar y actualizar los subsistemas que forman parte del Sistema Integral de Información del Servicio Profesional Electoral Nacional, con el objeto de apoyar la ejecución de los mecanismos y procedimientos del Servicio</t>
  </si>
  <si>
    <t>Desarrollar los subsistemas asociados a los mecanismos y procesos del Servicio Profesional Electoral Nacional, así como realizar mejoras a los subsistemas previamente desarrollados, para fortalecer los procesos contemplados en el Estatuto vigente</t>
  </si>
  <si>
    <t>Renovación del Programa de Formación y del mecanismo de capacitación</t>
  </si>
  <si>
    <t>Ampliar la oferta formativa del Programa de Formación y Desarrollo Profesional Electoral con el fin de dar continuidad a la profesionalización del personal del Servicio, de acuerdo con lo dispuesto en el Estatuto.</t>
  </si>
  <si>
    <t xml:space="preserve">Con la oferta formativa desarrollada al momento, se tiene cubierto el primer ciclo trianual, y se cuenta con 6 módulos de los 31 que se requieren para la formación especializada del próximo ciclo trianual. Con el desarrollo de este proyecto en 2025, se alcanzaría a cubrir el 32.25% de la oferta necesaria del Programa de Formación, beneficiando a 666 personas funcionarias del Servicio Profesional Electoral Nacional del Instituto. </t>
  </si>
  <si>
    <t>Concursos Públicos para el Ingreso al Servicio Profesional Electoral Nacional en los sistemas INE y OPLE 2025</t>
  </si>
  <si>
    <t>Implementación del mecanismo de ingreso por concurso público para ocupar plazas vacantes del Servicio Profesional Electoral Nacional del sistema del Instituto Nacional Electoral y de los Organismos Públicos Locales Electorales durante el ejercicio 2025.</t>
  </si>
  <si>
    <t>El Ingreso al Servicio Profesional Electoral Nacional por el mecanismo de concurso público está reglamentado en los artículos 202 al 212 y 403 al 411 del Estatuto del Servicio Profesional Electoral Nacional y del Personal de la Rama Administrativa. A su vez, el acuerdo INE/CG192/2022 establece en el numeral 20 que el diseño, aplicación y calificación del examen de conocimientos estará a cargo de Ceneval por ser la institución que asegura que el examen se sustente en criterios técnicos y estándares de calidad, ya que cuenta con legitimidad pública en el desarrollo de exámenes de conocimiento y en la realización de evaluaciones a gran escala. En 2025 se tiene previsto el ajuste y diseño de los instrumentos de evaluación que se utilizarán en el concurso público relacionado con el sistema INE y OPLE; así como la aplicación y calificación de dicho examen solo para las personas aspirantes a ingresar al SPEN en el sistema INE. Asimismo, el diseño, aplicación y calificación de la evaluación psicométrica para las personas aspirantes a ingresar al SPEN en el sistema INE. Como parte de las innovaciones al mecanismo, se prevé la traducción de la convocatoria del concurso público de ingreso al SPEN a lenguas indígenas y la interpretación de intervenciones en lenguas indígenas, y el servicio de traducción al lenguaje de señas mexicana. En todos los casos se requiere la contratación de especialistas para asegurar la imparcialidad y certeza en la selección de personas aspirantes a ocupar cargos y puestos vacantes mediante el concurso público.</t>
  </si>
  <si>
    <t>Aplicación de evaluaciones en el Concurso Público para el Ingreso al Servicio Profesional Electoral Nacional del sistema Organismos Públicos Locales Electorales</t>
  </si>
  <si>
    <t>Implementación del mecanismo de ingreso por concurso público para ocupar plazas vacantes del Servicio Profesional Electoral Nacional del sistema de los Organismos Públicos Locales Electorales durante el ejercicio 2025</t>
  </si>
  <si>
    <t>El Ingreso al Servicio por la vía de Concurso Público del sistema OPLE está reglamentado en los artículos 403 al 411 del Estatuto del Servicio Profesional Electoral Nacional y del Personal de la Rama Administrativa. A su vez, el acuerdo INE/CG193/2022 establece en el numeral 21 que el diseño, aplicación y calificación del examen de conocimientos estará a cargo de Ceneval por ser la institución que asegura que el examen se sustente en criterios técnicos y estándares de calidad, ya que cuenta con legitimidad pública en el desarrollo de exámenes de conocimiento y en la realización de evaluaciones a gran escala. En 2025 se tiene prevista la aplicación y calificación de los exámenes de conocimientos y el diseño, aplicación y calificación de la evaluación psicométrica para las personas aspirantes a ingresar al Servicio Profesional Electoral Nacional del sistema OPLE mediante concurso público. Como parte de las innovaciones al mecanismo, se prevé la traducción de la convocatoria del concurso público del SPEN a lenguas indígenas y la interpretación de intervenciones en lenguas indígenas; y el servicio de traducción a lenguaje de señas mexicanas y subtitulaje. En todos los casos se requiere la contratación de especialistas para asegurar la imparcialidad y certeza en la selección de personas aspirantes a ocupar cargos y puestos vacantes del concurso público</t>
  </si>
  <si>
    <t>OF15</t>
  </si>
  <si>
    <t>Capacitación Electoral, Educación Electoral y Difusión institucional para la promoción de la participación ciudadana en procesos electorales locales</t>
  </si>
  <si>
    <t>Realizar las actividades relativas a la integración de las Mesas Directivas de Casilla aprobadas por los Consejos Distritales, con ciudadanía capacitada para desempeñar sus funciones el día de la Jornada Electoral, así como para la difusión institucional y la promoción de la participación ciudadana para el Proceso Electoral Local 2024-2025. Durango y Veracruz</t>
  </si>
  <si>
    <t>Durante 2025, realizar la selección y contratación de aproximadamente 2,727 CAE y 455 SE (5 casillas por CAE, 6 CAE por SE) para las tareas de capacitación y de asistencia electoral, a fin de integrar las 13,575 MDC proyectadas en Durango y Veracruz.
Rangos de gastos de campo:
SE:     1. $4,692.00; 2. $6,523.00; 3. $8,001.00; 4. $10,634.00
CAE: 1. $3,329.00; 2. $4,166.00; 3. $5,757.00; 4. $7,837.00
Producción de 60 materiales audiovisuales (20 radio, 7 televisión, 13 reediciones de televisión y 20 medios digitales); 6 servicios de inserciones en medios impresos, 42 inserciones digitales, servicio de asistente virtual (chatbot), y 3 acciones de promoción de la participación ciudadana</t>
  </si>
  <si>
    <t>Capítulo 1000 no cuenta con memoria de cálculo. Las memorias de cálculo de Capítulos 2000-6000 no coinciden con presupuestado.
En Validación de plazas no hay correos de validación de costeo y de formatos 5 y 8</t>
  </si>
  <si>
    <t>Preparación de la Capacitación Electoral, Educación Electoral y Difusión institucional para la promoción de la participación ciudadana en Procesos Electorales Locales</t>
  </si>
  <si>
    <t>Desarrollar actividades preparatorias para la Integración de Mesas Directivas de Casilla y Capacitación Electoral, así como para la difusión institucional y promoción de la participación ciudadana del Proceso Electoral Local 2025-2026.</t>
  </si>
  <si>
    <t>Realizar durante 2025, la elaboración y transferencia de conocimientos de la ECAE; el proceso de reclutamiento y selección de aproximadamente 828 CAE y 138 SE; realizar la producción de 25 materiales audiovisuales (9 para radio, 6 reediciones para televisión, 2 televisiones y 8 para medios digitales), 3 servicios de inserciones en medios impresos para la difusión de mensajes institucionales, 22 inserciones digitales, servicio de asistente virtual (chatbot), y 3 acciones de preparación para promover la participación ciudadana</t>
  </si>
  <si>
    <t>Proyecto editorial y vinculación de alianzas estratégicas en materia de difusión</t>
  </si>
  <si>
    <t>Producir obras editoriales en materia de democracia y divulgar a través de alianzas estratégicas los valores cívico-democráticos entre la ciudadanía, con el objetivo de fortalecer la cultura cívica.</t>
  </si>
  <si>
    <t>Coordinar los trabajos del Comité Editorial y la publicación de 18 obras editoriales con enfoque político-democrático durante 2025. Realizar 18 actividades académicas y culturales, que fortalezcan la cultura cívico-democrática con la publicación de obras editoriales dirigidas a diversos sectores de la población, en especial a grupos en situación de vulnerabilidad, mediante alianzas estratégicas (sello editorial, PAE aprobado, ferias, memoria gráfica).</t>
  </si>
  <si>
    <t>Capítulo 1000 no cuenta con memoria de cálculo. En Validación de plazas no hay correos de validación de costeo y de formatos 5 y 8</t>
  </si>
  <si>
    <t>Implementación de la Estrategia Nacional de Educación Cívica</t>
  </si>
  <si>
    <t>Fortalecer la educación cívica mediante acciones operativas de promoción de la cultura democrática, igualdad de género e inclusión para consolidar una ciudadanía integral.</t>
  </si>
  <si>
    <t>Alcanzar durante 2025 a por lo menos 107,199 personas a través de 13 acciones operativas de promoción de la cultura democrática, igualdad de género e inclusión para el fortalecer la formación y participación ciudadana.</t>
  </si>
  <si>
    <t>Formación y participación ciudadana de niñas, niños y adolescentes</t>
  </si>
  <si>
    <t>Promover la formación y participación ciudadana de niñas, niños y adolescentes a través de acciones educativas y ejercicios de expresión y opinión, para que conozcan y ejerzan su derecho a la participación.</t>
  </si>
  <si>
    <t>Alcanzar durante 2025 a 86,280 personas a través de: a) Programa Talentum Mujeres Civitas, 480; b) Proyecto Árbol, 3,600; c) INECITA, 9,000; d) Club Mundos, 6,000; e) Elecciones escolares, 30,000; f) Parlamento Infantil 7,200, g) WEB Tangram_CIJ 2024 30,000.</t>
  </si>
  <si>
    <t>Impulso de la participación para la igualdad entre mujeres y hombres</t>
  </si>
  <si>
    <t xml:space="preserve">Impulsar iniciativas que fomenten la participación de mujeres y hombres en condiciones de igualdad y con perspectiva de género, para el libre ejercicio de los derechos humanos, particularmente los político-electorales de las mujeres. </t>
  </si>
  <si>
    <t>Llegar en 2025, al menos a 13,708 personas: 9,880 del PNIPPM; 328 de JuventudActúaMX; 500 de México Debate; 360 del Concurso Nacional Tejiendo Redes Ciudadanas por Juventudes Diversas; 2,200 a través de Radio comunitarias, indígenas e indigenistas; 220 del Programa de Liderazgo de las Mujeres en Política; y 220 de la Feria del Libro INE. Las personas contarán con herramientas y formación para ser promotoras en su entorno social, con enfoque de igualdad de género y no discriminación, respeto de los derechos humanos y político-electorales de las mujeres, así como la prevención, atención y erradicación de la violencia política en razón de género. Etiquetado Anexo 13.</t>
  </si>
  <si>
    <t>Consulta Infantil y Juvenil</t>
  </si>
  <si>
    <t>Desarrollar las actividades de sistematización, socialización y articulación de agendas derivadas de los resultados de la Consulta Infantil y Juvenil (CIJ) 2024, que sirvan como insumo para  detonar acciones impulsadas por el Estado mexicano, la sociedad civil y otras instituciones que contribuyan a garantizar los derechos de niñas, niños y adolescentes en nuestro país.</t>
  </si>
  <si>
    <t>Realizar acciones de sistematización, socialización y articulación de agendas derivadas de los resultados de la CIJ 2024: elaboración de 33 reportes de resultados; 33 presentaciones de dichos reportes; desarrollo de una plataforma electrónica; distribución de 134,730 infografías; entrega de 7,320 reportes de resultados; organización de 332 mesas de deliberación y articulación de agendas. Además, devolución de resultados ante 105,000 niñas, niños y adolescentes</t>
  </si>
  <si>
    <t>Evaluación del Proceso Electoral</t>
  </si>
  <si>
    <t>Llevar a cabo la evaluación de la ECAE 2023-2024, para mejorar su diseño y generar innovación en materia de capacitación electoral en futuros procesos electorales, a través de los testimonios de las y los SE y CAE, SE y CAE con discapacidad, FMDC y observadores electorales</t>
  </si>
  <si>
    <t>Realizar durante el 2025 la revisión, designación, premiación e impresión de los 40 trabajos ganadores, conforme a las bases del Concurso Nacional de Testimonios Ciudadanos del PE 2023-2024.</t>
  </si>
  <si>
    <t>C156110</t>
  </si>
  <si>
    <t>Capacitación Electoral, Educación Electoral y Difusión institucional para la promoción de la participación ciudadana de la Consulta Popular</t>
  </si>
  <si>
    <t>Realizar las actividades de integración de las Mesas Directivas de Casilla aprobadas por los Consejos Distritales, con ciudadanía capacitada para desempeñar sus funciones el día de la Jornada Electoral; así como para la difusión institucional y la promoción de la participación ciudadana para la Consulta Popular 2025.</t>
  </si>
  <si>
    <t>Realizar durante 2025: a) Selección y contratación de aproximadamente 34,084 CAE y 5,713 SE para la capacitación y asistencia electoral, a fin de integrar alrededor de 169,817 MDC; b) Producción de 18 materiales audiovisuales (7 para radio, 7  televisiones y 4 para medios digitales); inserciones en medios impresos (3 locales y 3 nacionales) y 35 inserciones digitales; c) 332 foros de deliberación; 1 torneo debate juvenil.</t>
  </si>
  <si>
    <t>Capítulo 1000 no cuenta con memoria de cálculo</t>
  </si>
  <si>
    <t>C157610</t>
  </si>
  <si>
    <t>Voto de las y los Mexicanos en el Extranjero en la Consulta Popular</t>
  </si>
  <si>
    <t>Realizar las actividades para la integración de las Mesas de Escrutinio y Cómputo con ciudadanía capacitada que participará como funcionariado el día de la jornada de Consulta Popular 2025; así como, para la difusión institucional y promoción de la participación de la ciudadanía mexicana residente en el extranjero para que ejerza sus derechos en materia político-electoral</t>
  </si>
  <si>
    <t xml:space="preserve">Realizar durante 2025: a) La integración e instalación de 87 MEC Postales únicas; b) producción de 14 materiales audiovisuales (1 para radio, 1 para televisión y 12 inserciones digitales); c) 2 foros que promuevan la participación ciudadana de la población mexicana residente en el extranjero. </t>
  </si>
  <si>
    <t>OF16</t>
  </si>
  <si>
    <t>C164910</t>
  </si>
  <si>
    <t>Cumplimiento al artículo 67 fracción XVII del Estatuto del Servicio Profesional Electoral Nacional y del personal de la rama administrativa, en lo correspondiente al Proceso Electoral de la Consulta Popular</t>
  </si>
  <si>
    <t>Reconocer la labor que desarrolla el personal del Servicio Profesional y de la Rama Administrativa; así como al personal con funciones de carácter permanente del Instituto, con motivo de las altas carga de trabajo y labores extraordinarias que realizan durante el Proceso de la Consulta Popular</t>
  </si>
  <si>
    <t>Otorgar una remuneración a los miembros del Servicio Profesional Electoral Nacional, al Personal de la Rama Administrativa, así como a los prestadores de servicios bajo el régimen de honorarios con funciones de carácter permanente del Presupuesto Base de Operación, aprobado por el Consejo General y/o Junta General Ejecutiva del Instituto.</t>
  </si>
  <si>
    <t>Modelo de Gestión por Procesos</t>
  </si>
  <si>
    <t>Fortalecer la implementación del Modelo de Gestión por Procesos para que se adapte a los cambios en la Planeación Estratégica, así como a los futuros procesos que formen parte del INE, a fin de cumplir con el ciclo de mejora continua.</t>
  </si>
  <si>
    <t>Apoyar en la adecuación de los 76 Manuales de procesos y 818 procedimientos del INE de forma integral (completitud de Cadena de valor, indicadores de procesos, matriz de riesgos), alineación al Marco Normativo de Control Interno Institucional, para contribuir oportunamente al cumplimiento de los “Lineamientos para la Elaboración y actualización de Manuales de procesos” vigente (Acuerdo INE/JGE243/2022). Asimismo, realizar actividades de sensibilización y transferencia de conocimientos, revisión interna a los procesos previamente seleccionados, así como diseñar al menos 3 mejoras.</t>
  </si>
  <si>
    <t>Alineación de Cédulas de Puesto y Manuales de Organización</t>
  </si>
  <si>
    <t>Ejecución del Programa de Trabajo de Manuales de Procesos y Procedimientos Alineados a Cédulas de Puesto y Manuales de Organización.</t>
  </si>
  <si>
    <t>Actualización del Catálogo de Cargos y Puestos del Personal de la Rama Administrativa de 17 Unidades Administrativas de Oficinas Centrales y de Órganos Delegacionales, sus Manuales de Organización Específicos y Manual de Organización General.</t>
  </si>
  <si>
    <t>Servicio de Primeros Auxilios para las Juntas Locales y Distritales Ejecutivas de las entidades que tendrán Proceso Electoral Local</t>
  </si>
  <si>
    <t>Establecer y prever acciones que permitan al personal, prestadoras y prestadores de servicio del Instituto Nacional Electoral (INE), de las 2 Juntas Locales y 23 Juntas Distritales Ejecutivas de las entidades que tendrán Proceso Electoral Local a desarrollar sus funciones bajo condiciones de salud favorables, durante la Jornada Electoral y los cómputos distritales. Lo anterior en el marco del Proceso Electoral Local 2025</t>
  </si>
  <si>
    <t>Brindar al personal, prestadoras y prestadores de servicios del Instituto Nacional Electoral, servicio de primeros auxilios en las dos entidades federativas que tendrán Proceso Electoral Local en el año 2025.</t>
  </si>
  <si>
    <t>Apoyo administrativo para los enlaces administrativos en las Juntas Distritales Ejecutivas</t>
  </si>
  <si>
    <t>Prestar apoyo administrativo a los 23 Enlaces Distritales en el desarrollo del Proceso Electoral Local para los Estados de Durango y Veracruz, a fin de evitar que, durante dicho Proceso, las gestiones administrativas pierdan oportunidad, eficiencia y efectividad.</t>
  </si>
  <si>
    <t>Dotar de personal de un apoyo administrativo para cumplir con los procedimientos y lineamientos establecidos durante el desarrollo del Proceso Electoral Local, en los 4 distritos de Durango y  19 de Veracruz.</t>
  </si>
  <si>
    <t>Arrendamiento de Plantas de Emergencia para Procesos Electorales Locales</t>
  </si>
  <si>
    <t>Respaldar el suministro eléctrico a los inmuebles involucrados en el Proceso Electoral Local 2025 de Oficinas Centrales, Juntas Locales Ejecutivas y Juntas Distritales Ejecutivas de los Estados de Durango y Veracruz, para garantizar su operatividad</t>
  </si>
  <si>
    <t>Dotar de plantas de emergencia a los inmuebles de Oficinas Centrales, Juntas Locales Ejecutivas y Juntas Distritales Ejecutivas de los Estados de Durango y Veracruz para el Proceso Electoral Local 2025</t>
  </si>
  <si>
    <t>Infraestructura Inmobiliaria</t>
  </si>
  <si>
    <t>Incrementar el patrimonio inmobiliario del Instituto Nacional Electoral para lograr una sustitución paulatina del gasto de arrendamiento por inversiones físicas, a través de la construcción de los inmuebles para las Juntas Locales Ejecutivas de los Estados de Chiapas, Oaxaca y Quintana Roo, además de proporcionar al personal del Instituto y a la ciudadanía instalaciones dignas</t>
  </si>
  <si>
    <t xml:space="preserve">Seguimiento al Programa de Infraestructura Inmobiliaria vigente; se prevé llevar a cabo las acciones necesarias para la construcción de los edificios sede para las Juntas Locales Ejecutivas en los Estados de Chiapas, Oaxaca y Quintana Roo. </t>
  </si>
  <si>
    <t>OF18</t>
  </si>
  <si>
    <t>Obligaciones de transparencia del Instituto Nacional Electoral</t>
  </si>
  <si>
    <t>Coordinar a las áreas centrales y delegacionales en las actividades de revisión, integración, validación y publicación de información de las obligaciones de transparencia, y contar con el soporte, mantenimiento y supervisión del Sistema de Cumplimiento de Obligaciones de Transparencia (SOT) durante 2025.</t>
  </si>
  <si>
    <t>Asegurar la publicación de la información del Instituto.
Asegurar la disponibilidad de la información en las verificaciones que realiza el órgano garante de la transparencia.
Desarrollar el módulo de declaratoria de inexistencia (proceso nuevo con la reforma 2024)
Actualizar el diseño de la interfaz gráfica del Sistema para mejorar la experiencia de uso.
Mantener la interoperabilidad del SOT con el Sistema de Portales de Obligaciones de Transparencia (SIPOT).</t>
  </si>
  <si>
    <t>Mantenimiento de INFOMEX INE v.8 y atención de los procedimientos de acceso a la información y datos personales</t>
  </si>
  <si>
    <t>Mantener en óptimas condiciones el funcionamiento del sistema INFOMEX INE, mediante actualizaciones, cambios para el uso de aplicaciones del sistema y generación de contenidos, con la finalidad de mejorar su empleo y estar en posibilidad de cumplir en tiempo y forma con la atención de solicitudes de acceso a la información y de datos personales; así como, medios de impugnación en ambas materias.</t>
  </si>
  <si>
    <t xml:space="preserve">Continuar con el funcionamiento de la herramienta que utiliza el INE para atender solicitudes de acceso a la información, de protección de datos personales y medios de impugnación, en ambas materias, dando la oportunidad a las y los Enlaces de Transparencia de oficinas de Consejeras y Consejeros, de las 18 áreas centrales y las 32 Juntas Locales Ejecutivas de otorgar atención en los plazos de ley, o, aquellos que se deban acatar por instrucción del Instituto Nacional de Transparencia, Acceso a la Información y Protección de Datos Personales.
Generar herramientas que permitan hacer más eficiente la atención de solicitudes en las cuales se ejercen los derechos humanos de acceso a la información y protección de datos personales; así como, medios de impugnación en ambas materias.
Generar reportes de Requerimientos de Aclaración (RA).
Generar un repositorio institucional para resguardar la información que las áreas responsables ponen a disposición de las personas solicitantes. 
Ajustar las denominaciones de los campos para homologarse con los de la Plataforma Nacional de Transparencia (PNT). 
Incluir nuevas opciones en la modalidad de entrega de la información que se pone a disposición de las personas solicitantes. 
Desarrollar un Módulo para la consulta de “Documentos Testados”, con la finalidad de poder consultar versiones públicas con información confidencial o con información reservada. 
Mantener actualizado el material de capacitación y documentación en materia de acceso a la información. </t>
  </si>
  <si>
    <t>Programa integral de gestión de datos personales</t>
  </si>
  <si>
    <t>Contribuir a la implementación de las políticas, programas de protección de datos personales y mecanismos para la supervisión y vigilancia de las obligaciones que derivan de la normativa en la materia, mediante acciones a nivel central y desconcentrado de capacitación, revisión de calidad de solicitudes de acceso, rectificación, cancelación, oposición y portabilidad, así como verificaciones de los principios y deberes, además de garantizar la operación y actualización de la Plataforma para la Medición, Evaluación y Monitoreo del Cumplimiento en Protección de Datos Personales, con la finalidad de acreditar el principio de responsabilidad en la materia y rendir cuentas a las personas titulares y al Órgano Garante.</t>
  </si>
  <si>
    <t>Continuar con el mantenimiento y operación a nivel institucional del Programa y el Sistema de Gestión para la protección de datos personales, a fin de continuar con la dirección y control sistemático de los datos personales en los procesos institucionales, a través de las siguientes acciones a nivel central (18 órganos) y desconcentrado (32 JLE, 300 JDE):
Ejecución de las Estrategias de Principios, Deberes y Fortalecimiento de la Cultura en protección de datos personales  para implementar los principios (8) y deberes (2).
Implementación del segundo ciclo del Sistema de Gestión para la Protección de Datos Personales y su herramienta informática de apoyo (denominada PEC) como un esquema de mejores prácticas para la rendición de cuentas y mejora continua.
Ejecución de auditorías de control interno en materia de protección de datos personales y evaluaciones de impacto para verificar el cumplimiento de la LGPDPPSO.
Diseño y difusión de material para sensibilizar y capacitar en la materia al personal del Instituto.
Capacitación y actualización especializada al personal del Instituto para la atención de sus obligaciones en la materia.
Revisión de la calidad de solicitudes ARCOP para identificar oportunidades de mejora</t>
  </si>
  <si>
    <t>Sistema de Archivos Institucional del INE</t>
  </si>
  <si>
    <t>Contar con una herramienta propia, denominada Sistema de Archivos Institucional en las áreas centrales y delegacionales del INE, a fin de dar continuidad y garantizar la gestión documental y administración de archivos electrónica que permita registrar y controlar los procesos de producción, organización, acceso, consulta, valoración documental, disposición documental y conservación en el Instituto.</t>
  </si>
  <si>
    <t>Soporte y mantenimiento del Sistema de Archivos Institucional del INE</t>
  </si>
  <si>
    <t>OF20</t>
  </si>
  <si>
    <t>Fiscalización Procesos Electorales Locales</t>
  </si>
  <si>
    <t>Generar el total de Dictámenes de los sujetos obligados como resultado de la fiscalización de los informes de ingresos y egresos de apoyo de la ciudadania, precampaña y
campaña de las y los aspirantes, partidos políticos y candidaturas independientes.</t>
  </si>
  <si>
    <t>Fiscalizar los ingresos y egresos de las personas aspirantes, partidos políticos, candidaturas y candidaturas independientes, en las etapas de apoyo de la ciudadanía,
precampaña y campaña a través de la revisión de los informes de ingresos y gastos que presenten, de los monitoreos de propaganda colocada en la vía pública, internet y
medios impresos, así como visitas de verificación a casas y eventos políticos. Asimismo, como resultado de la fiscalización, notificar los oficios de errores y omisiones y elaborar
los dictámenes de las etapas señaladas en los Procesos Electorales Locales 2024-2025 en los estados de Durango y Veracruz; asi como los procedimientos de campo.</t>
  </si>
  <si>
    <t>SI. Tiene variación de $1.00</t>
  </si>
  <si>
    <t>Sustanciar y resolver procedimientos administrativos sancionadores en materia de fiscalización relacionados con el proceso electoral concurrente.</t>
  </si>
  <si>
    <t>Sustanciar y resolver todos los procedimientos de queja iniciados por irregularidades en el origen, destino y aplicación de los recursos derivados del Proceso Electoral  Concurrente 2023-2024, que, al momento de su presentación, ya no se consideran como quejas expeditas. Además, se debe realizar el seguimiento a las resoluciones impugnadas y, en su caso, formular los acatamientos correspondientes.</t>
  </si>
  <si>
    <t>Sustanciar la totalidad de los procedimientos de queja relacionados al Proceso Electoral Concurrente 2023-2024 que, al momento de su presentación, ya no se consideran como quejas expeditas y preparar los proyectos de resolución correspondientes, asegurándose de que estén  bien fundamentados. Estos proyectos deberán ser presentados para su revisión a la Comisión de Fiscalización y al Consejo General del Instituto.</t>
  </si>
  <si>
    <t>Sustanciación de procedimientos relacionados indirectamente con la fiscalización</t>
  </si>
  <si>
    <t>Resolver en la Unidad Técnica de Fiscalización los procedimientos que se inicien por faltas establecidas en la normatividad que estén relacionadas indirectamente a la fiscalización de sujetos obligados, así como personas físicas y/o morales, para que la totalidad de las faltas cometidas sean analizadas de manera integral y, en su caso, sancionadas por el Consejo General mediante el proyecto de resolución correspondiente.</t>
  </si>
  <si>
    <t>En la sustanciación de procedimientos en la UTF se advirtió una frecuente negativa de información, entrega parcial y/o datos falsos en respuesta a requerimientos dirigidos a personas físicas y/o morales; asimismo existe un retraso en el trámite de los procedimientos de fiscalización cuando se requiere que otra autoridad se pronuncie previamente para que la UTF pueda iniciar el desarrollo de sus facultades; el proyecto busca que se lleve a cabo un procedimiento sancionador  simultaneo, paralelo a la sustanciación hecha por la DRN y a la revisión de los distintos informes de los sujetos obligados, para realizar una sanción directa a las personas físicas y/o morales que que se encuentren en el supuesto principal señalado en líneas anteriores, así como para tramitar los asuntos relacionados, lo que permitirá tener una fiscalización realmente expedita.</t>
  </si>
  <si>
    <t xml:space="preserve">Fortalecer la atención de consultas dirigidas a la Unidad Técnica de fiscalización </t>
  </si>
  <si>
    <t>Responder la totalidad de las consultas dirigidas a la Unidad Técnica de Fiscalización dentro de los plazos legales conferidos para ello y de conformidad con los criterios establecidos por la propia Unidad Técnica, la Comisión de Fiscalización y el Consejo General del Instituto Nacional Electoral</t>
  </si>
  <si>
    <t>El proyecto busca que las consultas dirigidas a la UTF sean concentradas para su atención en la DRN, a fin de cumplir con los plazos exigidos por los Reglamentos de Elecciones y de Fiscalización; con lo anterior se busca: 1) Evitar contradicciones y unificar criterios, permitiendo concentrar la información relativa a consultas, 2) Concentrando las consultas, se acelerará la atención de las mismas, cumpliendo los plazos previstos en la normativa, 3) Obtener un resultado más favorable en los informes relativos a la atención de consultas presentados por las Comisiones de Fiscalización y Vinculación con los OPLE, al fortalecer y garantizar la atención de las mismas.</t>
  </si>
  <si>
    <t>Gestión Integral de la Documentación Administrativa de los Casos de Riesgo y Transparencia</t>
  </si>
  <si>
    <t>Atender los requerimientos turnados por la Unidad de Transparencia y Acceso a la Información Pública, así como la gestión sistemática de la documentación de los casos de riesgo y las solicitudes del Instituto Nacional Electoral a otras dependencias, a través de herramientas tecnológicas para dar soporte a las funciones y actividades en materia de fiscalización electoral</t>
  </si>
  <si>
    <t>La integración de un repositorio único de información digital, a través del módulo de Control de Correspondencia permite generar reportes de estatus y seguimiento en línea de manera expedita de los requerimientos a otras dependencias externas y solicitudes en materia de transparencia, acceso a la información pública y protección de datos personales. Así, el repositorio digital facilita de manera expedita, la consulta y administración de la información proveniente de fuentes externas que se concentra en su totalidad y coadyuve con la instrumentación de los modelos de riesgo en el ciclo electoral a partir de la información fiscal, financiera, económica y electoral, para obtener la evidencia suficiente que respalde los resultados en los dictámenes, quejas y procedimientos oficiosos presentados ante el Consejo General del Instituto Nacional Electoral.</t>
  </si>
  <si>
    <t>Orientación para el cumplimiento de la fiscalización electoral</t>
  </si>
  <si>
    <t>Proporcionar a los sujetos obligados y autoridades electorales, orientación y conocimientos de la normativa de fiscalización electoral, por medio de capacitación, para el cumplimiento de sus obligaciones.</t>
  </si>
  <si>
    <t>Fortalecer la operación y cumplimiento normativo de los sujetos obligados y autoridades en materia de fiscalización electoral por medio de la capacitación realizada a través de la plataforma digital.</t>
  </si>
  <si>
    <t>Acciones para el fortalecimiento de la fiscalización con perspectiva de género</t>
  </si>
  <si>
    <t>Realizar la supervisión y fiscalización preventiva del financiamiento del gasto programado asignado a los partidos políticos, para mejorar la aplicación de los recursos y contribuir con el fortalecimiento de los liderazgos de las mujeres en los partidos políticos, y con la difusión de la cultura política y educación cívica.</t>
  </si>
  <si>
    <t>Optimizar la fiscalización de los recursos del gasto programado en los rubros de actividades específicas, de capacitación, promoción y desarrollo del liderazgo político de las mujeres y liderazgos juveniles asignados a los partidos políticos nacionales y locales, por medio del análisis cualitativo de los Programas A nuales de Trabajo y supervisión de las visitas de verificación, propiciando el empoderamiento político de las mujeres, la difusión de la cultura política y educación cívica, contribuyendo con ello a la rendición de cuentas bajo los principios de eficiencia, eficacia y calidad.</t>
  </si>
  <si>
    <t>Pago de Honorarios para Interventores y Personal de Supervisión y Seguimiento derivado de la Prevención y en su caso Liquidación a los Partidos Políticos Nacionales que se encuentran en el supuesto de Perdida de Registro</t>
  </si>
  <si>
    <t>Vigilar el actuar de los interventores, mediante la revisión de las actividades reportadas en sus informes mensuales, para el cumplimiento de la obligación de supervisión de las liquidaciones que tiene la Unidad.</t>
  </si>
  <si>
    <t>Verificar que los interventores cumplan en tiempo y forma con la presentación de sus informes mensuales y atiendan las solicitudes realizadas por el área de supervisión, para que los procedimientos de liquidación cumplan con lo establecido en la normatividad aplicable. Atender las problemáticas que surjan dentro de los procedimientos de liquidación de las que deba de ocuparse el Instituto, de conformidad con lo establecido en los artículos 41, fracción I, último párrafo de la CPEUM; 192, numeral 1, inciso ñ) y 199, numeral 1, inciso i) de la LGIPE; 95, numeral 5; 10, párrafo 2, inciso c), 94, inciso b), primer párrafo y 97 de la LGPP, así como el 380 Bis, numerales 1 y 2, 381 al 387, 392, 394 y 397 del RF.</t>
  </si>
  <si>
    <t>Modernización del Sistema de Contabilidad en Línea</t>
  </si>
  <si>
    <t>Implementar un Sistema de Contabilidad en Línea que incorpore las últimas tecnologías disponibles, asegurando una gestión contable eficiente, segura y transparente para los actores políticos. Este sistema deberá cumplir con las normativas establecidas por el Instituto Nacional Electoral y facilitar el acceso a la rendición de cuentas y fiscalización, mejorando significativamente sus funcionalidades en comparación con el Sistema Integral de Fiscalización (SIF) actualmente en uso.</t>
  </si>
  <si>
    <t>Abarcará el desarrollo e implementación de un nuevo Sistema de Contabilidad en Línea, diseñado para resolver problemas de obsolescencia y reducir las interrupciones frecuentes que afectan al sistema actual.</t>
  </si>
  <si>
    <t>Gestión de los Modelos de Información</t>
  </si>
  <si>
    <t>Definir, desarrollar y gestionar modelos de información para los sistemas de fiscalización a cargo de la Dirección de Programación Nacional, con el fin de proporcionar a la Unidad Técnica de Fiscalización (UTF) representaciones estructuradas de datos que optimicen la eficiencia operativa, permitan una toma de decisiones informada y faciliten la colaboración entre equipos.</t>
  </si>
  <si>
    <t>Incluye la creación y optimización de modelos de información que integren los datos relevantes de los sistemas de fiscalización, cubrirá todas las fases desde la conceptualización hasta la implementación y el mantenimiento continuo de los modelos de información.</t>
  </si>
  <si>
    <t>Mantenimiento, operación, administración y desarrollo de los Sistemas auxiliares en fiscalización</t>
  </si>
  <si>
    <t>Garantizar el mantenimiento, operación, administración y desarrollo de mejoras a los sistemas de fiscalización y auxiliares, asegurando que los componentes tecnológicos cumplan con los estándares necesarios para su funcionamiento. Lo anterior, a fin de dar continuidad al cumplimiento de la obligación de implementar y administrar un sistema en línea de contabilidad de los partidos políticos, así como establecer mecanismos electrónicos para el cumplimiento de las obligaciones de éstos en materia de fiscalización, los cuales permitirán llevar a cabo una rendición de cuentas, fiscalización y la transparencia durante el ejercicio 2025, contemplando los procesos electorales que se desarrollen en el mismo, así como, las actividades relacionadas con los ejercicios ordinarios correspondientes al 2024, 2025 y 2026.</t>
  </si>
  <si>
    <t>Contempla el mantenimiento, operación, administración y desarrollo de los sistemas de fiscalización y auxiliares para asegurar su óptimo funcionamiento. Esto incluye la gestión continua y las actualizaciones necesarias para contar con el soporte durante los procesos electorales y las actividades relacionadas durante el año 2025.</t>
  </si>
  <si>
    <t>Desarrollo, Administración e infraestructura del Sistema Integral de Monitoreo de Actividades de Campo.</t>
  </si>
  <si>
    <t>Dar continuidad a la fase de desarrollo, así como, realizar los ajustes técnicos respecto de la infraestructura necesaria para la puesta en producción del sistema informático. Se prevé que el sistema se encuentre íntegramente operando para el ejercicio 2025.</t>
  </si>
  <si>
    <t>Se contempla el desarrollo, ajustes técnicos y de infraestructura del sistema informático para su puesta en operación, esto incluye la integración de funcionalidades para monitoreo y verificación de propaganda electoral, la captura y gestión de datos en campo mediante dispositivos móviles y una plataforma web, contemplando las actividades de proceso electoral y las correspondientes al ejercicio ordinario.</t>
  </si>
  <si>
    <t>Sistema de Procedimientos Sancionadores de Fiscalización (Quejas)</t>
  </si>
  <si>
    <t>Desarrollar y poner en funcionamiento el sistema de Procedimientos Sancionadores de Fiscalización, con el fin de optimizar el tiempo empleado en la tramitación de quejas, automatizando su presentación, registro,  substanciación, seguimiento y comunicación de la resolución. El sistema permitirá una presentación eficiente de escritos de queja, garantizando el cumplimiento de requisitos y pruebas, y facilitando la gestión integral de los procedimientos sancionadores, especialmente en el contexto de los Procesos Electorales.</t>
  </si>
  <si>
    <t>Abarca el desarrollo e implementación de un sistema que facilite la presentación de quejas, registro, substanciación, seguimiento y comunicación de la resolución de manera automatizada, relacionado con el procedimiento sancionador en materia de fiscalización electoral.</t>
  </si>
  <si>
    <t>Fiscalización de organizaciones de ciudadanos que pretenden constituirse como partidos políticos nacionales</t>
  </si>
  <si>
    <t>GenerareltotaldeDictámenesdelossujetosobligadoscomoresultadodelafiscalizacióndelosinformesdeingresosyegresosdelasorganizaciones de ciudadanos que pretenden constituirse como partidos políticos nacionales.</t>
  </si>
  <si>
    <t>Fiscalizarlosingresosyegresosdelasorganizacionesdeciudadanosquepretendenconstituirsecomopartidospolíticosnacionalesatravésdelarevisióndelosinformesdeingresosygastosquepresenten,delosmonitoreosdepropagandaenpáginasdeinternet,asícomovisitasdeverificaciónaasambleasestatalesydistritalesquerealicen.Asimismo,comoresultadodelafiscalización,notificarlosoficiosdeerrores y omisiones y elaborar los dictámenes de la revisión de lo informes</t>
  </si>
  <si>
    <t>OF22</t>
  </si>
  <si>
    <t>Acciones para la igualdad sustantiva en el Instituto Nacional Electoral</t>
  </si>
  <si>
    <t>Fortalecer la institucionalización y transversalización de la igualdad de género, no discriminación y prevención de la violencia en el ámbito laboral al interior del INE, a través de actividades de capacitación, difusión y divulgación dirigidas al personal del INE.</t>
  </si>
  <si>
    <t>Las actividades que se realizarán con este proyecto estarán enfocadas a la capacitación del personal en materia de igualdad de género y no discriminación, en la inclusión laboral de personas en situación de discriminación y en la prevención de espacios laborales libres de violencia para el personal de oficinas centrales y órganos desconcentrados.</t>
  </si>
  <si>
    <t>NO</t>
  </si>
  <si>
    <t>SI. No coinciden los montos porque el costeo de los proyectos se jizo en una memoria, pero dividiendo si dan los totales.</t>
  </si>
  <si>
    <t>Acciones para la igualdad y no discriminación en el ejercicio de los derechos político-electorales</t>
  </si>
  <si>
    <t>Promover los derechos políticos-electorales de las mujeres y los grupos en situación de discriminación, a fin de fomentar los valores de la cultura democrática en materia de igualdad, no discriminación y el acceso de las mujeres a una vida libre de violencia en el contexto político y electoral.</t>
  </si>
  <si>
    <t>Las actividades de este proyecto se dirigirán a la sensibilización, formación y la generación de conocimiento de los derechos político-electorales de las mujeres y los grupos en situación de discriminación y la prevención de la violencia política contra las mujeres en razón de género dirigidas a organismos  públicos locales, partidos políticos, agrupaciones políticas nacionales, organizaciones de la sociedad civil, medios de comunicación, y la ciudadanía.</t>
  </si>
  <si>
    <t>OF23</t>
  </si>
  <si>
    <t>Designación de las Presidencias y Consejerías Electorales de los Organismos Públicos Locales Electorales.</t>
  </si>
  <si>
    <t>Llevar a cabo el proceso de selección y designación de las vacantes de Presidencias y Consejerías Electorales de los Organismos Públicos Locales que concluyeron con su periodo de encargo, así como de aquellas que surjan durante el año.</t>
  </si>
  <si>
    <t>Renovar las plazas vacantes que se generen a raíz de la conclusión del periodo de encargo de las Presidencias y Consejerías Electorales de los Organismos Públicos Locales, así como aquellas vacantes que surjan durante el año por cualquiera de las causas a que se refiere el artículo 31 del Reglamento del Instituto Nacional Electoral para la Designación y Remoción de las y los Consejeros Presidentes y las y los Consejeros Electorales de los Organismos Públicos Locales.</t>
  </si>
  <si>
    <t>Mantenimiento del Sistema de Vinculación con los Organismos Públicos Locales Electorales</t>
  </si>
  <si>
    <t>Actualizar, adaptar y dar mantenimiento al Sistema de Vinculación con los Organismos Públicos Locales (SIVOPLE), en función de las necesidades que se han identificado por parte de las personas usuarias.</t>
  </si>
  <si>
    <t>Realizar el mantenimiento del Sistema de Vinculación con los Organismos Públicos Locales (SIVOPLE) para asegurar que la comunicación entre el Instituto Nacional Electoral y los Organismos Públicos Locales sea efectiva y esté centrada en medios digitales. Para ello, es necesario adaptar el SIVOPLE a las necesidades actuales y prevenir posibles fallas en el sistema.</t>
  </si>
  <si>
    <t>Preparación, seguimiento y evaluación de los procesos electorales locales y vinculación con los organismos públicos locales</t>
  </si>
  <si>
    <t>Preparación, seguimiento y evaluación de las actividades que se desprenden de los Procesos Electorales y de las actividades permanentes de los Organismos Públicos Locales (OPL).</t>
  </si>
  <si>
    <t>Proveer de insumos informativos relacionados con el análisis del cumplimiento de las actividades y el intercambio de información entre el INE-OPL. Generar herramientas de planeación, coordinación, ejecución, seguimiento y control correspondientes a los Procesos Electorales Locales. Procesar la información generada por el cumplimiento de las actividades consideradas en los convenios de colaboración, anexos y, en su caso adendas, que se firman entre el Instituto y los OPL y evaluar los procedimientos establecidos. Apoyar la comunicación a través de los medios informáticos, el registro de acuerdos aprobados por el CG y la JGE y la ejecución de las notificaciones que, en su caso se mandaten.</t>
  </si>
  <si>
    <t>OF24</t>
  </si>
  <si>
    <t>C240110</t>
  </si>
  <si>
    <t>Atención de quejas durante eventual consulta popular</t>
  </si>
  <si>
    <t>Atender las quejas y denuncias que se presenten, para su tramitación y sustanciación en los Procedimientos Administrativos Sancionadores que son competencia de esta Unidad, durante el desarrollo del Proceso de la Consulta Popular.</t>
  </si>
  <si>
    <t>Con la contratación de personal de apoyo se permitirá cumplir con los objetivos operativos de la Unidad y el desahogo en tiempo y forma de la carga de trabajo que se genere durante el Proceso de la Consulta Popular.</t>
  </si>
  <si>
    <t>Padrón de registro voluntario de perfiles de redes sociales de mujeres que ocupen un cargo publico de elección popular.</t>
  </si>
  <si>
    <t>Desarrollar un Sistema para la inscripción en el padrón de registro voluntario de perfiles de redes sociales de mujeres que ocupan un cargo público de elección popular.</t>
  </si>
  <si>
    <t>Este sistema permitirá registrar la información de las mujeres que han sufrido de violencia política contra las mujeres a través de las redes sociales, para desarrollar estrategias y herramientas de prevención en casos de VPMRG en colaboración con las plataformas digitales.</t>
  </si>
  <si>
    <t>NO. Monto de formato 1a es menor</t>
  </si>
  <si>
    <t>Desarrollo del Sistema Integral de Procedimientos Sancionadores</t>
  </si>
  <si>
    <t>La creación de un Sistema Integral de Procedimientos Sancionadores.</t>
  </si>
  <si>
    <t>Optimizar y mejorar de manera continua los Procedimientos Sancionadores que se sustancian.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</si>
</sst>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quot;$&quot;#,##0.00"/>
  </numFmts>
  <fonts count="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theme="1"/>
      <name val="Arial"/>
      <family val="2"/>
    </font>
    <font>
      <sz val="10"/>
      <name val="Arial"/>
      <family val="2"/>
    </font>
    <font>
      <sz val="10"/>
      <name val="Arial"/>
    </font>
    <font>
      <sz val="10"/>
      <color theme="1"/>
      <name val="Arial"/>
    </font>
  </fonts>
  <fills count="4">
    <fill>
      <patternFill patternType="none"/>
    </fill>
    <fill>
      <patternFill patternType="gray125"/>
    </fill>
    <fill>
      <patternFill patternType="solid">
        <fgColor rgb="FF7030A0"/>
        <bgColor indexed="64"/>
      </patternFill>
    </fill>
    <fill>
      <patternFill patternType="solid">
        <fgColor rgb="FFFF0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33">
    <xf numFmtId="0" fontId="0" fillId="0" borderId="0" xfId="0"/>
    <xf numFmtId="0" fontId="2" fillId="2" borderId="1" xfId="0" applyFont="1" applyFill="1" applyBorder="1" applyAlignment="1">
      <alignment horizontal="center" vertical="center" wrapText="1"/>
    </xf>
    <xf numFmtId="0" fontId="0" fillId="0" borderId="0" xfId="0" applyAlignment="1">
      <alignment wrapText="1"/>
    </xf>
    <xf numFmtId="0" fontId="4" fillId="0" borderId="1" xfId="0" applyFont="1" applyBorder="1" applyAlignment="1">
      <alignment horizontal="justify" vertical="center"/>
    </xf>
    <xf numFmtId="0" fontId="4" fillId="0" borderId="1"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 xfId="0" quotePrefix="1" applyFont="1" applyBorder="1" applyAlignment="1">
      <alignment horizontal="justify" vertical="center" wrapText="1"/>
    </xf>
    <xf numFmtId="0" fontId="0" fillId="0" borderId="0" xfId="0" pivotButton="1"/>
    <xf numFmtId="4" fontId="0" fillId="0" borderId="0" xfId="0" applyNumberFormat="1"/>
    <xf numFmtId="0" fontId="7" fillId="0" borderId="1" xfId="0" applyFont="1" applyBorder="1" applyAlignment="1">
      <alignment horizontal="justify" vertical="center" wrapText="1"/>
    </xf>
    <xf numFmtId="0" fontId="0" fillId="0" borderId="0" xfId="0" applyAlignment="1">
      <alignment horizont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0" fillId="0" borderId="0" xfId="0" applyAlignment="1">
      <alignment horizontal="center" wrapText="1"/>
    </xf>
    <xf numFmtId="164" fontId="7" fillId="0" borderId="1" xfId="1" applyNumberFormat="1" applyFont="1" applyBorder="1" applyAlignment="1">
      <alignment horizontal="right" vertical="center" wrapText="1"/>
    </xf>
    <xf numFmtId="164" fontId="7" fillId="0" borderId="1" xfId="0" applyNumberFormat="1" applyFont="1" applyBorder="1" applyAlignment="1">
      <alignment horizontal="right" vertical="center" wrapText="1"/>
    </xf>
    <xf numFmtId="164" fontId="0" fillId="0" borderId="0" xfId="1" applyNumberFormat="1" applyFont="1" applyAlignment="1">
      <alignment horizontal="right" vertical="top" wrapText="1"/>
    </xf>
    <xf numFmtId="0" fontId="0" fillId="0" borderId="0" xfId="0" applyAlignment="1">
      <alignment horizontal="right"/>
    </xf>
    <xf numFmtId="164" fontId="0" fillId="0" borderId="0" xfId="0" applyNumberFormat="1" applyAlignment="1">
      <alignment horizontal="right" vertical="top" wrapText="1"/>
    </xf>
    <xf numFmtId="44" fontId="7" fillId="0" borderId="1" xfId="0" applyNumberFormat="1" applyFont="1" applyBorder="1" applyAlignment="1">
      <alignment horizontal="right" vertical="center"/>
    </xf>
    <xf numFmtId="44" fontId="7" fillId="0" borderId="1" xfId="1" applyFont="1" applyBorder="1" applyAlignment="1">
      <alignment horizontal="right" vertical="center"/>
    </xf>
    <xf numFmtId="0" fontId="6" fillId="3" borderId="1" xfId="0" applyFont="1" applyFill="1" applyBorder="1" applyAlignment="1">
      <alignment horizontal="center" vertical="center" wrapText="1"/>
    </xf>
    <xf numFmtId="0" fontId="0" fillId="0" borderId="0" xfId="0" applyAlignment="1">
      <alignment horizontal="center" vertical="center"/>
    </xf>
    <xf numFmtId="0" fontId="7" fillId="3" borderId="1" xfId="0" applyFont="1" applyFill="1" applyBorder="1" applyAlignment="1">
      <alignment horizontal="center" vertical="center" wrapText="1"/>
    </xf>
    <xf numFmtId="164" fontId="7" fillId="3" borderId="1" xfId="1" applyNumberFormat="1" applyFont="1" applyFill="1" applyBorder="1" applyAlignment="1">
      <alignment horizontal="right" vertical="center" wrapText="1"/>
    </xf>
    <xf numFmtId="0" fontId="5"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0" borderId="0" xfId="0" applyFont="1" applyAlignment="1">
      <alignment horizontal="center"/>
    </xf>
  </cellXfs>
  <cellStyles count="2">
    <cellStyle name="Moneda" xfId="1" builtinId="4"/>
    <cellStyle name="Normal" xfId="0" builtinId="0"/>
  </cellStyles>
  <dxfs count="1">
    <dxf>
      <numFmt numFmtId="4"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592.83623148148" createdVersion="8" refreshedVersion="8" minRefreshableVersion="3" recordCount="122" xr:uid="{1C184022-E805-4E3F-9331-3493B1A1A177}">
  <cacheSource type="worksheet">
    <worksheetSource ref="A4:N126" sheet="Matriz"/>
  </cacheSource>
  <cacheFields count="14">
    <cacheField name="UR" numFmtId="0">
      <sharedItems/>
    </cacheField>
    <cacheField name="Desc. UR" numFmtId="0">
      <sharedItems count="16">
        <s v="CNCS"/>
        <s v="CAI"/>
        <s v="DS"/>
        <s v="DJ"/>
        <s v="UTSI"/>
        <s v="DERFE"/>
        <s v="DEPPP"/>
        <s v="DEOE"/>
        <s v="DESPEN"/>
        <s v="DECEYEC"/>
        <s v="DEA"/>
        <s v="UTYPDP"/>
        <s v="UTF"/>
        <s v="UTIGYND"/>
        <s v="UTVOPL"/>
        <s v="UTCE"/>
      </sharedItems>
    </cacheField>
    <cacheField name="Clave" numFmtId="0">
      <sharedItems containsBlank="1" count="123">
        <s v="C040310"/>
        <s v="D040210"/>
        <s v="D040510"/>
        <s v="D040710"/>
        <s v="D041510"/>
        <s v="G040110"/>
        <s v="G040210"/>
        <s v="P040310"/>
        <s v="D050210"/>
        <s v="G060510"/>
        <s v="G080310"/>
        <s v="L081510"/>
        <s v="C097610"/>
        <s v="F091610"/>
        <s v="G090110"/>
        <s v="G090210"/>
        <s v="G090410"/>
        <s v="G090510"/>
        <s v="L091810"/>
        <s v="L091910"/>
        <s v="L097610"/>
        <s v="C110610"/>
        <s v="C112310"/>
        <s v="C112410"/>
        <s v="C113310"/>
        <s v="C117610"/>
        <s v="C117710"/>
        <s v="D110110"/>
        <s v="G110110"/>
        <s v="R110210"/>
        <s v="R110310"/>
        <s v="R110510"/>
        <s v="R110610"/>
        <s v="R110810"/>
        <s v="R110910"/>
        <s v="R111010"/>
        <s v="R111110"/>
        <s v="R111710"/>
        <s v="R111910"/>
        <s v="R112210"/>
        <s v="R112610"/>
        <s v="R112810"/>
        <s v="R113710"/>
        <s v="R114810"/>
        <s v="R11510"/>
        <s v="R115310"/>
        <s v="R115410"/>
        <s v="R117610"/>
        <s v="T111210"/>
        <s v="T111310"/>
        <s v="L122610"/>
        <s v="P124210"/>
        <s v="P123810"/>
        <s v="P123910"/>
        <s v="P124110"/>
        <s v="C130110"/>
        <s v="C130210"/>
        <s v="C130310"/>
        <s v="L135610"/>
        <s v="L133010"/>
        <s v="L133110"/>
        <s v="L134410"/>
        <s v="L131910"/>
        <s v="L133810"/>
        <s v="L135010"/>
        <s v="L134110"/>
        <s v="L134610"/>
        <s v="L134910"/>
        <s v="L134210"/>
        <s v="F132010"/>
        <s v="F134310"/>
        <s v="F135510"/>
        <s v="F134710"/>
        <s v="G130310"/>
        <s v="G130110"/>
        <s v="G140410"/>
        <s v="G140510"/>
        <s v="G140610"/>
        <s v="G140810"/>
        <s v="L156110"/>
        <s v="L156010"/>
        <s v="D150210"/>
        <s v="D150310"/>
        <s v="D150410"/>
        <s v="D150510"/>
        <s v="D150810"/>
        <s v="D150910"/>
        <s v="C156110"/>
        <s v="C157610"/>
        <s v="C164910"/>
        <s v="G160910"/>
        <s v="G162210 "/>
        <s v="L165210"/>
        <s v="L165010"/>
        <s v="L164710"/>
        <s v="G161010"/>
        <s v="T180110"/>
        <s v="T180410"/>
        <s v="T181010"/>
        <s v="T181610"/>
        <s v="L205310"/>
        <s v="F205410"/>
        <s v="G201010"/>
        <s v="G200710"/>
        <s v="G200810"/>
        <s v="G200910"/>
        <s v="D200110"/>
        <s v="P200210"/>
        <s v="P206910"/>
        <s v="L207010"/>
        <s v="L207110"/>
        <s v="P207210"/>
        <s v="P207310"/>
        <s v="P200310"/>
        <s v="D220110"/>
        <s v="D220210"/>
        <s v="E230210"/>
        <s v="E230410"/>
        <s v="L235910"/>
        <s v="C240110"/>
        <s v="D240310"/>
        <s v="F240110"/>
        <m u="1"/>
      </sharedItems>
    </cacheField>
    <cacheField name="Nombre" numFmtId="0">
      <sharedItems/>
    </cacheField>
    <cacheField name="Objetivo" numFmtId="0">
      <sharedItems longText="1"/>
    </cacheField>
    <cacheField name="Alcance" numFmtId="0">
      <sharedItems containsBlank="1" longText="1"/>
    </cacheField>
    <cacheField name="1000" numFmtId="0">
      <sharedItems containsSemiMixedTypes="0" containsString="0" containsNumber="1" containsInteger="1" minValue="0" maxValue="1523087662"/>
    </cacheField>
    <cacheField name="2000 - 6000" numFmtId="0">
      <sharedItems containsSemiMixedTypes="0" containsString="0" containsNumber="1" containsInteger="1" minValue="0" maxValue="1416072066"/>
    </cacheField>
    <cacheField name="Total" numFmtId="0">
      <sharedItems containsSemiMixedTypes="0" containsString="0" containsNumber="1" containsInteger="1" minValue="337009" maxValue="2059775143"/>
    </cacheField>
    <cacheField name="Coinciden los montos de los  formatos 1 a, b, c" numFmtId="0">
      <sharedItems/>
    </cacheField>
    <cacheField name="Cuenta con Formatos 5 y Formato de no duplicidad de Funciones" numFmtId="0">
      <sharedItems/>
    </cacheField>
    <cacheField name="Memoria capítulo 1000" numFmtId="0">
      <sharedItems/>
    </cacheField>
    <cacheField name="Anexo 10" numFmtId="0">
      <sharedItems/>
    </cacheField>
    <cacheField name="Sentido del voto " numFmtId="0">
      <sharedItems count="6">
        <s v="A favor"/>
        <s v="A favor "/>
        <s v="A favor , los formatos corresponden al 5 de septiembre. Se tuvieron que cargar los formatos de octubre. Ya que el monto del 2000-6000 no coincide con los formatos 1a,b,c,d "/>
        <s v="A favor. Se Adecue el formato 1a, ya que la información de capítulo 1000"/>
        <s v="Pendiente" u="1"/>
        <s v="Pendiente , los formatos corresponden al 5 de septiembre. Se tuvieron que cargar los formatos de octubre. Ya que el monto del 2000-6000 no coincide con los formatos 1a,b,c,d "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2">
  <r>
    <s v="OF04"/>
    <x v="0"/>
    <x v="0"/>
    <s v="Monitoreo de encuestas y propaganda publicada en medios  impresos con motivo de la consulta popular "/>
    <s v="Proporcionar a la Unidad Técnica de Fiscalización y a la Secretaría Ejecutiva la información detectada durante el monitoreo de propaganda y encuestas difundidas en medios  impresos con motivo de la Consulta Popular y apoyar la cobertura informativa de la misma de los medios de comunicación desde las oficinas centrales del Instituto Nacional _x000a_Electoral"/>
    <s v="Detectar, clasificar y validar la propaganda publicada en los principales medios impresos nacionales y locales con motivo de la Consulta Popular a realizarse en 2023, para  remitirla a la Unidad Técnica de Fiscalización, así como registrar, clasificar y validar las encuestas difundidas en los principales medios impresos nacionales y locales con motivo  también del ejercicio de participación ciudadana y ponerlas a disposición de la Secretaría Ejecutiva observando los criterios que para tal efecto se hayan establecido, además de _x000a_apoyar la cobertura informativa de dicho ejercicio de participación ciudadana por parte los medios de comunicación desde las oficinas centrales del Instituto Nacional Electoral"/>
    <n v="165069"/>
    <n v="230796"/>
    <n v="395865"/>
    <s v="Si "/>
    <s v="No "/>
    <s v="Cuenta con memoria de cálculo pero el monto no coincide con lo capturado en en hyperion; es posible que no se haya cargado la memoria final "/>
    <s v="Si"/>
    <x v="0"/>
  </r>
  <r>
    <s v="OF04"/>
    <x v="0"/>
    <x v="1"/>
    <s v="Seguimiento informativo en medios impresos, electrónicos y  redes sociales "/>
    <s v="Elaboración de productos informativos sobre el acontecer mediático en que se desarrolla la esfera de responsabilidades y atribuciones del Instituto, tanto en lo difundido en los medios convencionales, como en las redes sociales, a fin de mantener oportunmente informado al personal del Instituto."/>
    <s v="Fortalecer el proceso de sistematización y clasificación de la información institucional en bases de datos, que deviene del monitoreo informativo para la generación de diversos  productos informativos , así como para atender requerimientos de información complementarios de las atrubuciones del Instituto. Reforzar el equipo de monitoreo y análisis informativo en medios convencionales para la elaboración de productos informativos, considerando un elevado posicionamiento mediático del Instituto en 2025. Mantener las  capacidades operativas para monitorear y analizar la conversación institucional en redes sociales, a fin de mantener un proceso de alertamiento oportuno y generar los productos  informativos que deriven de ésta; así como, apoyar en las actividades para el combate a la desinformación"/>
    <n v="2902787"/>
    <n v="226456"/>
    <n v="3129243"/>
    <s v="Si "/>
    <s v="No "/>
    <s v="Si"/>
    <s v="Si "/>
    <x v="0"/>
  </r>
  <r>
    <s v="OF04"/>
    <x v="0"/>
    <x v="2"/>
    <s v="Elaboración de contenidos digitales y de comunicación organizacional "/>
    <s v="Elaborar contenidos gráficos y audiovisuales que fortalezcan la estrategia de comunicación del INE en redes sociales, medios de comunicación convencionales y comunicación  interna del INE, explicando las decisiones institucionales con un lenguaje que atienda la evolución de las audiencias en los contextos cambiantes del país "/>
    <s v="Reforzar las capacidades de la CNCS para la generación de contenidos enfocados tanto a medios de comunicación como para ciudadanía en general y comunidad interna del Instituto para atender en su totalidad las necesidades de comunicación generadas a partir de las actividades institucionales, así como de las peticiones de las distintas áreas"/>
    <n v="5018012"/>
    <n v="146195"/>
    <n v="5164207"/>
    <s v="Si "/>
    <s v="No "/>
    <s v="Si"/>
    <s v="Si"/>
    <x v="0"/>
  </r>
  <r>
    <s v="OF04"/>
    <x v="0"/>
    <x v="3"/>
    <s v="Análisis de la información político-electoral difundida en medios convencionales y redes sociales con perspectiva de género "/>
    <s v="Detectar la información difundida en medios convencionales y redes sociales relativa a la participación de las mujeres y de los grupos de atención prioritaria en el ámbito político electoral, a fin de visibilizar hechos de violencia política en razón de género utilizando la perspectiva interseccional mediante un reporte de resultados cuantitativos y cualitativos."/>
    <s v="Analizar la información difundida en prensa, radio, televisión, portales de internet y redes sociales relativa a la participación de las mujeres y de los grupos de atención prioritaria en el ámbito político electoral durante los procesos electorales del año en curso, para generar el reporte anual correspondiente, así como revisar la metodología institucional  conforme a la evidencia empírica recuperada del año inmediato anterior en materia de género y con perspectiva intersectorial."/>
    <n v="1100303"/>
    <n v="57205"/>
    <n v="1157508"/>
    <s v="Si "/>
    <s v="Si"/>
    <s v="Si"/>
    <s v="Si"/>
    <x v="0"/>
  </r>
  <r>
    <s v="OF04"/>
    <x v="0"/>
    <x v="4"/>
    <s v="Actualización de equipos audiovisuales para las transmisiones  públicas de actividades institucionales "/>
    <s v="Actualización de equipos audiovisuales para las transmisiones públicas de actividades institucionales. "/>
    <s v="La compra del equipo responde a la necesidad de evitar que los equipos con los que actualmente contamos queden rezagados ya que la señal que generamos de las Sesiones de Consejo General, Eventos y/o Comisiones no sólo se entrega vía streaming, sino que en muchos casos se realizan de forma directa en la distrbución de señal a los medios de comunicación en sus unidades móviles."/>
    <n v="0"/>
    <n v="24162872"/>
    <n v="24162872"/>
    <s v="Si "/>
    <s v="No aplica"/>
    <s v="No aplica"/>
    <s v="Si"/>
    <x v="0"/>
  </r>
  <r>
    <s v="OF04"/>
    <x v="0"/>
    <x v="5"/>
    <s v="Iniciativa de Intranet"/>
    <s v="Coordinar la gestión de contenidos en el portal de Intranet, IntraINE, con información actualizada sobre las actividades, acciones y eventos que realiza el Instituto, a fin de fortalecer el espíritu de cuerpo y sentido de pertenencia a la organización."/>
    <s v="Potenciar la difusión de los contenidos institucionales, así como la información administrativa hacia la comunidad del Instituto a través de la herramienta de comunicación interna de Intranet."/>
    <n v="1860518"/>
    <n v="79561"/>
    <n v="1940079"/>
    <s v="Si "/>
    <s v="No"/>
    <s v="Si"/>
    <s v="Si"/>
    <x v="0"/>
  </r>
  <r>
    <s v="OF04"/>
    <x v="0"/>
    <x v="6"/>
    <s v="Reporte de información institucional sobre gastos de comunicación social "/>
    <s v="Integrar los reportes de los gastos institucionales en materia de comunicación social para atender los plazos de reporte establecidos en la Ley General de Comunicación Social y en materia de transparencia."/>
    <s v="Atender los plazos de reporte de información sobre gastos en materia de comunicación social hacia la Auditoría Superior de la Federación y hacia la ciudadanía en atención a lo establecido en la Ley General de Comunicación Social y a las normas en materia de transparencia."/>
    <n v="887488"/>
    <n v="60569"/>
    <n v="948057"/>
    <s v="Si "/>
    <s v="No"/>
    <s v="No se puede visualizar el archivo "/>
    <s v="Si"/>
    <x v="0"/>
  </r>
  <r>
    <s v="OF04"/>
    <x v="0"/>
    <x v="7"/>
    <s v="Monitoreo de encuestas y propaganda difundida en medios impresos con motivo de los procesos electorales"/>
    <s v="Proporcionar a la Unidad Técnica de Fiscalización la información detectada durante el monitoreo de propaganda electoral en medios impresos durante los procesos electorales 2024-2025; y a la Secretaría Ejecutiva la información detectada durante el monitoreo de encuestas difundidas en medios impresos con motivo del proceso electoral extraordinario,a fin de apoyar en la verificación del cumplimiento de las disposiciones en la materia."/>
    <s v="Detectar, clasificar, registrar y validar la propaganda electoral publicada en los principales medios impresos nacionales y locales con motivo de los procesos electorales 2024- 2025, así como las encuestas electorales difundidas en dichos medios con motivo del proceso electoral extraordinario 2024-2025, para remitirla a la Unidad Técnica de Fiscalización y a la Secretaría Ejecutiva, respectivamente, en atención a lo establecido en el artículo 64, incisos d) y w) del Reglamento Interior del INE, aplicando los criterios que para tal efecto se hayan establecido."/>
    <n v="826716"/>
    <n v="659000"/>
    <n v="1485716"/>
    <s v="Si "/>
    <s v="Si"/>
    <s v="Si"/>
    <s v="Si"/>
    <x v="0"/>
  </r>
  <r>
    <s v="OF05"/>
    <x v="1"/>
    <x v="8"/>
    <s v="Programa del Centro Internacional de Capacitación e Investigación Electoral"/>
    <s v="Promover programas de cooperación internacional orientados al fortalecimiento de capacidades de funcionarios electorales, nacionales e internacionales, tomadores de decisiones, coadyuvando a difundir información sobre el régimen político electoral de México, promover la cultura democrática y mejorar la gestión electoral, mediante el intercambio de conocimientos sobre mejores prácticas en el mundo"/>
    <s v="Realizar 8 programas de cooperación internacional: 5 talleres y 3 cursos. "/>
    <n v="0"/>
    <n v="4073460"/>
    <n v="4073460"/>
    <s v="Si "/>
    <s v="No aplica"/>
    <s v="No aplica"/>
    <s v="Si"/>
    <x v="1"/>
  </r>
  <r>
    <s v="OF06"/>
    <x v="2"/>
    <x v="9"/>
    <s v="Actualización y mantenimiento de los sistemas informáticos de  la Dirección del Secretariado"/>
    <s v="Desarrollar e implementar mejoras a las herramientas tecnológicas con las que cuenta la Dirección del Secretariado"/>
    <s v="Garantizar la operación, actualización y mantenimiento de los Sistemas Informáticos de la Oficialía Electoral y de Seguimiento de Acuerdos, así como el desarrollo del Sistema de Apoyo Digital para las Sesiones del Consejo General."/>
    <n v="9074787"/>
    <n v="326503"/>
    <n v="9401290"/>
    <s v="Si "/>
    <s v="Si"/>
    <s v="Si"/>
    <s v="Si"/>
    <x v="0"/>
  </r>
  <r>
    <s v="OF08"/>
    <x v="3"/>
    <x v="10"/>
    <s v="Actualización del Sistema Integral de Consulta de la Dirección  Jurídica "/>
    <s v="Actualizar los sistemas de la Dirección Jurídica para garantizar la operación y optimización de los procedimientos mediante la automatización de tareas"/>
    <s v="Disponer de un Sistema Integral de la Dirección Jurídica que contenga los módulos actualizados y funcionales para el adecuado seguimiento de medios de impugnación y expedientes de Acoso, Hostigamiento, Acoso Sexual y Laborar Sistema Integral de Medios de Impugnación, contratos, convenios, legales, laborales y normativas que permita gestionar la información requerida con oportunidad, así como la interoperabilidad con otros sistemasinformáticos que se requiera"/>
    <n v="25147478"/>
    <n v="1067580"/>
    <n v="26215058"/>
    <s v="Si "/>
    <s v="Si, pero faltan los formatos de no duplicidad"/>
    <s v="Si"/>
    <s v="Si"/>
    <x v="0"/>
  </r>
  <r>
    <s v="OF08"/>
    <x v="3"/>
    <x v="11"/>
    <s v="Apoyo de auxiliares jurídicos para las juntas distritales"/>
    <s v="Garantizar razonablemente la atención de asunto jurídicos de competencia de las Juntas Distritales Ejecutivas durante los Procesos Electorales Locales 2025 para brindar  certeza jurídica en su actuación"/>
    <s v="Dotar a las Juntas Distritales Ejecutivas de personal con el perfil requerido para la atención de los asuntos jurídicos que asumen con motivo de los procesos electorales locales, para efecto de fortalecer la actuación de los órganos desconcentrados; así como brindar asistencia a la Dirección Jurídica, Unidad Técnica de lo Contencioso Electoral y Secretariado Técnico (Oficialía Electoral), en cada distrito de las entidades donde habrá elecciones en el 2025."/>
    <n v="4923501"/>
    <n v="174606"/>
    <n v="5098107"/>
    <s v="Si "/>
    <s v="Si, pero faltan los formatos de no duplicidad"/>
    <s v="Si"/>
    <s v="Si"/>
    <x v="0"/>
  </r>
  <r>
    <s v="OF09"/>
    <x v="4"/>
    <x v="12"/>
    <s v="Sistema de voto electrónico para la votación de las mexicanas y mexicanos residentes en el extranjero para la Consulta Popular  2025"/>
    <s v="Contar con una plataforma tecnológica que permita a las y los mexicanos residentes en el extranjero expresar su opinión en caso de una Consulta Popular para el año 2025 a través de internet, considerando la implementación del marco normativo de esta modalidad de votación que el instituto apruebe para su operación"/>
    <s v="Contratar y dar seguimiento al desarrollo de los trabajos de implementación del Sistema de Voto Electrónico para la Consulta Popular 2025, así como seguimiento a las pruebas de auditoría mediante el cual se evaluará dicho sistema para garantizar y asegurar los derechos políticos electorales. Planear, implementar y ejecutar los mecanismos y procedimientos técnicos, jurídicos, operativos y administrativos necesarios para el ejercicio del voto para las y los mexicanos residentes en el extranjero."/>
    <n v="2552862"/>
    <n v="23209449"/>
    <n v="25762311"/>
    <s v="Si "/>
    <s v="Si"/>
    <s v="Si"/>
    <s v="Si"/>
    <x v="0"/>
  </r>
  <r>
    <s v="OF09"/>
    <x v="4"/>
    <x v="13"/>
    <s v="Mejora y optimización de la toma y procesamiento de la imagen para su incorporación en el Programa de Resultados Electorales Preliminares"/>
    <s v="Realizar la actualización de la totalidad de los componentes asociados a la toma fotográfica con el objetivo de incorporarlos al Sistema Informático que utiliza el Programa de  Resultados Electorales Preliminares, durante el 2025."/>
    <s v="Optimizar flujos operacionales y normativos presentes en el Anexo 13 &quot;Lineamientos Del Programa De Resultados Electorales Preliminares (PREP)&quot;, para la incorporación de diferentes modalidades de votación, toma fotográfica y digitalización. Esto, actualizando y optimizando la biblioteca de procesamiento de imágenes, así como la implementación de los componentes para toma de fotografía, en atención a diversas recomendaciones tanto de la UAM-I ?en su papel de Ente Auditor?, como del Órgano Interno de Control y los Integrantes del COTAPREP, mismas que se generaron en la pasada jornada electoral 2023-2024, ejecutando el proyecto durante el 2025"/>
    <n v="9459473"/>
    <n v="272568"/>
    <n v="9732041"/>
    <s v="Si "/>
    <s v="Si"/>
    <s v="Si"/>
    <s v="Si"/>
    <x v="0"/>
  </r>
  <r>
    <s v="OF09"/>
    <x v="4"/>
    <x v="14"/>
    <s v="Actualizar y robustecer la infraestructura de Tecnologías de la Información y Comunicaciones del Instituto que soporta sistemas de apoyo institucional y de información electoral a cargo de la Unidad Técnica de Servicios de Informática"/>
    <s v="Actualizar y robustecer la infraestructura de Tecnologías de la Información y Comunicaciones de la Red Nacional de Informática (RNI), para fortalecer y mantener la continuidad  en la operación de los sistemas de Apoyo Institucional, de Información Electoral y servicios."/>
    <s v="Robustecer la atención y operación de requerimientos y controles de cambio de la infraestructura de TIC a cargo de la Unidad. Implementar una infraestructura en la nube de alta disponibilidad y escalabilidad para los sistemas de información electoral, con el fin de fortalecer la integridad, seguridad y acceso oportuno a los datos electorales cumpliendo con los estándares internacionales de seguridad de la información y garantizar la continuidad de los servicios durante los  procesos electorales. "/>
    <n v="9437609"/>
    <n v="7818421"/>
    <n v="17256030"/>
    <s v="Si "/>
    <s v="Si"/>
    <s v="Si"/>
    <s v="Si"/>
    <x v="0"/>
  </r>
  <r>
    <s v="OF09"/>
    <x v="4"/>
    <x v="15"/>
    <s v="Implementación de servicios informáticos para el _x000a_procesamiento de datos y administración de contenido en portales y servicios institucionales a cargo de la Unidad Técnica de Servicios de Informática"/>
    <s v="Actualizar y mantener los servicios informáticos provistos por la Unidad, que cubren necesidades de análisis, creación , modificación y difusión de contenido e información así como construir una plataforma base que permita digitalizar documentos durante 2025 considerando:_x000a_Analíticos de seguimiento a la operación institucional._x000a_Servicios base de publicación de contenido y procesamiento de imagen._x000a_Herramientas que integran la Plataforma Analítica Institucional."/>
    <s v="Mantener la operación de la Plataforma de Analítica Institucional, así como su vigencia tecnológica, considerando los trabajos de migración, definiendo una métrica de avance como &quot;Unidad de Analítica&quot;, la cual es el conjunto de componentes que tienen como insumo fuentes de datos estables y como producto final la construcción de tableros de información durante el 2025._x000a_De igual manera se requiere mantener la continuidad en la publicación, administración y difusión de contenido, actualizando las versiones de software de la plataforma base de administración de contenido basado en WordPress, en atención a lo dispuesto en los Lineamientos para la Publicación y Gestión del Portal de Internet e Intranet del Instituto Nacional Electoral, Capítulo II De las funciones de las áreas que intervienen en el procedimiento de publicación, Artículo 6. Funciones de la UTSI durante el 2025"/>
    <n v="7565846"/>
    <n v="90243"/>
    <n v="7656089"/>
    <s v="Si "/>
    <s v="Si"/>
    <s v="Si"/>
    <s v="Si"/>
    <x v="0"/>
  </r>
  <r>
    <s v="OF09"/>
    <x v="4"/>
    <x v="16"/>
    <s v="Actualización y mantenimiento de sistemas de información institucionales a cargo de la Unidad Técnica de Servicios de Informática"/>
    <s v="Actualizar y dar mantenimiento a Sistemas de Información para atender las necesidades del Instituto"/>
    <s v="Realizar mejoras, adecuaciones, actualización tecnológica y nuevas funcionalidades, a los Sistemas de Información, apegadas a los lineamientos, estrategias, procesos, procedimientos y acuerdos aprobados para la operación del Instituto._x000a_* Sistema de Administración de Usuarios, Asignación de Privilegios, Configuración de Sistemas de Información y Aplicaciones Móviles 2.0_x000a_* Directorio Institucional_x000a_* Sistema de Administración de Cuentas de Correo Institucional_x000a_* Sistema de Generación de Base de Datos"/>
    <n v="3908070"/>
    <n v="31933"/>
    <n v="3940003"/>
    <s v="Si "/>
    <s v="Si"/>
    <s v="Si"/>
    <s v="Si"/>
    <x v="0"/>
  </r>
  <r>
    <s v="OF09"/>
    <x v="4"/>
    <x v="17"/>
    <s v="Evaluación y verificación de requerimientos para desarrollo de sistemas a llevarse a cabo o coordinarse por la UTSI."/>
    <s v="Establecer un mecanismo para apoyar a las Unidades Responsables del INE que solicitan desarrollos de proyectos a la UTSI mediante la revisión de las especificaciones de los requerimientos que se deben definir para la correcta presupuestación de un sistema informático, verificando su alineación con los objetivos y prioridades Institucionales."/>
    <s v="Todos los proyectos de la Unidades Responsables de Instituto que soliciten el desarrollo y/o coordinación del desarrollo de un sistema de información."/>
    <n v="3041923"/>
    <n v="95331"/>
    <n v="3137254"/>
    <s v="Si "/>
    <s v="Si"/>
    <s v="Si"/>
    <s v="Si"/>
    <x v="0"/>
  </r>
  <r>
    <s v="OF09"/>
    <x v="4"/>
    <x v="18"/>
    <s v="Actualización y mantenimiento de sistemas de información para los procesos electorales en materia de organización electoral,  capacitación electoral y de jornada electoral 2024-2025 y 2025-2026: Elecciones Locales"/>
    <s v="Actualizar e implementar sistemas para atender las necesidades de los procesos electorales locales y federales, para los Procesos Electorales 2024-2025 y 2025-202"/>
    <m/>
    <n v="41074877"/>
    <n v="474497"/>
    <n v="41549374"/>
    <s v="Si "/>
    <s v="Si"/>
    <s v="Si"/>
    <s v="Si"/>
    <x v="0"/>
  </r>
  <r>
    <s v="OF09"/>
    <x v="4"/>
    <x v="19"/>
    <s v="Soporte técnico y apoyo en materia de Tecnologías de la Información y Comunicaciones para los procesos electorales _x000a_2024-2025 y 2025-2026"/>
    <s v="Dar seguimiento, asesoría y soporte técnico en materia de TIC, respecto de los sistemas informáticos para la ejecución de las actividades de los procesos electorales 2024-2025  y 2025-2026. "/>
    <s v="Asesorar y atender las solicitudes de soporte técnico que presentan las diversas Unidades Responsables del Instituto, partidos políticos nacionales y, a través de las Juntas Ejecutivas del INE, los Organismos Públicos Locales (OPL) y partidos políticos locales, con motivo de la implementación y operación de los sistemas informáticos desarrollados  por el Instituto para los procesos electorales 2024-2025 y 2025-2026._x000a_Revisar, analizar y, en su caso, emitir observaciones, al menos, a los 96 entregables que los OPL deberán remitir al Instituto, con la finalidad de llevar a cabo el seguimiento respecto de la implementación y operación de los Programas de Resultados Electorales Preliminares (PREP), responsabilidad de los propios OPL; así como, brindarles asesoría a nivel técnico y normativo en materia de sistemas informáticos para los procesos electorales 2024-2025 y 2025-2026."/>
    <n v="10155016"/>
    <n v="241971"/>
    <n v="10396987"/>
    <s v="Si "/>
    <s v="Si"/>
    <s v="Si"/>
    <s v="Si"/>
    <x v="0"/>
  </r>
  <r>
    <s v="OF09"/>
    <x v="4"/>
    <x v="20"/>
    <s v="Sistema de voto electrónico para la votación de las mexicanas y mexicanos residentes en el extranjero 2026-2027. "/>
    <s v="Desarrollar e instrumentar el Sistema de Voto Electrónico por Internet mediante un esquema de transferencia tecnológica, consultoría y acompañamiento para la personalización  del código fuente de una solución de voto por internet existente."/>
    <s v="Mediante un proceso licitatorio público internacional:_x000a_Adquirir los derechos de uso (licencia) de la base de código fuente de alguna de las empresas líderes en el ramo._x000a_Contratar los servicios de acompañamiento para que el personal designado por el Instituto reciba una transferencia de conocimiento y los servicios de asesoría (trabajo supervisado por el proveedor) para personalización del código fuente._x000a_Planificar, diseñar, codificar y generar pruebas para el desarrollo del Sistema de Voto Electrónico con acompañamiento del proveedor._x000a_Planear, implementar y ejecutar los mecanismos y procedimientos técnicos, jurídicos, operativos y administrativos necesarios para el ejercicio del voto para las y los mexicanos residentes en el extranjero._x000a_Aprovisionar, administrar y monitorear los servicios de infraestructura en la nube para hospedar y proteger al SIVEI"/>
    <n v="7435476"/>
    <n v="20924238"/>
    <n v="28359714"/>
    <s v="Si "/>
    <s v="Si"/>
    <s v="Si"/>
    <s v="Si"/>
    <x v="0"/>
  </r>
  <r>
    <s v="OF11"/>
    <x v="5"/>
    <x v="21"/>
    <s v="Verificación de Apoyo Ciudadano que respalda la solicitud de  Consulta Popular "/>
    <s v="Verificar en la Lista Nominal de Electores, la situación registral de los registros de la ciudadanía que respalden alguna petición de Consulta Popular, a efecto de determinar si se cumple con el porcentaje requerido (2%) de Ciudadanos inscritos en la Lista Nominal de Electores"/>
    <s v="Verificar como mínimo el 2% de los apoyos que respalden la solicitud de Consulta Popular y que se encuentren en la Lista Nominal de Electores. lo que equivale a 2,369,759 de apoyos proyectados con corte a noviembre de 2025, conforme a lo establecido en Artículo 54, inciso n) de la LGIPE y los Artículos 33 y 34 de la Ley Federal de Consulta Popular._x000a_Elaborar el Informe desagregado y detallado que habrá de presentar la Dirección Ejecutiva del Registro Federal de Electores a la Secretaría Ejecutiva, para su remisión a la Cámara de origen"/>
    <n v="2637820"/>
    <n v="274585"/>
    <n v="2912405"/>
    <s v="Si "/>
    <s v="Si"/>
    <s v="Si"/>
    <s v="Si"/>
    <x v="0"/>
  </r>
  <r>
    <s v="OF11"/>
    <x v="5"/>
    <x v="22"/>
    <s v="Emisión de la Lista Nominal de Electores con Fotografía para Consulta Popular "/>
    <s v="Emitir la Lista Nominal de Electores con Fotografía para la Consulta Popular"/>
    <s v="Proporcionar a las Juntas Locales Ejecutivas la Lista Nominal de Electores con Fotografía para la Consulta Popular, para su uso en las Mesas Receptoras de Opinión que se habrán de instalar en los 300 Distritos._x000a_Entregar a las 32 Juntas Locales Ejecutivas, el 100% los cuadernillos de la Lista Nominal de Electores para la Consulta Popular y el 100% de la Lista Adicional."/>
    <n v="179715"/>
    <n v="4807443"/>
    <n v="4987158"/>
    <s v="Si "/>
    <s v="Si"/>
    <s v="Si"/>
    <s v="Si"/>
    <x v="1"/>
  </r>
  <r>
    <s v="OF11"/>
    <x v="5"/>
    <x v="23"/>
    <s v="Conteo Rápido para Consulta Popular"/>
    <s v="Realizar el conteo rápido a partir de una muestra aleatoria y diversos modelos de estimación determinados por un grupo de Asesores, expertos en el área de Estadística, con el fin de dar a conocer de manera oportuna las tendencias de los resultados de la votación de la Consulta Popular respectiva. "/>
    <s v="Generar confianza y certidumbre en la ciudadanía sobre el ejercicio de consulta popular al conocer las tendencias del resultado de la votación la misma noche en que se lleve a cabo. Así como obtener las estimaciones de los porcentajes de la votación sobre el o los temas que se lleven a consulta y de los porcentajes de participación de la elección._x000a_Las estimaciones se presentarán en forma de intervalo al 95% de confianza."/>
    <n v="1757752"/>
    <n v="684921"/>
    <n v="2442673"/>
    <s v="Si "/>
    <s v="Si"/>
    <s v="Si"/>
    <s v="Si"/>
    <x v="0"/>
  </r>
  <r>
    <s v="OF11"/>
    <x v="5"/>
    <x v="24"/>
    <s v="Insumos para la operación del Sistema de Consulta en Casillas Especiales para Consulta Popular"/>
    <s v="Proveer los insumos necesarios para la validación registral en las casillas especiales instaladas para la Consulta Popular, a fin de que la ciudadanía que se encuentra fuera de su sección electoral pueda ejercer su derecho al voto."/>
    <s v="Coordinar y proveer los insumos, infraestructura, personal y materiales necesarios para la adecuada operación del Sistema de Consulta en Casillas Especiales para un estimado de 300 casillas especiales, tomando como referencia el Proceso de Revocación de Mandato 2022, y atenido a la aprobación final que corresponde a los Consejos Distritales, con el Artículo 253, numeral 6 de la Ley General de Instituciones y Procedimientos Electorales. Se dará soporte y acompañamiento a los distritos para la implementación del funcionamiento del SICCE de acuerdo con los criterios y estándares establecidos en el Anexo 8.1, numeral 2.2.3 del Reglamento de Elecciones, para la designación de operadores, dotación de equipo, capacitación, soporte en los simulacros, demostración del sistema, carga final, y soporte el día de la jornada electoral. Se medirá con las casillas instaladas por las Vocalías Locales."/>
    <n v="766423"/>
    <n v="1434855"/>
    <n v="2201278"/>
    <s v="Si "/>
    <s v="Si"/>
    <s v="Si"/>
    <s v="Si"/>
    <x v="0"/>
  </r>
  <r>
    <s v="OF11"/>
    <x v="5"/>
    <x v="25"/>
    <s v="Voto de los mexicanos en el extranjero para la Consulta _x000a_Popular "/>
    <s v="Implementar la puesta en operación de los sistemas y procedimientos para la conformación de la lista nominal de electores residentes en el extranjero; la coordinación con las diversas áreas del instituto para las modalidades definidas en la Ley General de Instituciones y Procedimientos Electorales; así como acciones de difusión y vinculación con la comunidad residente en el extranjero, a fin de garantizar el ejercicio de los derechos político de la ciudadanía residente en el extranjero para la Consulta Popular."/>
    <s v="Realizar acciones de adecuación de sistemas, clarificación, determinación jurídica y validación registral del total de solicitudes de voto desde el extranjero recibidas para la conformación de la Lista Nominal de Electores Residentes en el Extranjero para la Consulta Popular, así como actividades de vinculación con la comunidad mexicana en el extranjero para promover el ejercicio del voto. Se tiene un estimado para la Lista Nominal de Electores Residentes en el Extranjero de 20,000 en modalidad Electrónica."/>
    <n v="10268983"/>
    <n v="42632165"/>
    <n v="52901148"/>
    <s v="Si "/>
    <s v="Si"/>
    <s v="Si"/>
    <s v="Si"/>
    <x v="0"/>
  </r>
  <r>
    <s v="OF11"/>
    <x v="5"/>
    <x v="26"/>
    <s v="Voto en Prisión Preventiva y Voto Anticipado para Consulta _x000a_Popular "/>
    <s v="Implementar los mecanismos, procedimientos e información necesarios para la conformación de la Lista Nominal de Electores en Prisión Preventiva (LNEPP) y de la Lista Nominal de Electores para Voto Anticipado (LNEVA); generación de la Lista Nominal de Electores de Revisión, Definitiva y de Escrutinio y Cómputo de LNEPP y LNEVA, a fin de posibilitar el ejercicio de su opinión en la jornada de Consulta Popular"/>
    <s v="Implementar procedimientos técnicos, operativos, normativos y administrativos para la conformación de la LNEPP y la LNEVA; a partir de la recepción de las Solicitudes Individuales de Inscripción a la Listas Nominales del Electores en Prisión Preventiva (SIILNEPP) y Solicitudes de Inscripcion Individuales a la Lista Nominal de Electores para Voto Anticipado (SIILNEVA), realizando la verificación y clarificación de información remitida a la DERFE, la Verificación de Situación Registral, Determinación de Procedencia o Improcedencia, análisis de las observaciones de Partidos Políticos, lo anterior para la generación de las Listas Nominales de Electores Definitivas y de Escrutinio y Cómputo"/>
    <n v="9306001"/>
    <n v="550350"/>
    <n v="9856351"/>
    <s v="Si "/>
    <s v="Si"/>
    <s v="Si"/>
    <s v="Si"/>
    <x v="0"/>
  </r>
  <r>
    <s v="OF11"/>
    <x v="5"/>
    <x v="27"/>
    <s v="Programa de sensibilización en materia de inclusión e igualdad de género "/>
    <s v="Informar a la ciudadanía en general acerca de los protocolos de atención incluyente y sin discriminación que se aplican en los Módulos de Atención Ciudadana, así como sensibilizar al personal de la DERFE en materia de igualdad y no discriminación"/>
    <s v="Proporcionar la información acerca de los protocolos de atención incluyente y sin discriminación que se aplican en los Módulos de Atención Ciudadana a un estimado de 6 millones de personas , así como sensibilizar al personal de la DERFE en materia de igualdad y no discriminación."/>
    <n v="327581"/>
    <n v="3527912"/>
    <n v="3855493"/>
    <s v="Si "/>
    <s v="Si"/>
    <s v="Si"/>
    <s v="Si"/>
    <x v="0"/>
  </r>
  <r>
    <s v="OF11"/>
    <x v="5"/>
    <x v="28"/>
    <s v="Diseño, Mantenimiento e Implementación de Sistemas de _x000a_Gestión de la Calidad "/>
    <s v="Mantener la certificación del Sistema de Gestión de la Calidad, a nivel nacional en el servicio de atención a la ciudadanía en el trámite y entrega de la credencial para votar y en la Dirección de Cartografía Electoral, Dirección de Atención Ciudadana, bajo los requisitos de la Norma ISO 9001 vigente."/>
    <s v="Realizar el Mantenimiento del Sistema de Gestión de la Calidad y mantener el ciclo de certificación de tres años en las 32 entidades del país de acuerdo con lo siguiente:_x000a_- Seis Auditorias de Vigilancia 12 meses de las entidades de; Campeche, CDMX, Colima, Guanajuato, Morelos y Tlaxcala._x000a_- Catorce Auditorias de Vigilancia 24 meses en las entidades de; Aguascalientes, Baja California, Chihuahua, México, Michoacán, Nayarit, Nuevo León, Puebla, Quintana Roo, San Luis Potosí, Sonora, Tamaulipas, Veracruz, Zacatecas._x000a_- Dos Auditorias de Vigilancia 24 meses en la Dirección de Cartografía Electoral y Dirección de Atención Ciudadana._x000a_- Doce Auditorias de Recertificación en las entidades de; Baja California Sur, Chiapas, Coahuila, Durango, Guerrero, Hidalgo, Jalisco, Oaxaca, Querétaro, Sinaloa, Tabasco y Yucatán."/>
    <n v="4544238"/>
    <n v="8386897"/>
    <n v="12931135"/>
    <s v="Si "/>
    <s v="Si"/>
    <s v="Si"/>
    <s v="Si"/>
    <x v="0"/>
  </r>
  <r>
    <s v="OF11"/>
    <x v="5"/>
    <x v="29"/>
    <s v="Fortalecimiento de infraestructura y servicios de atención _x000a_ciudadana "/>
    <s v="Mantener el nivel de satisfacción ciudadana que se brinda a través del Centro de Atención Ciudadana INETEL, mediante el reforzamiento de la infraestructura y la asesoría ciudadana especializada, desarrollo de herramientas informáticas y contratación de servicios para asegurar un servicio de calidad"/>
    <s v="Con la contratación de un servicio de posiciones para el Centro de Atención Ciudadana INETEL para reforzar la capacidad operativa, así como contratación de personal especializado para la asesoría y la actualización de la infraestructura tecnológica se logrará mantener el 85% como mínimo de satisfacción ciudadana bajo el marco del Sistema de Gestión de Calidad con el que cuenta la Dirección de Atención Ciudadana"/>
    <n v="11157747"/>
    <n v="32694577"/>
    <n v="43852324"/>
    <s v="Si "/>
    <s v="Si"/>
    <s v="Si"/>
    <s v="Si"/>
    <x v="0"/>
  </r>
  <r>
    <s v="OF11"/>
    <x v="5"/>
    <x v="30"/>
    <s v="Programa preventivo de actualización del marco geoelectoral"/>
    <s v="Actualizar el Marco Geográfico Electoral Seccional para la construcción y mantenimiento del Padrón Electoral, así como para la organización electoral e implementación de _x000a_consultas ciudadanas, mediante el uso de nuevas tecnologías y herramientas que mejoren la eficiencia del proceso de elaboración de la cartografía electoral, como el aprovechamiento de imágenes aéreas de alta resolución para focalizar esfuerzos operativos en las áreas en que se requiera"/>
    <s v="1. Iniciar los trabajos de actualización al marco seccional en 300 secciones, mediante la elaboración de escenarios de reseccionamiento, efectuando las actividades de: _x000a_ - Recorrido de actualización cartográfica_x000a_ - Adecuación de la base geográfica digital, _x000a_ - Resolución de Ciudadanos Sin Soporte Cartográfico_x000a_ - Elaboración de escenarios de reseccionamiento. _x000a_2. Implementar el uso de imagen satelital en la actualización permanente de la cartografía electoral, incorporando al uso del sevicio en 16 entidades federativas"/>
    <n v="6606780"/>
    <n v="2590580"/>
    <n v="9197360"/>
    <s v="Si "/>
    <s v="Si"/>
    <s v="Si"/>
    <s v="Si"/>
    <x v="0"/>
  </r>
  <r>
    <s v="OF11"/>
    <x v="5"/>
    <x v="31"/>
    <s v="Apoyar a los procesos de depuración y verificación del Padrón Electoral "/>
    <s v="Apoyar a la depuración y verificación del Padrón Electoral y la Lista Nominal de Electores mediante la ejecución de actividades específicas de gabinete y operativos de campo  para contar con instrumentos registrales electorales actualizados y confiables, que permitan el ejercicio de los derechos político-electorales y de identidad de la ciudadanía."/>
    <s v="Atender el 100% de testimoniales estimadas mediante el procedimiento Alterno de Defunción; verificar el 100% de registros estimados de flujos atípicos de cambio de domicilio de entidades con PEL; efectuar el 100% de avisos estimados para que la ciudadanía recoja su Credencial para Votar; organizar 1,500,000 expedientes con documentación de bajas por defunción y suspensión de derechos político-electorales en vocalías del RFE de JLE para su ingreso, digitalización y conservación al CECyRD; digitalizar e integrar a 300,000 expedientes electrónicos la documentación registral que sustenta las bajas por defunción, ingresadas al CECyRD por las vocalías del RFE de las JLE; atender el 100% de solicitudes de búsqueda biométrica de información registral; efectuar el 100% del análisis biométrico de trámites o registros con datos presuntamente irregulares y usurpación de identidad."/>
    <n v="18788946"/>
    <n v="6048767"/>
    <n v="24837713"/>
    <s v="Si "/>
    <s v="Si"/>
    <s v="Si"/>
    <s v="Si"/>
    <x v="0"/>
  </r>
  <r>
    <s v="OF11"/>
    <x v="5"/>
    <x v="32"/>
    <s v="Infraestructura Tecnológica para el fortalecimiento del Sistema Integral de Información del Registro Federal de Electores "/>
    <s v="Proporcionar mantenimiento a la plataforma de contenedores mediante la contratación de soporte para migrar los aplicativos a microservicios y asegurar la disponibilidad de la infraestructura tecnológica del Sistema Integral de Información del Registro Federal de Electores que soporta los procesos operativos de negocio de los productos y servicios que se ofrecen a la ciudadanía."/>
    <s v="Renovación de 7 suscripciones y contratación de software de virtualización._x000a_Contratar 31 suscripciones de MS Office 365 para desarrollo de actividades del personal._x000a_Contratar renovación de soporte para software de plataforma de contenedores OCP._x000a_Contratar soporte e instalación de gestor de base de datos MongoDB._x000a_Adquisición de librerías de cintas para respaldo y recuperación de información._x000a_Adquisición de equipos para entrenamiento de modelos de IA._x000a_Contratación de servicios de implementación de Directory Server._x000a_Impacto: Liberación de nuevos servicios e implementaciones para disposición de la ciudadanía. Criterios: Administración de recursos con eficiencia, eficacia, economía, transparencia, honradez e imparcialidad. Normatividad: LGIPE Art. 54, fracciones b), c) y n) y Reglamento Interior del INE Art. 45. Parámetros y verificación: Informes mensuales y evidencia de activación"/>
    <n v="14521638"/>
    <n v="52846981"/>
    <n v="67368619"/>
    <s v="Si "/>
    <s v="Si"/>
    <s v="Si"/>
    <s v="Si"/>
    <x v="0"/>
  </r>
  <r>
    <s v="OF11"/>
    <x v="5"/>
    <x v="33"/>
    <s v="Verificación nacional muestral"/>
    <s v="Disponer de indicadores sobre los niveles de empadronamiento y credencialización, así como la calidad de la Lista Nominal de Electores, a partir de las encuestas de Actualización y Cobertura que comprende la Verificación Nacional Muestral, a fin de proveer de insumos a las áreas de planeación, para orientar los programas de empadronamiento y actualización."/>
    <s v="Proveer indicadores cuantitativos sobre la evaluación del Padrón Electoral y Lista Nominal, a partir de las Encuestas de Cobertura y Actualización:_x000a_Para la Encuesta de Cobertura: Evaluar y analizar la situación de empadronamiento y tenencia de la credencial de la población de 18 años y más residente en el país._x000a_Para la Encuesta de Actualización: Evaluar y analizar la situación de los registros de la base de datos del Padrón Electoral y Lista Nominal de los ciudadanos residentes en el _x000a_país._x000a_Proveer un informe de resultados de la Encuesta de Cobertura, un informe de la Encuesta de Actualización, así como un documento de &quot;Principales Resultados de la Verificación _x000a_Nacional Muestral&quot; que contienen los indicadores de empadronamiento, credencialización y calidad del padrón electoral y lista nominal, en el mes de abril de 2025."/>
    <n v="12204880"/>
    <n v="6523119"/>
    <n v="18727999"/>
    <s v="Si "/>
    <s v="Si"/>
    <s v="Si"/>
    <s v="Si"/>
    <x v="0"/>
  </r>
  <r>
    <s v="OF11"/>
    <x v="5"/>
    <x v="34"/>
    <s v="Campaña anual intensa"/>
    <s v="Fortalecer el servicio registral electoral en periodos de alta demanda ciudadana, a través del incremento de la capacidad de la infraestructura permanente de Módulos de AtenciónCiudadana del Instituto, a fin de reducir los tiempos de espera, asegurar la participación electoral oportuna y mejorar la satisfacción ciudadana, fortaleciendo la confianza en el Instituto Nacional Electoral"/>
    <s v="Ampliar la capacidad de atención de los Módulos de Atención Ciudadana para atender las solicitudes de credencial que cumplan los requisitos y que se presenten durante la campaña especial de actualización en apoyo al Proceso Electoral Local en los estados de Durango, Veracruz (2025) y Coahuila (2026) en el marco de la Campaña Anual Intensa  prevista en el artículo 138 de la Ley General de Instituciones y Procedimientos Electorales, así como habilitar la prestación del servicio hacia las personas en prisión preventiva. "/>
    <n v="32927095"/>
    <n v="8030217"/>
    <n v="40957312"/>
    <s v="Si "/>
    <s v="Si"/>
    <s v="Si"/>
    <s v="Si"/>
    <x v="0"/>
  </r>
  <r>
    <s v="OF11"/>
    <x v="5"/>
    <x v="35"/>
    <s v="Fortalecer la seguridad y disponibilidad de los servicios de los centros de cómputo de la Dirección Ejecutivo del Registro Federal de Electores"/>
    <s v="Brindar fortalecimiento y mantenimiento a los sistemas que soportan la infraestructura tecnológica de los centros de cómputo de la DERFE, con la finalidad de salvaguardar su operación y disponibilidad."/>
    <s v="Mantener los sistemas que soportan la operación de los Centros de Cómputo de la DERFE, mediante la continuidad de una estructura operativa de 4 plazas. _x000a_1. Sistema de Enfriamiento_x000a_2. Sistema Eléctrico_x000a_3. Sistema de acondicionamiento físico_x000a_4. Sistema de seguridad. Lo anterior a efecto de garantizar la continuidad y disponibilidad de los servicios que se proporcionan a través de los centros de cómputo de la DERFE. _x000a_Lo anterior a efecto de garantizar la continuidad y disponibilidad de los servicios que se proporcionan a través los centros de cómputo de la DERFE; dando cumplimiento a MPTIC, Macroproceso: E.2 Administración de Tecnologías de la Información y Comunicaciones, Proceso: (MPTIC): E.2.02 Gestión de TIC, (GTIC) Subproceso: E.2.02.7 Administración de la Operación de TIC. (AOT), formar el Padrón Electoral Artículo 54, fracción b) de la LGIPE."/>
    <n v="1203995"/>
    <n v="13136"/>
    <n v="1217131"/>
    <s v="Si "/>
    <s v="Si"/>
    <s v="Si"/>
    <s v="Si"/>
    <x v="0"/>
  </r>
  <r>
    <s v="OF11"/>
    <x v="5"/>
    <x v="36"/>
    <s v="Digitalización y preparación para destrucción de expedientes históricos de información registral "/>
    <s v="Digitalizar documentación electoral registral de los movimientos al Padrón Electoral, con la finalidad de consolidar el expediente electrónico de la ciudadanía y depurar el expediente documental."/>
    <s v="* Digitalizar un volumen de 10 millones de FUA. _x000a_* Revisar la calidad y preparar para su destrucción aprox. 32 millones de documentos electorales registrales._x000a_* Desarrollar el 100% de las 9 funcionalidades comprometidas del correspondientes a la revisión y subsane de MI._x000a_* Desarrollar el 100% de las 11 funcionalidades construidas para el desarrollo y mntto. del componente de extracción de datos. Para lograr el cumplimiento a lo establecido en los párrafos 10 y 11 del art. 155 de la LGIPE, toda vez que se contaría con los recursos para digitalizar la doct´n electoral reg. y prepararla para su destrucción, atención de los requerimientos de doct´n electoral reg. derivados de lo establecido en el párrafo 3 del art. 126 de la LGIPE y llevar a cabo el desarrollo de las aplicaciones para reforzar y agilizar _x000a_la revisión de los MI presentados por la ciudadanía para solicitar su CPV."/>
    <n v="23009744"/>
    <n v="107979"/>
    <n v="23117723"/>
    <s v="Si "/>
    <s v="Si"/>
    <s v="Si"/>
    <s v="Si"/>
    <x v="0"/>
  </r>
  <r>
    <s v="OF11"/>
    <x v="5"/>
    <x v="37"/>
    <s v="Monitoreo de seguridad de la información del padrón electoral "/>
    <s v="Implementar medidas de seguridad para el monitoreo de la infraestructura tecnológica que trata el Padrón Electoral y atender incidentes de seguridad para preservar su _x000a_confidencialidad, integridad y disponibilidad."/>
    <s v="Implementación de 1 medida de seguridad._x000a_Atención de incidentes de seguridad asociados al PE._x000a_Contratación de 10 suscripciones de Microsoft Office 365._x000a_Monitoreo de la IT que hospeda el PE robusteciendo los esquemas de control de acceso._x000a_El proyecto se medirá mediante una estrategia basada en KPI, evidencias documentales y reportes periódicos._x000a_Impactos: Implementación PAM: 100% configurado. Revisión trimestral; Plan anual: 95% de actividades completadas. Seguimiento mensual; Capacitación: Todo el personal del CCD formado. Evaluación trimestral; Formación en seguridad: 100% de personal nuevo capacitado. Trimestral; Continuidad operativa: 100% de incidentes atendidos. Trimestral._x000a_Evidencias: Reportes de actividades, cronogramas, pruebas técnicas, manuales y reportes de incidentes. _x000a_Seguimiento y control: Reuniones quincenales y evaluación final._x000a_Periodo: Enero a diciembre 2025."/>
    <n v="5289070"/>
    <n v="6883438"/>
    <n v="12172508"/>
    <s v="Si "/>
    <s v="Si"/>
    <s v="Si"/>
    <s v="Si"/>
    <x v="0"/>
  </r>
  <r>
    <s v="OF11"/>
    <x v="5"/>
    <x v="38"/>
    <s v="Modernización a los servicios de comunicación de red para _x000a_áreas operativas de la Dirección Ejecutiva del Registro Federal de Electores"/>
    <s v="Proporcionar soporte técnico y fortalecer la infraestructura de comunicaciones para dar continuidad a los servicios de las áreas operativas de la Dirección Ejecutiva del Registro Federal de Electores."/>
    <s v="Adquirir equipos de comunicación de red para atender el incremento de requerimientos de servicios de red de la IT de procesamiento y almacenamiento de alto volumen en los Centros de Cómputo, así como de su monitoreo mediante software._x000a_Proporcionar soporte técnico a incidencias reportadas por los MAC._x000a_Contratar 14 suscripciones de Microsoft Office 365 y 2 de Autodesk AutoCAD para Windows._x000a_Adquirir mobiliario, equipos y bienes informáticos para realizar actividades de monitoreo en los Centros de Cómputo de la DERFE._x000a_El resultado de dichas adquisiciones es fortalecer y actualizar el Centro de Contacto y la IT de comunicaciones de red en los Centros de Cómputo para integrar los servicios de red de servidores de alto rendimiento y almacenamiento masivo, además que el personal de Honorarios cuente con las herramientas de Ofimática y recursos de IT para el desempeño de sus funciones"/>
    <n v="6820818"/>
    <n v="45748449"/>
    <n v="52569267"/>
    <s v="Si "/>
    <s v="Si"/>
    <s v="Si"/>
    <s v="Si"/>
    <x v="0"/>
  </r>
  <r>
    <s v="OF11"/>
    <x v="5"/>
    <x v="39"/>
    <s v="Administración de la Aplicación Móvil y Portal Web del Sistema de Captación de Apoyo Ciudadano "/>
    <s v="Desarrollar e implementar actualizaciones y mejoras para los componentes y servicios que integran al Sistema de Captación de Datos para Procesos de Participación Ciudadana y Actores Políticos para brindar y automatizar el procesamiento de la información mediante los servicios relacionados con las actividades que se desarrollan durante las etapas de captación y procesamiento de los registros ciudadanos"/>
    <s v="Dar soporte a la operación del Sistema de Captación de Datos para Procesos de Participación Ciudadana y Actores Políticos para el procesamiento, revisión y análisis de la información captada, atendiendo los requerimientos específicos de los usuarios del Sistema. Se tienen previsto llevar a cabo Procesos de Candidaturas Independientes, Consultas Ciudadanas, Iniciativas Ciudadanas, Revocación de Mandato, afiliación, refrendo y ratificación de Partidos Políticos, Organizaciones y Agrupaciones Políticas, lo anterior basados en estándares y criterios a cumplir mediante Lineamientos, Convenios, Documentos de Especificaciones Técnicas, entre otra normatividad aplicable. Se verificará el trabajo realizado mediante la captación de apoyos ciudadanos de cada uno de los procesos, en cuanto al periodo específico, se establece durante la vigencia del proyecto, el cual debe ser del 01/01/25 al 31/12/25"/>
    <n v="12090890"/>
    <n v="3892266"/>
    <n v="15983156"/>
    <s v="Si "/>
    <s v="Si"/>
    <s v="Si"/>
    <s v="Si"/>
    <x v="0"/>
  </r>
  <r>
    <s v="OF11"/>
    <x v="5"/>
    <x v="40"/>
    <s v="Modernización del servicio registral electoral para la atención ciudadana "/>
    <s v="Continuar con el desarrollo de componentes del Sistema de Registro y Pre-registro en Línea de la Solicitud Individual de Inscripción y Actualización del Padrón Electoral, así como de la Credencial Digital, para modernizar el servicio registral de forma segura y accesible para la ciudadanía."/>
    <s v="Modernizar la aplicación de Registro y Pre-registro en Línea de Inscripción y Actualización del Padrón Electoral y la Credencial Digital del INE para optimizar la eficiencia, seguridad y accesibilidad de los servicios registrales. Mejorar los servicios de georreferenciación de domicilios, a fin de reducir tiempos de procesamiento, elevar la calidad de la información electoral y fortalecer la confianza en los procesos electorales. Las aplicaciones cumplirán con los estándares de seguridad, conforme a la Ley General de Protección de Datos Personales, y con los lineamientos del INE. Los resultados serán evaluados mediante auditorías, pruebas técnicas y de rendimiento. Tendrá un periodo de ejecución de 18 meses, con fases de desarrollo, pruebas, implementación y capacitación para asegurar el éxito y la funcionalidad de los sistemas alineados a la modernización institucional del INE"/>
    <n v="19800128"/>
    <n v="1782267"/>
    <n v="21582395"/>
    <s v="Si "/>
    <s v="Si"/>
    <s v="Si"/>
    <s v="Si"/>
    <x v="0"/>
  </r>
  <r>
    <s v="OF11"/>
    <x v="5"/>
    <x v="41"/>
    <s v="Actualización y soporte de las aplicaciones del Registro Federal de Electores "/>
    <s v="Dar mantenimiento a los componentes y sistemas del Registro Federal de Electores, a través del desarrollo de nuevas funcionalidades para las aplicaciones, actualización del código para la atención de hallazgos de seguridad y la actualización de la arquitectura tecnológica, para prevenir riesgos de seguridad y obsolescencia tecnológica."/>
    <s v="El proyecto tiene un impacto estratégico y significativo en términos de eficiencia operativa, seguridad tecnológica y crecimiento sostenido de las capacidades tecnológicas. _x000a_Con la actualización tecnológica se espera incorporar una plataforma más actualizada, más eficiente y con menor necesidad de recursos para su mantenimiento._x000a_Permitir actualizaciones más frecuentes y menos disruptivas con las últimas mejoras y parches de seguridad._x000a_Crecer junto con las necesidades del Instituto, permitiendo añadir más usuarios, datos y funcionalidades sin perder rendimiento._x000a_Permitir la modularidad, para una integración de nuevas herramientas y servicios según sea necesario._x000a_Cumplir con la normatividad de seguridad mejorando la confianza de los  usuarios._x000a_Desarrollo de nuevas funcionalidades y llevar a cabo el mantenimiento de aplicaciones existentes con base a los requerimientos de los usuarios"/>
    <n v="10830006"/>
    <n v="81244"/>
    <n v="10911250"/>
    <s v="Si "/>
    <s v="Si"/>
    <s v="Si"/>
    <s v="Si"/>
    <x v="0"/>
  </r>
  <r>
    <s v="OF11"/>
    <x v="5"/>
    <x v="42"/>
    <s v="Actualización y mantenimiento del Portal de las Comisiones de Vigilancia "/>
    <s v="Continuar con la actualización de los módulos o componentes del Portal de las Comisiones de Vigilancia, para integrar los nuevos requerimientos funcionales, tecnológicos y de seguridad."/>
    <s v="Se realizará la actualización y mantenimiento de los módulos o componentes del Portal de las Comisiones de Vigilancia, a fin de contar con funcionalidades que fortalezcan el seguimiento al registro de información en el sistema. El impacto que se espera con el proyecto consiste en una mejora de la operatividad y eficiencia del sistema, ya que las Comisiones de Vigilancia producen volúmenes importantes de información relacionados con su integración, sesiones, asistencia y acuerdos, por lo que la implementación de las nuevas funcionalidades contribuirá a reducir los errores humanos y a mejorar los tiempos de respuesta en la captura y seguimiento de información. El desarrollo del proyecto se alineará con los estándares de calidad de software establecidos en los Manuales de Procesos de TIC del Instituto."/>
    <n v="559434"/>
    <n v="3831"/>
    <n v="563265"/>
    <s v="Si "/>
    <s v="Si"/>
    <s v="Si"/>
    <s v="Si"/>
    <x v="0"/>
  </r>
  <r>
    <s v="OF11"/>
    <x v="5"/>
    <x v="43"/>
    <s v="Modernización y mantenimiento de los servicios de _x000a_georeferencia electoral "/>
    <s v="Mantener actualizados los servicios de georeferencia electoral con el propósito de asegurar la confiabilidad del marco geoelectoral; así como su disponibilidad en los Módulos de Atención Ciudadana para contribuir a la integración de un Padrón Electoral y Lista Nominal confiables"/>
    <s v="Realizar el mantenimiento y modernización de los servicios de georreferencia electoral Sistema de Actualización al Marco Geográfico Electoral (SAMGE) en la plataforma PostgreSQL + PostGIS (BDGE), &quot;ubicatudomicilio&quot;, &quot;UbicaTuCasilla, &quot;Sistema de Rasgos Relevantes&quot;, &quot;Sistema de Información Geográfico Electoral&quot; y el &quot;Sistema de Avisos Domiciliarios&quot; utilizando plataformas de desarrollo Open Source, lo que permite ajustarse a los cambios en los procesos de actualización al Padrón Electoral y contar con serviciose instrumentos actualizados atendiendo el principio de máxima publicidad al disponer a la ciudadanía la geografía electoral para su consulta. "/>
    <n v="14475538"/>
    <n v="167854"/>
    <n v="14643392"/>
    <s v="Si"/>
    <s v="Si"/>
    <s v="Si"/>
    <s v="Si"/>
    <x v="0"/>
  </r>
  <r>
    <s v="OF11"/>
    <x v="5"/>
    <x v="44"/>
    <s v="Análisis y Delimitación de Demarcaciones Municipales del _x000a_Estado de Chihuahua "/>
    <s v="Realizar el Análisis y la Delimitación de las Demarcaciones Municipales del estado de Chihuahua conforme a lo establecido en la legislación federal y local vigente. "/>
    <s v="Delimitar los municipios de la entidad conforme al número de regidores que les corresponde, de tal forma que cada municipio cuente con las demarcaciones territoriales previstas en la ley. "/>
    <n v="2683151"/>
    <n v="4840085"/>
    <n v="7523236"/>
    <s v="Si"/>
    <s v="Si"/>
    <s v="Si"/>
    <s v="Si"/>
    <x v="0"/>
  </r>
  <r>
    <s v="OF11"/>
    <x v="5"/>
    <x v="45"/>
    <s v="Fortalecimiento a la estructura operativa en materia registral"/>
    <s v="Dar atención oportuna a procedimientos, protocolos y requerimientos de diversas autoridades y ciudadanos en materia registral, mediante el fortalecimiento de la estructura operativa de la Secretaria Técnica Normativa, a fin de brindar legalidad y certeza a las actividades en materia del Registro Federal de Electores."/>
    <s v="1. Servicio de verificación: Se estima la recepción de 100 solicitudes de suscripción de convenio del servicio de verificación de la credencial para votar._x000a_2. Determinación Jurídica: Se estima la recepción de 35 solicitudes para credencialización de personas de prisión preventiva es indeterminable el número todavia que se trata un nuevo mandato del Tribunal y 6000 de ciudadania residente en el extranjero, así como 8000 casos de datos presuntamente irregulares (DPI), usurpación de identidad (USI) y  verificación de documentación presuntamente irregular (VDI)._x000a_3. Solicitudes ciudadanas: Se estima la recepción de 4,400_x000a_4. Requerimientos: Se estima la recepción de 11,500 requerimientos jurisdiccionales y 5000 administrativos"/>
    <n v="11096074"/>
    <n v="843683"/>
    <n v="11939757"/>
    <s v="Si"/>
    <s v="Si"/>
    <s v="Si"/>
    <s v="Si"/>
    <x v="0"/>
  </r>
  <r>
    <s v="OF11"/>
    <x v="5"/>
    <x v="46"/>
    <s v="Actualización del Sistema de Resguardo y Destrucción de _x000a_Credenciales Web "/>
    <s v="Mejorar y actualizar el Sistema de Resguardo y Destrucción de Credenciales Web a fin de optimizar su funcionamiento, seguridad, apariencia; así como reducir incidentes y mejorar la experiencia del usuario."/>
    <s v="Modernizar y actualizar el Sistema de Resguardo y Destrucción de Credenciales Web del Instituto. Fortalecer la seguridad, eficiencia y experiencia de usuario. Reducir un 30% los incidentes reportados al CAU en los primeros 6 meses y mejorar los tiempos de respuesta y ejecución en el proceso de resguardo y destrucción de credenciales, cumplir con los estándares de seguridad informática y usabilidad internacional (W3C). Liberar 5 versiones mejoradas en 12 meses, cada una auditada para asegurar el cumplimiento de estándares de seguridad y eficiencia operativa. Además, el proyecto se alineará con las políticas internas del INE y normativas como la Ley General de Protección de Datos Personales, garantizando la transparencia en la gestión de credenciales. Se realizarán pruebas de seguridad, rendimiento y encuestas de satisfacción para asegurar un aumento del 25% en la satisfacción del usuario"/>
    <n v="2807605"/>
    <n v="82344"/>
    <n v="2889949"/>
    <s v="Si"/>
    <s v="Si"/>
    <s v="Si"/>
    <s v="Si"/>
    <x v="0"/>
  </r>
  <r>
    <s v="OF11"/>
    <x v="5"/>
    <x v="47"/>
    <s v="Voto de las y los mexicanos en el extranjero"/>
    <s v="Evaluar de forma integral el funcionamiento del proceso del voto de las y los mexicanos en el extranjero, a través del análisis y valoración de aspectos normativos, tecnológicos, de promoción y procedimentales desde la credencialización hasta las tres modalidades del ejercicio del voto, con la finalidad de consolidar acciones de mejora"/>
    <s v="1. Realizar una re-ingeniería de procesos y sistemas del voto extraterritorial evaluando el proceso integral en las modalidades de voto con referencia al PEF 2023-2024, y con base en el estándar del MPTIC vigente. 2. Análisis de las estrategias de difusión y vinculación con la comunidad mexicana y la aplicación de 3 actividades de promoción y 5.5 millones de impresiones en pauta digital. 3. Recopilar y elaborar contenidos para elaborar la Memoria del Voto en el extranjero. Estas actividades se realizarán de enero a diciembre del 2025, y se verificará el trabajo realizado a partir de Informes de avances del VMRE ante la CVMRE y el CG. Con base en el Art. 35, I y II, y 36, III de la CPEUM; del 329 al 356 y 13º Transitorio, de la LGIPE; 100 al 109 del Reglamento de Elecciones y; Art. 45, 47, 49, 64 y 66 del Reglamento Interior."/>
    <n v="13609798"/>
    <n v="2983210"/>
    <n v="16593008"/>
    <s v="Si"/>
    <s v="Si"/>
    <s v="Si"/>
    <s v="Si"/>
    <x v="0"/>
  </r>
  <r>
    <s v="OF11"/>
    <x v="5"/>
    <x v="48"/>
    <s v="Fortalecimiento de los Centros de Consulta del Padrón _x000a_Electoral en Oficinas Centrales y Juntas Locales Ejecutivas "/>
    <s v="Proporcionar soporte a la operación de los Centros de Consulta para el acceso por parte de los Partidos Políticos a la información del Padrón Electoral y las Listas Nominales, a través de los Centros Estatales de Consulta del Padrón Electoral (CECPE) y del Centro de Consulta del Padrón Electoral (CCPE)."/>
    <s v="Atender las actividades de soporte a la operación de los Centros de Consulta, mediante la continuidad de la estructura operativa de 4 plazas. El CCPE tiene como finalidad dar cumplimiento a lo señalado por el artículo 152, numeral 1 de la LGIPE, a efecto de garantizar el acceso permanente a los partidos políticos a la información contenida en el P.E. y en las LNE. El servicio permite consultar: P.E. y L.N.; histórico de trámites; información adicional: fotografías, datos de medios de identificación, catálogos cartográficos, catálogosde apoyo (escolaridad, ocupación, tipo cartografía, causa sin huella, tipo baja padrón); Productos de Procesos Electorales: LNER, LNDEF, ADENDAS (Lista Adicional de los diversos productos electorales - en caso de aplicar), Resultado del análisis a las observaciones formuladas a la LNE e información o insumos varios."/>
    <n v="1203995"/>
    <n v="171837"/>
    <n v="1375832"/>
    <s v="Si"/>
    <s v="Si"/>
    <s v="Si"/>
    <s v="Si"/>
    <x v="0"/>
  </r>
  <r>
    <s v="OF11"/>
    <x v="5"/>
    <x v="49"/>
    <s v="Fortalecimiento de la atención a requerimientos de información y obligaciones de trasparencia, a través de la explotación de la base de datos del Padrón Electoral"/>
    <s v="Dar atención y seguimiento a requerimientos de información y obligaciones de transparencia, producto de la evolución de las atribuciones del Registro Federal de Electores, a fin de colaborar en el cumplimiento de los acuerdos del Consejo General del INE, mediante la explotación de información del Padrón Electoral. "/>
    <s v="Proporcionar información que atienda con oportunidad los requerimientos de información que se reciban, correspondientes a solicitudes de INFOMEX y de temas que fueron incorporados en los acuerdos del Consejo General del INE, como trámites de credencial de ciudadanos no binarios y personas transgénero; al amparo del Art. 141 de la LGIPE y credenciales solo como medio de identificación. Para poder brindar atención y seguimiento a requerimientos de información y obligaciones de transparencia, producto de la evolución de las atribuciones del Registro Federal de Electores. "/>
    <n v="726764"/>
    <n v="57203"/>
    <n v="783967"/>
    <s v="Si"/>
    <s v="Si"/>
    <s v="Si"/>
    <s v="Si"/>
    <x v="0"/>
  </r>
  <r>
    <s v="OF12"/>
    <x v="6"/>
    <x v="50"/>
    <s v="Reforzamiento operativo para la administración de los tiempos del Estado en radio y televisión"/>
    <s v="Reforzar las actividades relacionadas con la administración de los tiempos del Estado en radio y televisión, establecido en el Articulo 41, Base III, Apartado A, incisos a) y g) de la Constitución Política de los Estados Unidos Mexicanos, para garantizar la prerrogativa constitucional en radio y televisión que tienen los partidos políticos, autoridades electorales, y en su caso candidaturas independientes y coaliciones durante los Procesos Electorales a celebrarse en el 2025 y durante periodo ordinario."/>
    <s v="Eficientar los procedimientos en la elaboración de pautas, dictaminación de materiales, atención a partidos, autoridades y concesionarios, monitoreo de medios, verificación del acceso igualitario a la pauta, notificación de requerimientos, acuerdos y medidas cautelares, así como atención a solicitudes de información. Lo anterior mediante la contratación de 25 plazas y con ello garantizar las actividades que involucran la administración de los tiempos del Estado, establecido en el Art 41, Base III, Apartado A, incisos a) y g) de la Constitución Política de los Estados Unidos Mexicanos"/>
    <n v="4549910"/>
    <n v="242764"/>
    <n v="4792674"/>
    <s v="Si"/>
    <s v="Si"/>
    <s v="Si"/>
    <s v="Si"/>
    <x v="0"/>
  </r>
  <r>
    <s v="OF12"/>
    <x v="6"/>
    <x v="51"/>
    <s v="Registro de Partidos Políticos Nacionales, Locales y Agrupaciones Políticas Nacionales"/>
    <s v="Constatar el cumplimiento de los requisitos que deben reunir las organizaciones interesadas en constituirse como partidos políticos nacionales, analizar el número de afiliaciones de las organizaciones interesadas en constituirse como partidos políticos locales y revisar las notificaciones de intención de las organizaciones interesadas en constituirse como agrupación política nacional, a efecto de verificar el cumplimiento de los requisitos establecidos en la legislación aplicable."/>
    <s v="Analizar las manifestaciones de intención de las organizaciones interesadas en constituirse como partidos políticos nacionales, capacitar a los órganos delegaciones, así como a las organizaciones sobre la certificación de asambleas y el uso del sistema de cómputo; llevar la agenda de celebración de asambleas y su seguimiento, designar a las personas funcionarias responsables para certificar asambleas, descartar doble afiliación entre organizaciones en proceso de constitución y entre partidos políticos con registro y determinar el número final de personas afiliadas válidas de cada organización por asamblea; coordinar con los Organismos Públicos Locales el registro de personas asistentes a asambleas y el de las personas afiliadas en el resto de la entidad, a efecto de verificar su estatus registral en el padrón electoral, descartar doble afiliación entre organizaciones en proceso de constitución y entre partidos políticos con registro, y determinar el número final de personas afiliadas válidas con que cuenta cada organización y brindar la información necesaria a los OPL para pronunciarse sobre el registro de partidos políticos locales. Y analizar las notificaciones de intención de las organizaciones interesadas en constituirse como agrupación política nacional, determinar su procedencia, capacitarlas, darlas de alta en el sistema, hacer la mesa de control y atender las garantías de audiencia solicitadas."/>
    <n v="12343365"/>
    <n v="35538020"/>
    <n v="47881385"/>
    <s v="Si"/>
    <s v="Si"/>
    <s v="Si"/>
    <s v="Si"/>
    <x v="0"/>
  </r>
  <r>
    <s v="OF12"/>
    <x v="6"/>
    <x v="52"/>
    <s v="Reforzamiento técnico jurídico en radio y televisión en materia electoral, creación y reformas de lineamientos y normatividad electoral, así como resolución de recursos de inconformidad"/>
    <s v="Realizar las acciones relativas a la propuesta de reforma sustantiva al Reglamento de Radio y Televisión en Materia Electoral; la creación, reforma o modificación de normatividad en la materia; implementar las atribuciones del Instituto derivadas de reformas constitucionales y legales de procesos electivos y la atención a los recursos de inconformidad."/>
    <s v="Instrumentar las acciones relativas para elaborar las propuestas de reforma sustantiva del Reglamento de Radio y Televisión en Materia Electoral, con la finalidad de contar con un proyecto que refleje las aportaciones de las personas integrantes del Comité de Radio y Televisión, así como considerar el resultado de las consultas y foros que se realicen y lo que la normatividad y criterios jurisdiccionales establecen en la materia; la creación, reforma o modificación de la normativa de la materia; y la elaboración de los proyectos de resolución de Recursos de Inconformidad durante 2025."/>
    <n v="10328597"/>
    <n v="2091471"/>
    <n v="12420068"/>
    <s v="Si"/>
    <s v="Si"/>
    <s v="Si"/>
    <s v="Si"/>
    <x v="0"/>
  </r>
  <r>
    <s v="OF12"/>
    <x v="6"/>
    <x v="53"/>
    <s v="Atención a los sistemas informáticos de operación continua, nuevas soluciones y migración de información histórica"/>
    <s v="Dar atención permanente a los sistemas informáticos que operan las áreas usuarias; creación de nuevas soluciones informáticas requeridas y migración de la información histórica a portales para su consulta. Actividades que se realizarán mediante el análisis, diseño, implementación, pruebas, liberación, ajustes, administración y migración respectiva, a fin de mantener la operación diaria de la DEPPP para dar cumplimiento a sus atribuciones."/>
    <s v="Atender las modificaciones solicitadas por las áreas usuarias a 19 sistemas informáticos de operación continua. Generar 5 nuevas soluciones informáticas y trasladar la información histórica a portales de consulta"/>
    <n v="37581052"/>
    <n v="284080"/>
    <n v="37865132"/>
    <s v="Si"/>
    <s v="Si"/>
    <s v="Si"/>
    <s v="Si"/>
    <x v="0"/>
  </r>
  <r>
    <s v="OF12"/>
    <x v="6"/>
    <x v="54"/>
    <s v="Fortalecimiento a la infraestructura de Tecnologías de la Información y las Comunicaciones, al ambiente físico y al soporte operativo"/>
    <s v="Fortalecer la infraestructura de tecnologías de la información y comunicaciones (TIC), de ambiente físico, de captación de señales y mantenimiento operativo; mediante la renovación de componentes de hardware y software, contratación de servicios de soporte y de personal, con el fin de tener un funcionamiento continuo en la operación diaria de la DEPPP."/>
    <s v="Adquirir componentes de ambiente físico y de señales para los CEVEM y el CENACOM, contratar personal para reforzar la operación diaria, la infraestructura de ambiente físico y señales y actividades administrativas."/>
    <n v="4027406"/>
    <n v="23301663"/>
    <n v="27329069"/>
    <s v="Si"/>
    <s v="Si"/>
    <s v="Si"/>
    <s v="Si"/>
    <x v="0"/>
  </r>
  <r>
    <s v="OF13"/>
    <x v="7"/>
    <x v="55"/>
    <s v=" Consulta Popular "/>
    <s v="Coordinar la ejecución y seguimiento de los trabajos en materia de organización electoral correspondientes a la Dirección de Operación Regional de la Dirección Ejecutiva de Organización Electoral, para atender la organización de la Consulta Popular a realizarse en el 2025."/>
    <s v="Organizar la Consulta Popular 2025 de conformidad con el Plan Integral y Calendario y los Lineamientos del Instituto que se emitan y sean aprobados por el Consejo General para el cumplimiento de las actividades relativas a la planeación, instrumentación y seguimiento en materia de Organización Electoral, tales como instalación y funcionamiento de los consejos locales y distritales; instalación y operación de oficinas municipales; contratación de personal de apoyo en oficinas centrales y órganos desconcentrados; recorridos y visitas de examinación por las juntas distritales ejecutivas por las secciones electorales para la ubicación de los domicilios donde se instalarán las casillas el día de la Jornada de la Consulta Popular; equipamiento de las casillas electorales y las correspondientes en materia de asistencia electoral"/>
    <n v="201288056"/>
    <n v="1416072066"/>
    <n v="1617360122"/>
    <s v="Si"/>
    <s v="Si"/>
    <s v="Si"/>
    <s v="Si"/>
    <x v="0"/>
  </r>
  <r>
    <s v="OF13"/>
    <x v="7"/>
    <x v="56"/>
    <s v="Documentación y Materiales para la Consulta Popular"/>
    <s v="Asegurar la producción y suministro a los 300 consejos distritales de los documentos y materiales electorales para la Consulta Popular, que en su caso se realice, aprobados por el Consejo General, conforme a los plazos establecidos en la legislación electoral,  para que sean entregados a las Presidencias de Mesas Directivas de Casilla y la ciudadanía que acuda a votar cuente con todos los elementos necesarios para emitir su sufragio"/>
    <s v="En cumplimiento al art. 56, numeral 1, incisos b) y c) de la LGIPE, y el anexo 4.1 del RE, supervisar la producción de la documentación electoral y los materiales electorales que se utilizarán en las casillas de la Consulta Popular, así como, en cumplimiento del art. 56, numeral 1, inciso c) y 216, numeral 1, inciso d) de la LGIPE, y el anexo 5 del RE, operar el Centro Logístico de Distribución de la DEOE para realizar el acopio, clasificación y almacenamiento de la documentación y materiales electorales, para su posterior distribución y almacenamiento en los 300 consejos distritales en los plazos establecidos en la legislación electoral."/>
    <n v="4634602"/>
    <n v="203696517"/>
    <n v="208331119"/>
    <s v="Si"/>
    <s v="Si"/>
    <s v="Si"/>
    <s v="Si"/>
    <x v="0"/>
  </r>
  <r>
    <s v="OF13"/>
    <x v="7"/>
    <x v="57"/>
    <s v="Información sobre el desarrollo de la Consulta Popular"/>
    <s v="Implementar el Plan Integral y Calendario de la Consulta Popular, así como, el operativo de campo del conteo rápido que se realice e informar de manera permanente sobre el desarrollo de la Jornada Consultiva con información generada desde las mesas receptoras de la consulta popular y recabada por las figuras de instructores asistentes, a través de las herramientas informáticas desarrolladas para tal fin."/>
    <s v="Desarrollar documentos normativos y procedimentales para la implementación del proyecto, así como, desarrollar e implementar la estrategia de capacitación. Planear, programar y asignar requerimientos humanos, materiales y financieros para la instalación y operación de las salas de la Información; así como para el operativo de campo del conteo rápido que se realice. Determinar requerimientos técnicos, probar e implementar las herramientas informáticas que se propongan. Llevar a cabo los simulacros para el adecuado funcionamiento de los procedimientos. Implementar los operativos de campo de Información sobre el desarrollo de la Jornada Consultiva y del Conteo Rápido el día de la jornada consultiva y presentar los informes que correspondan"/>
    <n v="43169360"/>
    <n v="62208326"/>
    <n v="105377686"/>
    <s v="Si"/>
    <s v="Si"/>
    <s v="Si"/>
    <s v="Si"/>
    <x v="0"/>
  </r>
  <r>
    <s v="OF13"/>
    <x v="7"/>
    <x v="58"/>
    <s v="Asistencia Electoral y Ubicación e instalación de casillas"/>
    <s v="Desarrollar un programa que apoye a las juntas distritales ejecutivas y consejos electorales para llevar a cabo el seguimiento de la Jornada Electoral y las sesiones de cómputos de los organismos públicos locales de los procesos electorales locales ordinarios 2024-2025; así como disponer de los apoyos para las personas que participen como funcionarios/as de Mesa Directiva de Casilla y propietarios/as o encargados de los inmuebles donde se ubicarán las casillas el día de la Jornada Electoral. Así como asegurar para el Proceso Electoral Local Ordinario 2024-2025, la ubicación de las casillas electorales, el equipamiento, su instalación y difusión, para que la ciudadanía pueda emitir su voto de forma libre, secreta y directa"/>
    <s v="Apoyar a los CL y CD de las entidades, en el seguimiento de la JE y las sesiones de cómputos de los OPL de los PEL 2024-2025. Otorgar a cada FMDC recursos para su alimentación; apoyo para la limpieza de las instalaciones donde se ubicarán las casillas. Identificar los domicilios, con el desarrollo de recorridos y visitas de supervisión, equipamiento y acondicionamiento de las casillas en los distritos electorales de las entidades, y posterior difusión de su ubicación, así como dar soporte a todas las actividades de Asistencia Electoral desarrolladas durante el Proceso Electoral."/>
    <n v="0"/>
    <n v="51107624"/>
    <n v="51107624"/>
    <s v="Si"/>
    <s v="No aplica"/>
    <s v="Si"/>
    <s v="Si"/>
    <x v="0"/>
  </r>
  <r>
    <s v="OF13"/>
    <x v="7"/>
    <x v="59"/>
    <s v="Integración y Funcionamiento de Órganos Temporales"/>
    <s v="Apoyar la integración y funcionamiento de consejos locales y distritales, juntas locales y distritales y oficinas municipales de las entidades de Durango y Veracruz, con el propósito de coadyuvar con la ejecución de las actividades en materia del Proceso Electoral Local Ordinario 2024-2025 y fortalecer la coordinación y supervisión con los órganos desconcentrados."/>
    <s v="Apoyar en la implementación de actividades de organización electoral que realizarán los consejos locales y distritales de las entidades de Durango y Veracruz del Instituto, que sesionarán durante el Proceso Electoral Local Ordinario 2024-2025, al menos una vez al mes; proporcionar las dietas y apoyos financieros mensuales a las consejeras y consejeros electorales, así como los recursos para el funcionamiento de las sesiones de los consejos y de las oficinas municipales."/>
    <n v="1517442"/>
    <n v="44688861"/>
    <n v="46206303"/>
    <s v="Si"/>
    <s v="Si"/>
    <s v="Si"/>
    <s v="Si"/>
    <x v="0"/>
  </r>
  <r>
    <s v="OF13"/>
    <x v="7"/>
    <x v="60"/>
    <s v="Integración y Funcionamiento de Órganos Permanentes"/>
    <s v="Apoyar la integración y funcionamiento de juntas locales y distritales ejecutivas, con el propósito de coadyuvar con la ejecución de las actividades en materia del Proceso Electoral Local Ordinario 2024-2025 y fortalecer la coordinación y supervisión con los órganos desconcentrados."/>
    <s v="Apoyar la integración y funcionamiento de las juntas ejecutivas locales y distritales de las entidades de Durango  y Veracruz.  Así como planear, dirigir y supervisar la elaboración de los programas de organización electoral. Supervisar y coordinar, a través de las VE, las actividades de organización electoral en los órganos desconcentrados. Observar el cumplimiento de los acuerdos y disposiciones de organización electoral que emita  el CG y la JGE; así como seguimiento a su observancia por las juntas locales y distritales. El parámetro será el total de las sesiones ordinarias que lleven a cabo las JLE y JDE de las entidades con el PEL 2024-2025 (Durango y Veracruz), durante los meses de enero a junio de 2025"/>
    <n v="15904342"/>
    <n v="13059360"/>
    <n v="28963702"/>
    <s v="Si"/>
    <s v="Si"/>
    <s v="Si"/>
    <s v="Si"/>
    <x v="0"/>
  </r>
  <r>
    <s v="OF13"/>
    <x v="7"/>
    <x v="61"/>
    <s v="Voto Electrónico e Innovación en Materia de Organización Electoral"/>
    <s v="Implementar la Urna Electrónica del Instituto Nacional Electoral en casillas especiales seleccionadas en algunas entidades federativas; asimismo, implementar aplicaciones informáticas para atender la operación y seguimiento de los procesos en materia de organización electoral"/>
    <s v="Implementar de forma gradual el voto electrónico con el uso de urna electrónica, realizando una prueba piloto vinculante en casillas especiales seleccionadas de dos entidades federativas utilizando la Urna Electrónica del INE. Generar y/o realizar la mejora continua de sistemas y/o herramientas informáticas en materia de organización electoral; contar con información sobre las cantidades y el estado que guardan los materiales electorales federales, y llevar a cabo una prueba del seguimiento de los mecanismos de recolección, documentación o materiales electorales a través de GPS durante su traslado desde y hasta instalaciones del Instituto y/o comité distrital o municipal y/o desde otras ubicaciones."/>
    <n v="7141486"/>
    <n v="9973276"/>
    <n v="17114762"/>
    <s v="Si"/>
    <s v="Si"/>
    <s v="Cuenta de capítulo 1000 con memoria de cálculo coincide el monto presupuestado, no hay memoria de calculo de capíutlos 2000-6000 , podrían colocarse formatos 1b y 1c"/>
    <s v="Si"/>
    <x v="0"/>
  </r>
  <r>
    <s v="OF13"/>
    <x v="7"/>
    <x v="62"/>
    <s v="Integración y funcionamiento de Órganos Temporales y Permanentes "/>
    <s v="Apoyar la integración y funcionamiento de los consejos electorales y juntas ejecutivas, local y distritales, con el propósito de coadyuvar con la ejecución de las actividades en materia "/>
    <s v="Apoyar en las actividades de los consejos durante el PEL 2025-2026. Los CL y CD funcionarán durante todo el PEL; sesionando por lo menos una vez al mes hasta la conclusión del proceso. Proporcionar dietas y apoyos financieros mensuales a los CL y CD, así como los recursos para el funcionamiento de las sesiones. Planear, dirigir y supervisar los programas y, coordinar a través de los VE, las actividades en órganos desconcentrados. Observar el cumplimiento de acuerdos que emita la JGE, a nivel local y distrital. El parámetro será el total de órganos temporales instalados en las entidades con PEL 2025-2026, de agosto a diciembre 2025. Y proveer del personal temporal a las juntas ejecutivas que apoyen en el desarrollo de las actividades propias de proceso electoral"/>
    <n v="4078343"/>
    <n v="3812084"/>
    <n v="7890427"/>
    <s v="Si"/>
    <s v="Si"/>
    <s v="Si"/>
    <s v="Si"/>
    <x v="0"/>
  </r>
  <r>
    <s v="OF13"/>
    <x v="7"/>
    <x v="63"/>
    <s v="Comunicación en las Juntas Ejecutivas Distritales para la Jornada Electoral"/>
    <s v="Asegurar la disponibilidad de medios de comunicación adecuados y suficientes en las juntas ejecutivas distritales, para que a través de las funciones de Asistencia Electoral se transmita información desde campo a las sedes distritales, durante los Procesos Electorales Locales."/>
    <s v="Proporcionar a los Capacitadoras/es Asistentes Electorales y Supervisoras/es Electorales los servicios de telefonía celular, telefonía pública rural, servicio de internet local y telefonía satelital según las necesidades específicas de comunicación, para la transmisión de información al Sistema de Información sobre el desarrollo de la Jornada Electoral (vía voz y/o datos) con la finalidad de obtener información sobre el desarrollo de la Jornada Electoral desde las casillas electorales"/>
    <n v="1390826"/>
    <n v="5102945"/>
    <n v="6493771"/>
    <s v="Si"/>
    <s v="Si"/>
    <s v="Si"/>
    <s v="Si"/>
    <x v="0"/>
  </r>
  <r>
    <s v="OF13"/>
    <x v="7"/>
    <x v="64"/>
    <s v="Reforzamiento institucional para la atención de procedimientos jurídicos y gestión administrativa"/>
    <s v="Fortalecer los procedimientos jurídicos y de gestión administrativa que permitan eficientar la organización de los procesos electorales federales, locales, ordinarios, extraordinarios y en su caso consultas populares."/>
    <s v="Atender los asuntos en materia jurídico electoral y de gestión administrativa de la Dirección Ejecutiva que permita contribuir a los procesos electorales federales, locales, ordinarios, extraordinarios y en su caso consultas populares."/>
    <n v="5486744"/>
    <n v="142039"/>
    <n v="5628783"/>
    <s v="Si"/>
    <s v="Si"/>
    <s v="Cuenta de capítulo 1000 con memoria de cálculo coincide el monto presupuestado, no hay memoria de calculo de capíutlos 2000-6000 , podrían colocarse formatos 1b y 1c"/>
    <s v="Si"/>
    <x v="0"/>
  </r>
  <r>
    <s v="OF13"/>
    <x v="7"/>
    <x v="65"/>
    <s v="Sistema de Información sobre el desarrollo de la Jornada Electoral"/>
    <s v="Informar de manera permanente y oportuna al Consejo General, a los consejos locales y distritales del Instituto Nacional Electoral y a los Organismos Públicos Locales, sobre el desarrollo de la Jornada Electoral, con información generada desde las casillas electorales y recabada por las figuras de asistencia electoral, a través del Sistema de Información sobre el desarrollo de la Jornada Electoral."/>
    <s v="Desarrollar documentos normativos y procedimentales para la implementación del SIJE, así como desarrollar e implementar la estrategia de capacitación del Sistema de Información sobre el desarrollo de la Jornada Electoral. Planear, programar y asignar requerimientos humanos, materiales y financieros para la instalación y operación de las salas de recepción de información. Determinar requerimientos técnicos, probar e implementar la herramienta informática para la Jornada Electoral. Realizar simulacros del  Sistema de Información sobre el desarrollo de la Jornada Electoral. Implementar y monitorear el  Sistema de Información sobre el desarrollo de la Jornada Electoral el día de la Jornada Electoral. Presentar informes al Secretario del Consejo General del Instituto, sobre el desarrollo del  Sistema de Información sobre el desarrollo de la Jornada Electoral y realizar su evaluación."/>
    <n v="2086220"/>
    <n v="1410492"/>
    <n v="3496712"/>
    <s v="Si"/>
    <s v="Si"/>
    <s v="Si"/>
    <s v="Si"/>
    <x v="0"/>
  </r>
  <r>
    <s v="OF13"/>
    <x v="7"/>
    <x v="66"/>
    <s v="Voto de Personas en Prisión Preventiva "/>
    <s v="Acatar la resolución SUP-JDC-352/2018 y SUP-JDC-353/2018, ACUMULADO del Tribunal Electoral del Poder Judicial de la Federación, mediante la cual se garantizará el derecho al voto de las personas que se encuentran sujetas a proceso penal sometidas a prisión preventiva, que no tienen la posibilidad física para ejercer su derecho, en lo relativo a Organización Electoral."/>
    <s v="Como parte de la resolución del Tribunal Electoral del Poder Judicial, se implementarán los acuerdos aprobados por el Consejo General del Instituto, para garantizar el derecho al voto de las personas en prisión preventiva."/>
    <n v="2141749"/>
    <n v="501110"/>
    <n v="2642859"/>
    <s v="Si"/>
    <s v="Si"/>
    <s v="Si"/>
    <s v="Si"/>
    <x v="0"/>
  </r>
  <r>
    <s v="OF13"/>
    <x v="7"/>
    <x v="67"/>
    <s v="Voto Anticipado en el Territorio Nacional"/>
    <s v="Proyecto específico que busca brindar facilidades a los electores que tienen imposibilidad de presentarse en una mesa de votación el día de la Jornada Electoral, para permitir el acceso al sufragio."/>
    <s v="Implementar el modelo de votación que emita el Consejo General para que las personas que no puedan asistir a las casillas electorales el día de la Jornada Electoral, y así lo decidan, puedan ejercer su derecho al voto en las elecciones de 2025, a través del mecanismo de voto que determina el diseño, y entrega de materiales y documentación, así como la integración e instalación de mesas que lleven a cabo el escrutinio y cómputo de los votos emitidos en esta modalidad de votación. Realizar visitas a los órganos desconcentrados para la capacitación en la implementación del modelo, así como de supervisión en los avances de la actividad."/>
    <n v="2141749"/>
    <n v="297820"/>
    <n v="2439569"/>
    <s v="Si"/>
    <s v="Si"/>
    <s v="Si"/>
    <s v="Si"/>
    <x v="0"/>
  </r>
  <r>
    <s v="OF13"/>
    <x v="7"/>
    <x v="68"/>
    <s v="Documentación y material electoral local"/>
    <s v="Verificar que los Organismos Públicos Locales Electorales (OPL) con elecciones en 2025, supervisen la producción de sus documentos y materiales electorales, en los términos establecidos en el Reglamento de Elecciones (RE) y revisar los proyectos de diseños y especificaciones técnicas de la documentación y los materiales electorales que elabore el OPL con elecciones locales en 2026, para efectos de su validación, de conformidad con lo establecido en el RE."/>
    <s v="Dar seguimiento, entre febrero y mayo de 2025, a la supervisión de la producción de la documentación y los materiales electorales que lleven a cabo los dos OPL con elecciones en 2025, para verificar que se realice con base en los diseños y especificaciones técnicas validados por la DEOE, en cumplimiento de los artículos 160 y 162 del RE y su Anexo 4.1, con el propósito de que estén en posibilidades de distribuirlos a sus órganos desconcentrados dentro de los plazos legales establecidos. Además, en cumplimiento de la misma normativa, entre agosto y diciembre de 2025, la DEOE debe revisar las propuestas de diseños y especificaciones técnicas de la documentación y los materiales electorales que elabore el OPL con elecciones locales en 2026, para efectos de su validación en los términos de lo dispuesto por el RE"/>
    <n v="2197163"/>
    <n v="84214"/>
    <n v="2281377"/>
    <s v="Si"/>
    <s v="Si"/>
    <s v="Cuenta de capítulo 1000 con memoria de cálculo coincide el monto presupuestado, no hay memoria de calculo de capíutlos 2000-6000 , podrían colocarse formatos 1b y 1c"/>
    <s v="Si"/>
    <x v="0"/>
  </r>
  <r>
    <s v="OF13"/>
    <x v="7"/>
    <x v="69"/>
    <s v="Documentación, materiales y logística electoral federal"/>
    <s v="Asegurar el diseño de documentos y materiales electorales funcionales a partir de la incorporación de mejoras derivadas de la identificación de áreas de oportunidad en el proceso electoral anterior y hacer eficiente su uso para las elecciones federales de 2027."/>
    <s v="Como parte del modelo de mejora continua de los diseños de documentación electoral y de los materiales electorales utilizados en las elecciones federales (previsto en el Reglamento de Elecciones), se integrarán en su caso, propuestas de mejora viables a la documentación electoral a fin de que se eficiente su uso en las elecciones federales de 2027."/>
    <n v="1968857"/>
    <n v="2367852"/>
    <n v="4336709"/>
    <s v="Si"/>
    <s v="Si"/>
    <s v="Cuenta de capítulo 1000 con memoria de cálculo coincide el monto presupuestado, no hay memoria de calculo de capíutlos 2000-6000 , podrían colocarse formatos 1b y 1c"/>
    <s v="Si"/>
    <x v="0"/>
  </r>
  <r>
    <s v="OF13"/>
    <x v="7"/>
    <x v="70"/>
    <s v="Estadística Electoral y Sistemas Informáticos de la DEOE"/>
    <s v="Generar los requerimientos y gestionar la operación de los sistemas informáticos que apoyan los procesos sustantivos de organización electoral, con el propósito de hacer eficiente su operación en los Procesos Electorales 2023-2024 y 2024-2025. Así como integrar las estadísticas de las elecciones federales celebradas en 2024 y a celebrarse en 2025, conforme lo mandatado en el artículo 45, inciso m), y 56, inciso f) de la LGIPE, para incorporarla a la versión del Sistema de Consulta de la Estadística de las Elecciones, así como de los resultados de los procesos electorales locales de las 32 entidades federativas celebradas en 2024, en cumplimiento al art. 430 del Reglamento de Elecciones, con la finalidad de contar con una Estadística Electoral Nacional disponible para su consulta por la ciudadanía."/>
    <s v="Coordinar la operación de los sistemas informáticos para atender los procesos de organización electoral para la sistematización de la información y la generación de reportes. 2. Actualizar el Sistema de Consulta de la Estadística de las Elecciones con los resultados del PEC 2023-2024 y PEL 2024-2025, aplicando las resoluciones de las sentencias del TEPJF y en su caso de las elecciones extraordinarias que resulten.  3. Integrar el expediente digital federal del PEF 2023-2024 recopilado. 4. Verificar el cumplimiento del proceso de remisión de las tablas de resultados electorales al INE por parte de los OPL que se entreguen durante 2025. 5.- Realizar la presentación del Sistema de Consulta de la Estadística de las Elecciones del PEC 2023-2024, por parte de la Consejera Presidenta del Consejo General del INE."/>
    <n v="3562411"/>
    <n v="344967"/>
    <n v="3907378"/>
    <s v="Si"/>
    <s v="Si"/>
    <s v="Si"/>
    <s v="Si"/>
    <x v="0"/>
  </r>
  <r>
    <s v="OF13"/>
    <x v="7"/>
    <x v="71"/>
    <s v="Analítica de Datos de Logística Electoral"/>
    <s v="Implementar el seguimiento, análisis, integración y control de la analítica de datos sobre los procesos electorales en materia de Organización Electoral, mediante la sistematización, depuración y armonización de conjuntos de bases de datos generados por los sistemas electorales de la RedINE, a través de herramientas de monitoreo y análisis que brinden a las autoridades superiores del Instituto elementos susceptibles de utilizarse en la planificación de futuros procesos electorales, así como la prevención y mitigación de posibles contingencias."/>
    <s v="iseñar herramientas de monitoreo e integración de información y análisis de datos, en materia de logística de organización electoral, para explorar generar diagnósticos y analizar información de diferentes niveles de desagregación electoral de procesos electorales organizados por el Instituto Nacional Electoral"/>
    <n v="2086220"/>
    <n v="195345"/>
    <n v="2281565"/>
    <s v="Si"/>
    <s v="Si"/>
    <s v="Si"/>
    <s v="Si"/>
    <x v="0"/>
  </r>
  <r>
    <s v="OF13"/>
    <x v="7"/>
    <x v="72"/>
    <s v="Estudios de la evaluación de la documentación electoral utilizada en el Proceso Electoral Federal"/>
    <s v="Evaluar los resultados obtenidos durante el Proceso Electoral Local 2024-2025 mediante un análisis sistemático y objetivo de los temas o proyectos institucionales en materia de organización electoral que sean determinados por la Comisión correspondiente, lo cual permitirá la mejora continua de la organización de los procesos electorales."/>
    <s v="El proyecto requiere de la ejecución de un conjunto de actividades preparatorias, que tienen el propósito de diseñar el método de evaluación y la recopilación de información relevante a nivel nacional, estatal y distrital, la cual sirve de insumo para el desarrollo de los trabajos e informes derivados del proceso de evaluación._x000a__x000a_Los resultados de las evaluaciones y/o estudios en materia de organización electoral, que determine la Comisión correspondiente, proveerán de información para la toma de decisiones y mejora continua en materia de organización electoral, lo cual a su vez fortalecerá la orientación a resultados y rendición de cuentas. Lo que se pretende es contar con elementos de análisis que acompañen a un conjunto de recomendaciones viables que puedan ser implementadas en los próximos procesos electorales."/>
    <n v="2086220"/>
    <n v="125845"/>
    <n v="2212065"/>
    <s v="Si"/>
    <s v="Si"/>
    <s v="Si"/>
    <s v="Si"/>
    <x v="0"/>
  </r>
  <r>
    <s v="OF13"/>
    <x v="7"/>
    <x v="73"/>
    <s v="Planeación, evaluación y seguimiento a sistemas de organización y asistencia electoral"/>
    <s v="Efectuar las actividades y procedimientos relacionados con el rediseño de los Sistemas de Cómputos, de Representantes y de Reclutamiento de Consejeros Electorales, mediante el análisis e identificación de criterios metodológicos, requerimientos técnicos y procedimientos normativos, para contar con una mayor eficiencia en la operación de los mismos y en el cumplimiento normativo correspondiente."/>
    <s v="Apoyar a la actualización de los sistemas informáticos implementados por la Dirección Ejecutiva de Organización Electoral. Así como planear, dirigir, supervisar y desarrollar los documentos normativos y procedimentales para la actualización y mejora de los sistemas informáticos, así como desarrollar e implementar la estrategia de capacitación. Determinar requerimientos técnicos, probar e implementar la herramienta informática para los procesos siguientes. Realizar simulacros y coordinar simulacros, así como, realizar su evaluación."/>
    <n v="4850118"/>
    <n v="95577"/>
    <n v="4945695"/>
    <s v="Si"/>
    <s v="Si"/>
    <s v="Si"/>
    <s v="Si"/>
    <x v="0"/>
  </r>
  <r>
    <s v="OF13"/>
    <x v="7"/>
    <x v="74"/>
    <s v="Diagnóstico e identificación de áreas de oportunidad para el operativo de campo del Conteo Rápido"/>
    <s v="Mejorar el servicio para la captura automatizada de los datos reportados al  Conteo Rápido mediante un análisis integral de su diseño e implementación de las tecnologías de información y comunicación, para tener una mejor oportunidad y calidad en la información que abonen a tener estimación con mayor certeza."/>
    <s v="Se considera inicialmente la elaboración de un diagnóstico sobre los factores que influyen en la calidad y oportunidad del reporte al Conteo Rápido, con base en la experiencia y antecedentes de procesos electorales previos. Posteriormente, se plantea hacer una investigación sobre las opciones de captura automatizada, considerando las tecnologías de la información y comunicación actuales. Finalmente, se elaborará un plan para implementar las mejoras o nuevas tecnologías para el reporte automatizado al Conteo Rápido."/>
    <n v="2086220"/>
    <n v="272149"/>
    <n v="2358369"/>
    <s v="Si"/>
    <s v="Si"/>
    <s v="Si"/>
    <s v="Si"/>
    <x v="0"/>
  </r>
  <r>
    <s v="OF14"/>
    <x v="8"/>
    <x v="75"/>
    <s v="Actualización del Sistema Integral de Información del Servicio Profesional Electoral Nacional (SIISPEN 2.0)"/>
    <s v="Desarrollar y actualizar los subsistemas que forman parte del Sistema Integral de Información del Servicio Profesional Electoral Nacional, con el objeto de apoyar la ejecución de los mecanismos y procedimientos del Servicio"/>
    <s v="Desarrollar los subsistemas asociados a los mecanismos y procesos del Servicio Profesional Electoral Nacional, así como realizar mejoras a los subsistemas previamente desarrollados, para fortalecer los procesos contemplados en el Estatuto vigente"/>
    <n v="21717534"/>
    <n v="1065033"/>
    <n v="22782567"/>
    <s v="Si"/>
    <s v="Si"/>
    <s v="Cuenta de capítulo 1000 con memoria de cálculo coincide el monto presupuestado, no hay memoria de calculo de capíutlos 2000-6000 , podrían colocarse formatos 1b y 1c"/>
    <s v="Si"/>
    <x v="0"/>
  </r>
  <r>
    <s v="OF14"/>
    <x v="8"/>
    <x v="76"/>
    <s v="Renovación del Programa de Formación y del mecanismo de capacitación"/>
    <s v="Ampliar la oferta formativa del Programa de Formación y Desarrollo Profesional Electoral con el fin de dar continuidad a la profesionalización del personal del Servicio, de acuerdo con lo dispuesto en el Estatuto."/>
    <s v="Con la oferta formativa desarrollada al momento, se tiene cubierto el primer ciclo trianual, y se cuenta con 6 módulos de los 31 que se requieren para la formación especializada del próximo ciclo trianual. Con el desarrollo de este proyecto en 2025, se alcanzaría a cubrir el 32.25% de la oferta necesaria del Programa de Formación, beneficiando a 666 personas funcionarias del Servicio Profesional Electoral Nacional del Instituto. "/>
    <n v="0"/>
    <n v="1131960"/>
    <n v="1131960"/>
    <s v="Si"/>
    <s v="No aplica"/>
    <s v="Si"/>
    <s v="Si"/>
    <x v="0"/>
  </r>
  <r>
    <s v="OF14"/>
    <x v="8"/>
    <x v="77"/>
    <s v="Concursos Públicos para el Ingreso al Servicio Profesional Electoral Nacional en los sistemas INE y OPLE 2025"/>
    <s v="Implementación del mecanismo de ingreso por concurso público para ocupar plazas vacantes del Servicio Profesional Electoral Nacional del sistema del Instituto Nacional Electoral y de los Organismos Públicos Locales Electorales durante el ejercicio 2025."/>
    <s v="El Ingreso al Servicio Profesional Electoral Nacional por el mecanismo de concurso público está reglamentado en los artículos 202 al 212 y 403 al 411 del Estatuto del Servicio Profesional Electoral Nacional y del Personal de la Rama Administrativa. A su vez, el acuerdo INE/CG192/2022 establece en el numeral 20 que el diseño, aplicación y calificación del examen de conocimientos estará a cargo de Ceneval por ser la institución que asegura que el examen se sustente en criterios técnicos y estándares de calidad, ya que cuenta con legitimidad pública en el desarrollo de exámenes de conocimiento y en la realización de evaluaciones a gran escala. En 2025 se tiene previsto el ajuste y diseño de los instrumentos de evaluación que se utilizarán en el concurso público relacionado con el sistema INE y OPLE; así como la aplicación y calificación de dicho examen solo para las personas aspirantes a ingresar al SPEN en el sistema INE. Asimismo, el diseño, aplicación y calificación de la evaluación psicométrica para las personas aspirantes a ingresar al SPEN en el sistema INE. Como parte de las innovaciones al mecanismo, se prevé la traducción de la convocatoria del concurso público de ingreso al SPEN a lenguas indígenas y la interpretación de intervenciones en lenguas indígenas, y el servicio de traducción al lenguaje de señas mexicana. En todos los casos se requiere la contratación de especialistas para asegurar la imparcialidad y certeza en la selección de personas aspirantes a ocupar cargos y puestos vacantes mediante el concurso público."/>
    <n v="0"/>
    <n v="35196650"/>
    <n v="35196650"/>
    <s v="Si"/>
    <s v="No aplica"/>
    <s v="Si"/>
    <s v="Si"/>
    <x v="0"/>
  </r>
  <r>
    <s v="OF14"/>
    <x v="8"/>
    <x v="78"/>
    <s v="Aplicación de evaluaciones en el Concurso Público para el Ingreso al Servicio Profesional Electoral Nacional del sistema Organismos Públicos Locales Electorales"/>
    <s v="Implementación del mecanismo de ingreso por concurso público para ocupar plazas vacantes del Servicio Profesional Electoral Nacional del sistema de los Organismos Públicos Locales Electorales durante el ejercicio 2025"/>
    <s v="El Ingreso al Servicio por la vía de Concurso Público del sistema OPLE está reglamentado en los artículos 403 al 411 del Estatuto del Servicio Profesional Electoral Nacional y del Personal de la Rama Administrativa. A su vez, el acuerdo INE/CG193/2022 establece en el numeral 21 que el diseño, aplicación y calificación del examen de conocimientos estará a cargo de Ceneval por ser la institución que asegura que el examen se sustente en criterios técnicos y estándares de calidad, ya que cuenta con legitimidad pública en el desarrollo de exámenes de conocimiento y en la realización de evaluaciones a gran escala. En 2025 se tiene prevista la aplicación y calificación de los exámenes de conocimientos y el diseño, aplicación y calificación de la evaluación psicométrica para las personas aspirantes a ingresar al Servicio Profesional Electoral Nacional del sistema OPLE mediante concurso público. Como parte de las innovaciones al mecanismo, se prevé la traducción de la convocatoria del concurso público del SPEN a lenguas indígenas y la interpretación de intervenciones en lenguas indígenas; y el servicio de traducción a lenguaje de señas mexicanas y subtitulaje. En todos los casos se requiere la contratación de especialistas para asegurar la imparcialidad y certeza en la selección de personas aspirantes a ocupar cargos y puestos vacantes del concurso público"/>
    <n v="0"/>
    <n v="7244050"/>
    <n v="7244050"/>
    <s v="Si"/>
    <s v="No aplica"/>
    <s v="Si"/>
    <s v="Si"/>
    <x v="0"/>
  </r>
  <r>
    <s v="OF15"/>
    <x v="9"/>
    <x v="79"/>
    <s v="Capacitación Electoral, Educación Electoral y Difusión institucional para la promoción de la participación ciudadana en procesos electorales locales"/>
    <s v="Realizar las actividades relativas a la integración de las Mesas Directivas de Casilla aprobadas por los Consejos Distritales, con ciudadanía capacitada para desempeñar sus funciones el día de la Jornada Electoral, así como para la difusión institucional y la promoción de la participación ciudadana para el Proceso Electoral Local 2024-2025. Durango y Veracruz"/>
    <s v="Durante 2025, realizar la selección y contratación de aproximadamente 2,727 CAE y 455 SE (5 casillas por CAE, 6 CAE por SE) para las tareas de capacitación y de asistencia electoral, a fin de integrar las 13,575 MDC proyectadas en Durango y Veracruz._x000a__x000a_Rangos de gastos de campo:_x000a_SE:     1. $4,692.00; 2. $6,523.00; 3. $8,001.00; 4. $10,634.00_x000a_CAE: 1. $3,329.00; 2. $4,166.00; 3. $5,757.00; 4. $7,837.00_x000a__x000a_Producción de 60 materiales audiovisuales (20 radio, 7 televisión, 13 reediciones de televisión y 20 medios digitales); 6 servicios de inserciones en medios impresos, 42 inserciones digitales, servicio de asistente virtual (chatbot), y 3 acciones de promoción de la participación ciudadana"/>
    <n v="347403817"/>
    <n v="124219571"/>
    <n v="471623388"/>
    <s v="Si"/>
    <s v="Si"/>
    <s v="Capítulo 1000 no cuenta con memoria de cálculo. Las memorias de cálculo de Capítulos 2000-6000 no coinciden con presupuestado._x000a_En Validación de plazas no hay correos de validación de costeo y de formatos 5 y 8"/>
    <s v="Si"/>
    <x v="0"/>
  </r>
  <r>
    <s v="OF15"/>
    <x v="9"/>
    <x v="80"/>
    <s v="Preparación de la Capacitación Electoral, Educación Electoral y Difusión institucional para la promoción de la participación ciudadana en Procesos Electorales Locales"/>
    <s v="Desarrollar actividades preparatorias para la Integración de Mesas Directivas de Casilla y Capacitación Electoral, así como para la difusión institucional y promoción de la participación ciudadana del Proceso Electoral Local 2025-2026."/>
    <s v="Realizar durante 2025, la elaboración y transferencia de conocimientos de la ECAE; el proceso de reclutamiento y selección de aproximadamente 828 CAE y 138 SE; realizar la producción de 25 materiales audiovisuales (9 para radio, 6 reediciones para televisión, 2 televisiones y 8 para medios digitales), 3 servicios de inserciones en medios impresos para la difusión de mensajes institucionales, 22 inserciones digitales, servicio de asistente virtual (chatbot), y 3 acciones de preparación para promover la participación ciudadana"/>
    <n v="12549101"/>
    <n v="14031271"/>
    <n v="26580372"/>
    <s v="Si"/>
    <s v="Si"/>
    <s v="Capítulo 1000 no cuenta con memoria de cálculo. Las memorias de cálculo de Capítulos 2000-6000 no coinciden con presupuestado._x000a_En Validación de plazas no hay correos de validación de costeo y de formatos 5 y 8"/>
    <s v="Si"/>
    <x v="0"/>
  </r>
  <r>
    <s v="OF15"/>
    <x v="9"/>
    <x v="81"/>
    <s v="Proyecto editorial y vinculación de alianzas estratégicas en materia de difusión"/>
    <s v="Producir obras editoriales en materia de democracia y divulgar a través de alianzas estratégicas los valores cívico-democráticos entre la ciudadanía, con el objetivo de fortalecer la cultura cívica."/>
    <s v="Coordinar los trabajos del Comité Editorial y la publicación de 18 obras editoriales con enfoque político-democrático durante 2025. Realizar 18 actividades académicas y culturales, que fortalezcan la cultura cívico-democrática con la publicación de obras editoriales dirigidas a diversos sectores de la población, en especial a grupos en situación de vulnerabilidad, mediante alianzas estratégicas (sello editorial, PAE aprobado, ferias, memoria gráfica)."/>
    <n v="5330651"/>
    <n v="20008582"/>
    <n v="25339233"/>
    <s v="Si"/>
    <s v="Si"/>
    <s v="Capítulo 1000 no cuenta con memoria de cálculo. En Validación de plazas no hay correos de validación de costeo y de formatos 5 y 8"/>
    <s v="Si"/>
    <x v="0"/>
  </r>
  <r>
    <s v="OF15"/>
    <x v="9"/>
    <x v="82"/>
    <s v="Implementación de la Estrategia Nacional de Educación Cívica"/>
    <s v="Fortalecer la educación cívica mediante acciones operativas de promoción de la cultura democrática, igualdad de género e inclusión para consolidar una ciudadanía integral."/>
    <s v="Alcanzar durante 2025 a por lo menos 107,199 personas a través de 13 acciones operativas de promoción de la cultura democrática, igualdad de género e inclusión para el fortalecer la formación y participación ciudadana."/>
    <n v="5522810"/>
    <n v="69753260"/>
    <n v="75276070"/>
    <s v="Si"/>
    <s v="Si"/>
    <s v="Capítulo 1000 no cuenta con memoria de cálculo. En Validación de plazas no hay correos de validación de costeo y de formatos 5 y 8"/>
    <s v="Si"/>
    <x v="0"/>
  </r>
  <r>
    <s v="OF15"/>
    <x v="9"/>
    <x v="83"/>
    <s v="Formación y participación ciudadana de niñas, niños y adolescentes"/>
    <s v="Promover la formación y participación ciudadana de niñas, niños y adolescentes a través de acciones educativas y ejercicios de expresión y opinión, para que conozcan y ejerzan su derecho a la participación."/>
    <s v="Alcanzar durante 2025 a 86,280 personas a través de: a) Programa Talentum Mujeres Civitas, 480; b) Proyecto Árbol, 3,600; c) INECITA, 9,000; d) Club Mundos, 6,000; e) Elecciones escolares, 30,000; f) Parlamento Infantil 7,200, g) WEB Tangram_CIJ 2024 30,000."/>
    <n v="2109647"/>
    <n v="19583415"/>
    <n v="21693062"/>
    <s v="Si"/>
    <s v="Si"/>
    <s v="Capítulo 1000 no cuenta con memoria de cálculo. En Validación de plazas no hay correos de validación de costeo y de formatos 5 y 8"/>
    <s v="Si"/>
    <x v="0"/>
  </r>
  <r>
    <s v="OF15"/>
    <x v="9"/>
    <x v="84"/>
    <s v="Impulso de la participación para la igualdad entre mujeres y hombres"/>
    <s v="Impulsar iniciativas que fomenten la participación de mujeres y hombres en condiciones de igualdad y con perspectiva de género, para el libre ejercicio de los derechos humanos, particularmente los político-electorales de las mujeres. "/>
    <s v="Llegar en 2025, al menos a 13,708 personas: 9,880 del PNIPPM; 328 de JuventudActúaMX; 500 de México Debate; 360 del Concurso Nacional Tejiendo Redes Ciudadanas por Juventudes Diversas; 2,200 a través de Radio comunitarias, indígenas e indigenistas; 220 del Programa de Liderazgo de las Mujeres en Política; y 220 de la Feria del Libro INE. Las personas contarán con herramientas y formación para ser promotoras en su entorno social, con enfoque de igualdad de género y no discriminación, respeto de los derechos humanos y político-electorales de las mujeres, así como la prevención, atención y erradicación de la violencia política en razón de género. Etiquetado Anexo 13."/>
    <n v="2709026"/>
    <n v="30339407"/>
    <n v="33048433"/>
    <s v="Si"/>
    <s v="Si"/>
    <s v="Capítulo 1000 no cuenta con memoria de cálculo. En Validación de plazas no hay correos de validación de costeo y de formatos 5 y 8"/>
    <s v="Si"/>
    <x v="0"/>
  </r>
  <r>
    <s v="OF15"/>
    <x v="9"/>
    <x v="85"/>
    <s v="Consulta Infantil y Juvenil"/>
    <s v="Desarrollar las actividades de sistematización, socialización y articulación de agendas derivadas de los resultados de la Consulta Infantil y Juvenil (CIJ) 2024, que sirvan como insumo para  detonar acciones impulsadas por el Estado mexicano, la sociedad civil y otras instituciones que contribuyan a garantizar los derechos de niñas, niños y adolescentes en nuestro país."/>
    <s v="Realizar acciones de sistematización, socialización y articulación de agendas derivadas de los resultados de la CIJ 2024: elaboración de 33 reportes de resultados; 33 presentaciones de dichos reportes; desarrollo de una plataforma electrónica; distribución de 134,730 infografías; entrega de 7,320 reportes de resultados; organización de 332 mesas de deliberación y articulación de agendas. Además, devolución de resultados ante 105,000 niñas, niños y adolescentes"/>
    <n v="9218538"/>
    <n v="16741321"/>
    <n v="25959859"/>
    <s v="Si"/>
    <s v="Si"/>
    <s v="Capítulo 1000 no cuenta con memoria de cálculo. En Validación de plazas no hay correos de validación de costeo y de formatos 5 y 8"/>
    <s v="Si"/>
    <x v="0"/>
  </r>
  <r>
    <s v="OF15"/>
    <x v="9"/>
    <x v="86"/>
    <s v="Evaluación del Proceso Electoral"/>
    <s v="Llevar a cabo la evaluación de la ECAE 2023-2024, para mejorar su diseño y generar innovación en materia de capacitación electoral en futuros procesos electorales, a través de los testimonios de las y los SE y CAE, SE y CAE con discapacidad, FMDC y observadores electorales"/>
    <s v="Realizar durante el 2025 la revisión, designación, premiación e impresión de los 40 trabajos ganadores, conforme a las bases del Concurso Nacional de Testimonios Ciudadanos del PE 2023-2024."/>
    <n v="0"/>
    <n v="3297282"/>
    <n v="3297282"/>
    <s v="Si"/>
    <s v="No aplica"/>
    <s v="Capítulo 1000 no cuenta con memoria de cálculo. En Validación de plazas no hay correos de validación de costeo y de formatos 5 y 8"/>
    <s v="Si"/>
    <x v="0"/>
  </r>
  <r>
    <s v="OF15"/>
    <x v="9"/>
    <x v="87"/>
    <s v="Capacitación Electoral, Educación Electoral y Difusión institucional para la promoción de la participación ciudadana de la Consulta Popular"/>
    <s v="Realizar las actividades de integración de las Mesas Directivas de Casilla aprobadas por los Consejos Distritales, con ciudadanía capacitada para desempeñar sus funciones el día de la Jornada Electoral; así como para la difusión institucional y la promoción de la participación ciudadana para la Consulta Popular 2025."/>
    <s v="Realizar durante 2025: a) Selección y contratación de aproximadamente 34,084 CAE y 5,713 SE para la capacitación y asistencia electoral, a fin de integrar alrededor de 169,817 MDC; b) Producción de 18 materiales audiovisuales (7 para radio, 7  televisiones y 4 para medios digitales); inserciones en medios impresos (3 locales y 3 nacionales) y 35 inserciones digitales; c) 332 foros de deliberación; 1 torneo debate juvenil."/>
    <n v="1523087662"/>
    <n v="536687481"/>
    <n v="2059775143"/>
    <s v="Si"/>
    <s v="Si"/>
    <s v="Capítulo 1000 no cuenta con memoria de cálculo"/>
    <s v="Si"/>
    <x v="0"/>
  </r>
  <r>
    <s v="OF15"/>
    <x v="9"/>
    <x v="88"/>
    <s v="Voto de las y los Mexicanos en el Extranjero en la Consulta Popular"/>
    <s v="Realizar las actividades para la integración de las Mesas de Escrutinio y Cómputo con ciudadanía capacitada que participará como funcionariado el día de la jornada de Consulta Popular 2025; así como, para la difusión institucional y promoción de la participación de la ciudadanía mexicana residente en el extranjero para que ejerza sus derechos en materia político-electoral"/>
    <s v="Realizar durante 2025: a) La integración e instalación de 87 MEC Postales únicas; b) producción de 14 materiales audiovisuales (1 para radio, 1 para televisión y 12 inserciones digitales); c) 2 foros que promuevan la participación ciudadana de la población mexicana residente en el extranjero. "/>
    <n v="1333908"/>
    <n v="5685547"/>
    <n v="7019455"/>
    <s v="Si"/>
    <s v="Si"/>
    <s v="Capítulo 1000 no cuenta con memoria de cálculo"/>
    <s v="Si"/>
    <x v="0"/>
  </r>
  <r>
    <s v="OF16"/>
    <x v="10"/>
    <x v="89"/>
    <s v="Cumplimiento al artículo 67 fracción XVII del Estatuto del Servicio Profesional Electoral Nacional y del personal de la rama administrativa, en lo correspondiente al Proceso Electoral de la Consulta Popular"/>
    <s v="Reconocer la labor que desarrolla el personal del Servicio Profesional y de la Rama Administrativa; así como al personal con funciones de carácter permanente del Instituto, con motivo de las altas carga de trabajo y labores extraordinarias que realizan durante el Proceso de la Consulta Popular"/>
    <s v="Otorgar una remuneración a los miembros del Servicio Profesional Electoral Nacional, al Personal de la Rama Administrativa, así como a los prestadores de servicios bajo el régimen de honorarios con funciones de carácter permanente del Presupuesto Base de Operación, aprobado por el Consejo General y/o Junta General Ejecutiva del Instituto."/>
    <n v="519756240"/>
    <n v="0"/>
    <n v="519756240"/>
    <s v="Si"/>
    <s v="Si"/>
    <s v="Si"/>
    <s v="Si"/>
    <x v="0"/>
  </r>
  <r>
    <s v="OF16"/>
    <x v="10"/>
    <x v="90"/>
    <s v="Modelo de Gestión por Procesos"/>
    <s v="Fortalecer la implementación del Modelo de Gestión por Procesos para que se adapte a los cambios en la Planeación Estratégica, así como a los futuros procesos que formen parte del INE, a fin de cumplir con el ciclo de mejora continua."/>
    <s v="Apoyar en la adecuación de los 76 Manuales de procesos y 818 procedimientos del INE de forma integral (completitud de Cadena de valor, indicadores de procesos, matriz de riesgos), alineación al Marco Normativo de Control Interno Institucional, para contribuir oportunamente al cumplimiento de los “Lineamientos para la Elaboración y actualización de Manuales de procesos” vigente (Acuerdo INE/JGE243/2022). Asimismo, realizar actividades de sensibilización y transferencia de conocimientos, revisión interna a los procesos previamente seleccionados, así como diseñar al menos 3 mejoras."/>
    <n v="4827808"/>
    <n v="4993"/>
    <n v="4832801"/>
    <s v="Si"/>
    <s v="Si"/>
    <s v="Si"/>
    <s v="Si"/>
    <x v="0"/>
  </r>
  <r>
    <s v="OF16"/>
    <x v="10"/>
    <x v="91"/>
    <s v="Alineación de Cédulas de Puesto y Manuales de Organización"/>
    <s v="Ejecución del Programa de Trabajo de Manuales de Procesos y Procedimientos Alineados a Cédulas de Puesto y Manuales de Organización."/>
    <s v="Actualización del Catálogo de Cargos y Puestos del Personal de la Rama Administrativa de 17 Unidades Administrativas de Oficinas Centrales y de Órganos Delegacionales, sus Manuales de Organización Específicos y Manual de Organización General."/>
    <n v="1896317"/>
    <n v="0"/>
    <n v="1896317"/>
    <s v="Si"/>
    <s v="Si"/>
    <s v="Si"/>
    <s v="Si"/>
    <x v="0"/>
  </r>
  <r>
    <s v="OF16"/>
    <x v="10"/>
    <x v="92"/>
    <s v="Servicio de Primeros Auxilios para las Juntas Locales y Distritales Ejecutivas de las entidades que tendrán Proceso Electoral Local"/>
    <s v="Establecer y prever acciones que permitan al personal, prestadoras y prestadores de servicio del Instituto Nacional Electoral (INE), de las 2 Juntas Locales y 23 Juntas Distritales Ejecutivas de las entidades que tendrán Proceso Electoral Local a desarrollar sus funciones bajo condiciones de salud favorables, durante la Jornada Electoral y los cómputos distritales. Lo anterior en el marco del Proceso Electoral Local 2025"/>
    <s v="Brindar al personal, prestadoras y prestadores de servicios del Instituto Nacional Electoral, servicio de primeros auxilios en las dos entidades federativas que tendrán Proceso Electoral Local en el año 2025."/>
    <n v="0"/>
    <n v="337009"/>
    <n v="337009"/>
    <s v="Si"/>
    <s v="No aplica"/>
    <s v="Si"/>
    <s v="Si"/>
    <x v="0"/>
  </r>
  <r>
    <s v="OF16"/>
    <x v="10"/>
    <x v="93"/>
    <s v="Apoyo administrativo para los enlaces administrativos en las Juntas Distritales Ejecutivas"/>
    <s v="Prestar apoyo administrativo a los 23 Enlaces Distritales en el desarrollo del Proceso Electoral Local para los Estados de Durango y Veracruz, a fin de evitar que, durante dicho Proceso, las gestiones administrativas pierdan oportunidad, eficiencia y efectividad."/>
    <s v="Dotar de personal de un apoyo administrativo para cumplir con los procedimientos y lineamientos establecidos durante el desarrollo del Proceso Electoral Local, en los 4 distritos de Durango y  19 de Veracruz."/>
    <n v="2168347"/>
    <n v="0"/>
    <n v="2168347"/>
    <s v="Si"/>
    <s v="Si"/>
    <s v="Si"/>
    <s v="Si"/>
    <x v="0"/>
  </r>
  <r>
    <s v="OF16"/>
    <x v="10"/>
    <x v="94"/>
    <s v="Arrendamiento de Plantas de Emergencia para Procesos Electorales Locales"/>
    <s v="Respaldar el suministro eléctrico a los inmuebles involucrados en el Proceso Electoral Local 2025 de Oficinas Centrales, Juntas Locales Ejecutivas y Juntas Distritales Ejecutivas de los Estados de Durango y Veracruz, para garantizar su operatividad"/>
    <s v="Dotar de plantas de emergencia a los inmuebles de Oficinas Centrales, Juntas Locales Ejecutivas y Juntas Distritales Ejecutivas de los Estados de Durango y Veracruz para el Proceso Electoral Local 2025"/>
    <n v="0"/>
    <n v="1228052"/>
    <n v="1228052"/>
    <s v="Si"/>
    <s v="No aplica"/>
    <s v="Si"/>
    <s v="Si"/>
    <x v="0"/>
  </r>
  <r>
    <s v="OF16"/>
    <x v="10"/>
    <x v="95"/>
    <s v="Infraestructura Inmobiliaria"/>
    <s v="Incrementar el patrimonio inmobiliario del Instituto Nacional Electoral para lograr una sustitución paulatina del gasto de arrendamiento por inversiones físicas, a través de la construcción de los inmuebles para las Juntas Locales Ejecutivas de los Estados de Chiapas, Oaxaca y Quintana Roo, además de proporcionar al personal del Instituto y a la ciudadanía instalaciones dignas"/>
    <s v="Seguimiento al Programa de Infraestructura Inmobiliaria vigente; se prevé llevar a cabo las acciones necesarias para la construcción de los edificios sede para las Juntas Locales Ejecutivas en los Estados de Chiapas, Oaxaca y Quintana Roo. "/>
    <n v="0"/>
    <n v="63853893"/>
    <n v="63853893"/>
    <s v="Si"/>
    <s v="No aplica"/>
    <s v="Si"/>
    <s v="Si"/>
    <x v="0"/>
  </r>
  <r>
    <s v="OF18"/>
    <x v="11"/>
    <x v="96"/>
    <s v="Obligaciones de transparencia del Instituto Nacional Electoral"/>
    <s v="Coordinar a las áreas centrales y delegacionales en las actividades de revisión, integración, validación y publicación de información de las obligaciones de transparencia, y contar con el soporte, mantenimiento y supervisión del Sistema de Cumplimiento de Obligaciones de Transparencia (SOT) durante 2025."/>
    <s v="Asegurar la publicación de la información del Instituto._x000a_Asegurar la disponibilidad de la información en las verificaciones que realiza el órgano garante de la transparencia._x000a_Desarrollar el módulo de declaratoria de inexistencia (proceso nuevo con la reforma 2024)_x000a_Actualizar el diseño de la interfaz gráfica del Sistema para mejorar la experiencia de uso._x000a_Mantener la interoperabilidad del SOT con el Sistema de Portales de Obligaciones de Transparencia (SIPOT)."/>
    <n v="10552922"/>
    <n v="151953"/>
    <n v="10704875"/>
    <s v="Si"/>
    <s v="Si"/>
    <s v="Si"/>
    <s v="Si"/>
    <x v="0"/>
  </r>
  <r>
    <s v="OF18"/>
    <x v="11"/>
    <x v="97"/>
    <s v="Mantenimiento de INFOMEX INE v.8 y atención de los procedimientos de acceso a la información y datos personales"/>
    <s v="Mantener en óptimas condiciones el funcionamiento del sistema INFOMEX INE, mediante actualizaciones, cambios para el uso de aplicaciones del sistema y generación de contenidos, con la finalidad de mejorar su empleo y estar en posibilidad de cumplir en tiempo y forma con la atención de solicitudes de acceso a la información y de datos personales; así como, medios de impugnación en ambas materias."/>
    <s v="Continuar con el funcionamiento de la herramienta que utiliza el INE para atender solicitudes de acceso a la información, de protección de datos personales y medios de impugnación, en ambas materias, dando la oportunidad a las y los Enlaces de Transparencia de oficinas de Consejeras y Consejeros, de las 18 áreas centrales y las 32 Juntas Locales Ejecutivas de otorgar atención en los plazos de ley, o, aquellos que se deban acatar por instrucción del Instituto Nacional de Transparencia, Acceso a la Información y Protección de Datos Personales._x000a_Generar herramientas que permitan hacer más eficiente la atención de solicitudes en las cuales se ejercen los derechos humanos de acceso a la información y protección de datos personales; así como, medios de impugnación en ambas materias._x000a_Generar reportes de Requerimientos de Aclaración (RA)._x000a_Generar un repositorio institucional para resguardar la información que las áreas responsables ponen a disposición de las personas solicitantes. _x000a_Ajustar las denominaciones de los campos para homologarse con los de la Plataforma Nacional de Transparencia (PNT). _x000a_Incluir nuevas opciones en la modalidad de entrega de la información que se pone a disposición de las personas solicitantes. _x000a_Desarrollar un Módulo para la consulta de “Documentos Testados”, con la finalidad de poder consultar versiones públicas con información confidencial o con información reservada. _x000a_Mantener actualizado el material de capacitación y documentación en materia de acceso a la información. "/>
    <n v="17153254"/>
    <n v="633642"/>
    <n v="17786896"/>
    <s v="Si"/>
    <s v="Si"/>
    <s v="Si"/>
    <s v="Si"/>
    <x v="0"/>
  </r>
  <r>
    <s v="OF18"/>
    <x v="11"/>
    <x v="98"/>
    <s v="Programa integral de gestión de datos personales"/>
    <s v="Contribuir a la implementación de las políticas, programas de protección de datos personales y mecanismos para la supervisión y vigilancia de las obligaciones que derivan de la normativa en la materia, mediante acciones a nivel central y desconcentrado de capacitación, revisión de calidad de solicitudes de acceso, rectificación, cancelación, oposición y portabilidad, así como verificaciones de los principios y deberes, además de garantizar la operación y actualización de la Plataforma para la Medición, Evaluación y Monitoreo del Cumplimiento en Protección de Datos Personales, con la finalidad de acreditar el principio de responsabilidad en la materia y rendir cuentas a las personas titulares y al Órgano Garante."/>
    <s v="Continuar con el mantenimiento y operación a nivel institucional del Programa y el Sistema de Gestión para la protección de datos personales, a fin de continuar con la dirección y control sistemático de los datos personales en los procesos institucionales, a través de las siguientes acciones a nivel central (18 órganos) y desconcentrado (32 JLE, 300 JDE):_x000a_Ejecución de las Estrategias de Principios, Deberes y Fortalecimiento de la Cultura en protección de datos personales  para implementar los principios (8) y deberes (2)._x000a_Implementación del segundo ciclo del Sistema de Gestión para la Protección de Datos Personales y su herramienta informática de apoyo (denominada PEC) como un esquema de mejores prácticas para la rendición de cuentas y mejora continua._x000a_Ejecución de auditorías de control interno en materia de protección de datos personales y evaluaciones de impacto para verificar el cumplimiento de la LGPDPPSO._x000a_Diseño y difusión de material para sensibilizar y capacitar en la materia al personal del Instituto._x000a_Capacitación y actualización especializada al personal del Instituto para la atención de sus obligaciones en la materia._x000a_Revisión de la calidad de solicitudes ARCOP para identificar oportunidades de mejora"/>
    <n v="20263522"/>
    <n v="829286"/>
    <n v="21092808"/>
    <s v="Si"/>
    <s v="Si"/>
    <s v="Si"/>
    <s v="Si"/>
    <x v="0"/>
  </r>
  <r>
    <s v="OF18"/>
    <x v="11"/>
    <x v="99"/>
    <s v="Sistema de Archivos Institucional del INE"/>
    <s v="Contar con una herramienta propia, denominada Sistema de Archivos Institucional en las áreas centrales y delegacionales del INE, a fin de dar continuidad y garantizar la gestión documental y administración de archivos electrónica que permita registrar y controlar los procesos de producción, organización, acceso, consulta, valoración documental, disposición documental y conservación en el Instituto."/>
    <s v="Soporte y mantenimiento del Sistema de Archivos Institucional del INE"/>
    <n v="9529391"/>
    <n v="121114"/>
    <n v="9650505"/>
    <s v="Si"/>
    <s v="Si"/>
    <s v="Si"/>
    <s v="Si"/>
    <x v="0"/>
  </r>
  <r>
    <s v="OF20"/>
    <x v="12"/>
    <x v="100"/>
    <s v="Fiscalización Procesos Electorales Locales"/>
    <s v="Generar el total de Dictámenes de los sujetos obligados como resultado de la fiscalización de los informes de ingresos y egresos de apoyo de la ciudadania, precampaña y_x000a_campaña de las y los aspirantes, partidos políticos y candidaturas independientes."/>
    <s v="Fiscalizar los ingresos y egresos de las personas aspirantes, partidos políticos, candidaturas y candidaturas independientes, en las etapas de apoyo de la ciudadanía,_x000a_precampaña y campaña a través de la revisión de los informes de ingresos y gastos que presenten, de los monitoreos de propaganda colocada en la vía pública, internet y_x000a_medios impresos, así como visitas de verificación a casas y eventos políticos. Asimismo, como resultado de la fiscalización, notificar los oficios de errores y omisiones y elaborar_x000a_los dictámenes de las etapas señaladas en los Procesos Electorales Locales 2024-2025 en los estados de Durango y Veracruz; asi como los procedimientos de campo."/>
    <n v="25371412"/>
    <n v="5775325"/>
    <n v="31146737"/>
    <s v="Si"/>
    <s v="Si"/>
    <s v="SI. Tiene variación de $1.00"/>
    <s v="Si"/>
    <x v="0"/>
  </r>
  <r>
    <s v="OF20"/>
    <x v="12"/>
    <x v="101"/>
    <s v="Sustanciar y resolver procedimientos administrativos sancionadores en materia de fiscalización relacionados con el proceso electoral concurrente."/>
    <s v="Sustanciar y resolver todos los procedimientos de queja iniciados por irregularidades en el origen, destino y aplicación de los recursos derivados del Proceso Electoral  Concurrente 2023-2024, que, al momento de su presentación, ya no se consideran como quejas expeditas. Además, se debe realizar el seguimiento a las resoluciones impugnadas y, en su caso, formular los acatamientos correspondientes."/>
    <s v="Sustanciar la totalidad de los procedimientos de queja relacionados al Proceso Electoral Concurrente 2023-2024 que, al momento de su presentación, ya no se consideran como quejas expeditas y preparar los proyectos de resolución correspondientes, asegurándose de que estén  bien fundamentados. Estos proyectos deberán ser presentados para su revisión a la Comisión de Fiscalización y al Consejo General del Instituto."/>
    <n v="5665868"/>
    <n v="229513"/>
    <n v="5895381"/>
    <s v="Si"/>
    <s v="Si"/>
    <s v="Si"/>
    <s v="Si"/>
    <x v="0"/>
  </r>
  <r>
    <s v="OF20"/>
    <x v="12"/>
    <x v="102"/>
    <s v="Sustanciación de procedimientos relacionados indirectamente con la fiscalización"/>
    <s v="Resolver en la Unidad Técnica de Fiscalización los procedimientos que se inicien por faltas establecidas en la normatividad que estén relacionadas indirectamente a la fiscalización de sujetos obligados, así como personas físicas y/o morales, para que la totalidad de las faltas cometidas sean analizadas de manera integral y, en su caso, sancionadas por el Consejo General mediante el proyecto de resolución correspondiente."/>
    <s v="En la sustanciación de procedimientos en la UTF se advirtió una frecuente negativa de información, entrega parcial y/o datos falsos en respuesta a requerimientos dirigidos a personas físicas y/o morales; asimismo existe un retraso en el trámite de los procedimientos de fiscalización cuando se requiere que otra autoridad se pronuncie previamente para que la UTF pueda iniciar el desarrollo de sus facultades; el proyecto busca que se lleve a cabo un procedimiento sancionador  simultaneo, paralelo a la sustanciación hecha por la DRN y a la revisión de los distintos informes de los sujetos obligados, para realizar una sanción directa a las personas físicas y/o morales que que se encuentren en el supuesto principal señalado en líneas anteriores, así como para tramitar los asuntos relacionados, lo que permitirá tener una fiscalización realmente expedita."/>
    <n v="10950665"/>
    <n v="136813"/>
    <n v="11087478"/>
    <s v="Si"/>
    <s v="Si"/>
    <s v="Si"/>
    <s v="Si"/>
    <x v="0"/>
  </r>
  <r>
    <s v="OF20"/>
    <x v="12"/>
    <x v="103"/>
    <s v="Fortalecer la atención de consultas dirigidas a la Unidad Técnica de fiscalización "/>
    <s v="Responder la totalidad de las consultas dirigidas a la Unidad Técnica de Fiscalización dentro de los plazos legales conferidos para ello y de conformidad con los criterios establecidos por la propia Unidad Técnica, la Comisión de Fiscalización y el Consejo General del Instituto Nacional Electoral"/>
    <s v="El proyecto busca que las consultas dirigidas a la UTF sean concentradas para su atención en la DRN, a fin de cumplir con los plazos exigidos por los Reglamentos de Elecciones y de Fiscalización; con lo anterior se busca: 1) Evitar contradicciones y unificar criterios, permitiendo concentrar la información relativa a consultas, 2) Concentrando las consultas, se acelerará la atención de las mismas, cumpliendo los plazos previstos en la normativa, 3) Obtener un resultado más favorable en los informes relativos a la atención de consultas presentados por las Comisiones de Fiscalización y Vinculación con los OPLE, al fortalecer y garantizar la atención de las mismas."/>
    <n v="5475351"/>
    <n v="68406"/>
    <n v="5543757"/>
    <s v="Si"/>
    <s v="Si"/>
    <s v="Si"/>
    <s v="Si"/>
    <x v="0"/>
  </r>
  <r>
    <s v="OF20"/>
    <x v="12"/>
    <x v="104"/>
    <s v="Gestión Integral de la Documentación Administrativa de los Casos de Riesgo y Transparencia"/>
    <s v="Atender los requerimientos turnados por la Unidad de Transparencia y Acceso a la Información Pública, así como la gestión sistemática de la documentación de los casos de riesgo y las solicitudes del Instituto Nacional Electoral a otras dependencias, a través de herramientas tecnológicas para dar soporte a las funciones y actividades en materia de fiscalización electoral"/>
    <s v="La integración de un repositorio único de información digital, a través del módulo de Control de Correspondencia permite generar reportes de estatus y seguimiento en línea de manera expedita de los requerimientos a otras dependencias externas y solicitudes en materia de transparencia, acceso a la información pública y protección de datos personales. Así, el repositorio digital facilita de manera expedita, la consulta y administración de la información proveniente de fuentes externas que se concentra en su totalidad y coadyuve con la instrumentación de los modelos de riesgo en el ciclo electoral a partir de la información fiscal, financiera, económica y electoral, para obtener la evidencia suficiente que respalde los resultados en los dictámenes, quejas y procedimientos oficiosos presentados ante el Consejo General del Instituto Nacional Electoral."/>
    <n v="1988933"/>
    <n v="17138"/>
    <n v="2006071"/>
    <s v="Si"/>
    <s v="Si"/>
    <s v="Si"/>
    <s v="Si"/>
    <x v="0"/>
  </r>
  <r>
    <s v="OF20"/>
    <x v="12"/>
    <x v="105"/>
    <s v="Orientación para el cumplimiento de la fiscalización electoral"/>
    <s v="Proporcionar a los sujetos obligados y autoridades electorales, orientación y conocimientos de la normativa de fiscalización electoral, por medio de capacitación, para el cumplimiento de sus obligaciones."/>
    <s v="Fortalecer la operación y cumplimiento normativo de los sujetos obligados y autoridades en materia de fiscalización electoral por medio de la capacitación realizada a través de la plataforma digital."/>
    <n v="2105143"/>
    <n v="48226"/>
    <n v="2153369"/>
    <s v="Si"/>
    <s v="Si"/>
    <s v="Si"/>
    <s v="Si"/>
    <x v="0"/>
  </r>
  <r>
    <s v="OF20"/>
    <x v="12"/>
    <x v="106"/>
    <s v="Acciones para el fortalecimiento de la fiscalización con perspectiva de género"/>
    <s v="Realizar la supervisión y fiscalización preventiva del financiamiento del gasto programado asignado a los partidos políticos, para mejorar la aplicación de los recursos y contribuir con el fortalecimiento de los liderazgos de las mujeres en los partidos políticos, y con la difusión de la cultura política y educación cívica."/>
    <s v="Optimizar la fiscalización de los recursos del gasto programado en los rubros de actividades específicas, de capacitación, promoción y desarrollo del liderazgo político de las mujeres y liderazgos juveniles asignados a los partidos políticos nacionales y locales, por medio del análisis cualitativo de los Programas A nuales de Trabajo y supervisión de las visitas de verificación, propiciando el empoderamiento político de las mujeres, la difusión de la cultura política y educación cívica, contribuyendo con ello a la rendición de cuentas bajo los principios de eficiencia, eficacia y calidad."/>
    <n v="5322484"/>
    <n v="458421"/>
    <n v="5780905"/>
    <s v="Si"/>
    <s v="Si"/>
    <s v="Si"/>
    <s v="Si"/>
    <x v="0"/>
  </r>
  <r>
    <s v="OF20"/>
    <x v="12"/>
    <x v="107"/>
    <s v="Pago de Honorarios para Interventores y Personal de Supervisión y Seguimiento derivado de la Prevención y en su caso Liquidación a los Partidos Políticos Nacionales que se encuentran en el supuesto de Perdida de Registro"/>
    <s v="Vigilar el actuar de los interventores, mediante la revisión de las actividades reportadas en sus informes mensuales, para el cumplimiento de la obligación de supervisión de las liquidaciones que tiene la Unidad."/>
    <s v="Verificar que los interventores cumplan en tiempo y forma con la presentación de sus informes mensuales y atiendan las solicitudes realizadas por el área de supervisión, para que los procedimientos de liquidación cumplan con lo establecido en la normatividad aplicable. Atender las problemáticas que surjan dentro de los procedimientos de liquidación de las que deba de ocuparse el Instituto, de conformidad con lo establecido en los artículos 41, fracción I, último párrafo de la CPEUM; 192, numeral 1, inciso ñ) y 199, numeral 1, inciso i) de la LGIPE; 95, numeral 5; 10, párrafo 2, inciso c), 94, inciso b), primer párrafo y 97 de la LGPP, así como el 380 Bis, numerales 1 y 2, 381 al 387, 392, 394 y 397 del RF."/>
    <n v="5737341"/>
    <n v="10477081"/>
    <n v="16214422"/>
    <s v="Si"/>
    <s v="Si"/>
    <s v="Si"/>
    <s v="Si"/>
    <x v="0"/>
  </r>
  <r>
    <s v="OF20"/>
    <x v="12"/>
    <x v="108"/>
    <s v="Modernización del Sistema de Contabilidad en Línea"/>
    <s v="Implementar un Sistema de Contabilidad en Línea que incorpore las últimas tecnologías disponibles, asegurando una gestión contable eficiente, segura y transparente para los actores políticos. Este sistema deberá cumplir con las normativas establecidas por el Instituto Nacional Electoral y facilitar el acceso a la rendición de cuentas y fiscalización, mejorando significativamente sus funcionalidades en comparación con el Sistema Integral de Fiscalización (SIF) actualmente en uso."/>
    <s v="Abarcará el desarrollo e implementación de un nuevo Sistema de Contabilidad en Línea, diseñado para resolver problemas de obsolescencia y reducir las interrupciones frecuentes que afectan al sistema actual."/>
    <n v="11472251"/>
    <n v="479058"/>
    <n v="11951309"/>
    <s v="Si"/>
    <s v="Si"/>
    <s v="Si"/>
    <s v="Si"/>
    <x v="0"/>
  </r>
  <r>
    <s v="OF20"/>
    <x v="12"/>
    <x v="109"/>
    <s v="Gestión de los Modelos de Información"/>
    <s v="Definir, desarrollar y gestionar modelos de información para los sistemas de fiscalización a cargo de la Dirección de Programación Nacional, con el fin de proporcionar a la Unidad Técnica de Fiscalización (UTF) representaciones estructuradas de datos que optimicen la eficiencia operativa, permitan una toma de decisiones informada y faciliten la colaboración entre equipos."/>
    <s v="Incluye la creación y optimización de modelos de información que integren los datos relevantes de los sistemas de fiscalización, cubrirá todas las fases desde la conceptualización hasta la implementación y el mantenimiento continuo de los modelos de información."/>
    <n v="7509701"/>
    <n v="324844"/>
    <n v="7834545"/>
    <s v="Si"/>
    <s v="Si"/>
    <s v="Si"/>
    <s v="Si"/>
    <x v="0"/>
  </r>
  <r>
    <s v="OF20"/>
    <x v="12"/>
    <x v="110"/>
    <s v="Mantenimiento, operación, administración y desarrollo de los Sistemas auxiliares en fiscalización"/>
    <s v="Garantizar el mantenimiento, operación, administración y desarrollo de mejoras a los sistemas de fiscalización y auxiliares, asegurando que los componentes tecnológicos cumplan con los estándares necesarios para su funcionamiento. Lo anterior, a fin de dar continuidad al cumplimiento de la obligación de implementar y administrar un sistema en línea de contabilidad de los partidos políticos, así como establecer mecanismos electrónicos para el cumplimiento de las obligaciones de éstos en materia de fiscalización, los cuales permitirán llevar a cabo una rendición de cuentas, fiscalización y la transparencia durante el ejercicio 2025, contemplando los procesos electorales que se desarrollen en el mismo, así como, las actividades relacionadas con los ejercicios ordinarios correspondientes al 2024, 2025 y 2026."/>
    <s v="Contempla el mantenimiento, operación, administración y desarrollo de los sistemas de fiscalización y auxiliares para asegurar su óptimo funcionamiento. Esto incluye la gestión continua y las actualizaciones necesarias para contar con el soporte durante los procesos electorales y las actividades relacionadas durante el año 2025."/>
    <n v="30564896"/>
    <n v="875907"/>
    <n v="31440803"/>
    <s v="Si"/>
    <s v="Si"/>
    <s v="Si"/>
    <s v="Si"/>
    <x v="0"/>
  </r>
  <r>
    <s v="OF20"/>
    <x v="12"/>
    <x v="111"/>
    <s v="Desarrollo, Administración e infraestructura del Sistema Integral de Monitoreo de Actividades de Campo."/>
    <s v="Dar continuidad a la fase de desarrollo, así como, realizar los ajustes técnicos respecto de la infraestructura necesaria para la puesta en producción del sistema informático. Se prevé que el sistema se encuentre íntegramente operando para el ejercicio 2025."/>
    <s v="Se contempla el desarrollo, ajustes técnicos y de infraestructura del sistema informático para su puesta en operación, esto incluye la integración de funcionalidades para monitoreo y verificación de propaganda electoral, la captura y gestión de datos en campo mediante dispositivos móviles y una plataforma web, contemplando las actividades de proceso electoral y las correspondientes al ejercicio ordinario."/>
    <n v="5420377"/>
    <n v="218674"/>
    <n v="5639051"/>
    <s v="Si"/>
    <s v="Si"/>
    <s v="Si"/>
    <s v="Si"/>
    <x v="0"/>
  </r>
  <r>
    <s v="OF20"/>
    <x v="12"/>
    <x v="112"/>
    <s v="Sistema de Procedimientos Sancionadores de Fiscalización (Quejas)"/>
    <s v="Desarrollar y poner en funcionamiento el sistema de Procedimientos Sancionadores de Fiscalización, con el fin de optimizar el tiempo empleado en la tramitación de quejas, automatizando su presentación, registro,  substanciación, seguimiento y comunicación de la resolución. El sistema permitirá una presentación eficiente de escritos de queja, garantizando el cumplimiento de requisitos y pruebas, y facilitando la gestión integral de los procedimientos sancionadores, especialmente en el contexto de los Procesos Electorales."/>
    <s v="Abarca el desarrollo e implementación de un sistema que facilite la presentación de quejas, registro, substanciación, seguimiento y comunicación de la resolución de manera automatizada, relacionado con el procedimiento sancionador en materia de fiscalización electoral."/>
    <n v="5424135"/>
    <n v="219267"/>
    <n v="5643402"/>
    <s v="Si"/>
    <s v="Si"/>
    <s v="Si"/>
    <s v="Si"/>
    <x v="0"/>
  </r>
  <r>
    <s v="OF20"/>
    <x v="12"/>
    <x v="113"/>
    <s v="Fiscalización de organizaciones de ciudadanos que pretenden constituirse como partidos políticos nacionales"/>
    <s v="GenerareltotaldeDictámenesdelossujetosobligadoscomoresultadodelafiscalizacióndelosinformesdeingresosyegresosdelasorganizaciones de ciudadanos que pretenden constituirse como partidos políticos nacionales."/>
    <s v="Fiscalizarlosingresosyegresosdelasorganizacionesdeciudadanosquepretendenconstituirsecomopartidospolíticosnacionalesatravésdelarevisióndelosinformesdeingresosygastosquepresenten,delosmonitoreosdepropagandaenpáginasdeinternet,asícomovisitasdeverificaciónaasambleasestatalesydistritalesquerealicen.Asimismo,comoresultadodelafiscalización,notificarlosoficiosdeerrores y omisiones y elaborar los dictámenes de la revisión de lo informes"/>
    <n v="22941228"/>
    <n v="3203005"/>
    <n v="26144233"/>
    <s v="No"/>
    <s v="Si"/>
    <s v="Si"/>
    <s v="Si"/>
    <x v="2"/>
  </r>
  <r>
    <s v="OF22"/>
    <x v="13"/>
    <x v="114"/>
    <s v="Acciones para la igualdad sustantiva en el Instituto Nacional Electoral"/>
    <s v="Fortalecer la institucionalización y transversalización de la igualdad de género, no discriminación y prevención de la violencia en el ámbito laboral al interior del INE, a través de actividades de capacitación, difusión y divulgación dirigidas al personal del INE."/>
    <s v="Las actividades que se realizarán con este proyecto estarán enfocadas a la capacitación del personal en materia de igualdad de género y no discriminación, en la inclusión laboral de personas en situación de discriminación y en la prevención de espacios laborales libres de violencia para el personal de oficinas centrales y órganos desconcentrados."/>
    <n v="1159862"/>
    <n v="2019268"/>
    <n v="3179130"/>
    <s v="Si"/>
    <s v="No"/>
    <s v="SI. No coinciden los montos porque el costeo de los proyectos se jizo en una memoria, pero dividiendo si dan los totales."/>
    <s v="Si"/>
    <x v="0"/>
  </r>
  <r>
    <s v="OF22"/>
    <x v="13"/>
    <x v="115"/>
    <s v="Acciones para la igualdad y no discriminación en el ejercicio de los derechos político-electorales"/>
    <s v="Promover los derechos políticos-electorales de las mujeres y los grupos en situación de discriminación, a fin de fomentar los valores de la cultura democrática en materia de igualdad, no discriminación y el acceso de las mujeres a una vida libre de violencia en el contexto político y electoral."/>
    <s v="Las actividades de este proyecto se dirigirán a la sensibilización, formación y la generación de conocimiento de los derechos político-electorales de las mujeres y los grupos en situación de discriminación y la prevención de la violencia política contra las mujeres en razón de género dirigidas a organismos  públicos locales, partidos políticos, agrupaciones políticas nacionales, organizaciones de la sociedad civil, medios de comunicación, y la ciudadanía."/>
    <n v="860098"/>
    <n v="5064220"/>
    <n v="5924318"/>
    <s v="Si"/>
    <s v="No"/>
    <s v="SI. No coinciden los montos porque el costeo de los proyectos se jizo en una memoria, pero dividiendo si dan los totales."/>
    <s v="Si"/>
    <x v="0"/>
  </r>
  <r>
    <s v="OF23"/>
    <x v="14"/>
    <x v="116"/>
    <s v="Designación de las Presidencias y Consejerías Electorales de los Organismos Públicos Locales Electorales."/>
    <s v="Llevar a cabo el proceso de selección y designación de las vacantes de Presidencias y Consejerías Electorales de los Organismos Públicos Locales que concluyeron con su periodo de encargo, así como de aquellas que surjan durante el año."/>
    <s v="Renovar las plazas vacantes que se generen a raíz de la conclusión del periodo de encargo de las Presidencias y Consejerías Electorales de los Organismos Públicos Locales, así como aquellas vacantes que surjan durante el año por cualquiera de las causas a que se refiere el artículo 31 del Reglamento del Instituto Nacional Electoral para la Designación y Remoción de las y los Consejeros Presidentes y las y los Consejeros Electorales de los Organismos Públicos Locales."/>
    <n v="1895041"/>
    <n v="14119577"/>
    <n v="16014618"/>
    <s v="Si"/>
    <s v="Si"/>
    <s v="Si"/>
    <s v="Si"/>
    <x v="0"/>
  </r>
  <r>
    <s v="OF23"/>
    <x v="14"/>
    <x v="117"/>
    <s v="Mantenimiento del Sistema de Vinculación con los Organismos Públicos Locales Electorales"/>
    <s v="Actualizar, adaptar y dar mantenimiento al Sistema de Vinculación con los Organismos Públicos Locales (SIVOPLE), en función de las necesidades que se han identificado por parte de las personas usuarias."/>
    <s v="Realizar el mantenimiento del Sistema de Vinculación con los Organismos Públicos Locales (SIVOPLE) para asegurar que la comunicación entre el Instituto Nacional Electoral y los Organismos Públicos Locales sea efectiva y esté centrada en medios digitales. Para ello, es necesario adaptar el SIVOPLE a las necesidades actuales y prevenir posibles fallas en el sistema."/>
    <n v="7096512"/>
    <n v="275873"/>
    <n v="7372385"/>
    <s v="Si"/>
    <s v="Si"/>
    <s v="Si"/>
    <s v="Si"/>
    <x v="0"/>
  </r>
  <r>
    <s v="OF23"/>
    <x v="14"/>
    <x v="118"/>
    <s v="Preparación, seguimiento y evaluación de los procesos electorales locales y vinculación con los organismos públicos locales"/>
    <s v="Preparación, seguimiento y evaluación de las actividades que se desprenden de los Procesos Electorales y de las actividades permanentes de los Organismos Públicos Locales (OPL)."/>
    <s v="Proveer de insumos informativos relacionados con el análisis del cumplimiento de las actividades y el intercambio de información entre el INE-OPL. Generar herramientas de planeación, coordinación, ejecución, seguimiento y control correspondientes a los Procesos Electorales Locales. Procesar la información generada por el cumplimiento de las actividades consideradas en los convenios de colaboración, anexos y, en su caso adendas, que se firman entre el Instituto y los OPL y evaluar los procedimientos establecidos. Apoyar la comunicación a través de los medios informáticos, el registro de acuerdos aprobados por el CG y la JGE y la ejecución de las notificaciones que, en su caso se mandaten."/>
    <n v="1644027"/>
    <n v="311875"/>
    <n v="1955902"/>
    <s v="Si"/>
    <s v="Si"/>
    <s v="Si"/>
    <s v="Si"/>
    <x v="0"/>
  </r>
  <r>
    <s v="OF24"/>
    <x v="15"/>
    <x v="119"/>
    <s v="Atención de quejas durante eventual consulta popular"/>
    <s v="Atender las quejas y denuncias que se presenten, para su tramitación y sustanciación en los Procedimientos Administrativos Sancionadores que son competencia de esta Unidad, durante el desarrollo del Proceso de la Consulta Popular."/>
    <s v="Con la contratación de personal de apoyo se permitirá cumplir con los objetivos operativos de la Unidad y el desahogo en tiempo y forma de la carga de trabajo que se genere durante el Proceso de la Consulta Popular."/>
    <n v="1619753"/>
    <n v="65430"/>
    <n v="1685183"/>
    <s v="Si"/>
    <s v="Si"/>
    <s v="Si"/>
    <s v="Si"/>
    <x v="0"/>
  </r>
  <r>
    <s v="OF24"/>
    <x v="15"/>
    <x v="120"/>
    <s v="Padrón de registro voluntario de perfiles de redes sociales de mujeres que ocupen un cargo publico de elección popular."/>
    <s v="Desarrollar un Sistema para la inscripción en el padrón de registro voluntario de perfiles de redes sociales de mujeres que ocupan un cargo público de elección popular."/>
    <s v="Este sistema permitirá registrar la información de las mujeres que han sufrido de violencia política contra las mujeres a través de las redes sociales, para desarrollar estrategias y herramientas de prevención en casos de VPMRG en colaboración con las plataformas digitales."/>
    <n v="6389528"/>
    <n v="118873"/>
    <n v="6508401"/>
    <s v="NO. Monto de formato 1a es menor"/>
    <s v="No"/>
    <s v="Si"/>
    <s v="Si"/>
    <x v="3"/>
  </r>
  <r>
    <s v="OF24"/>
    <x v="15"/>
    <x v="121"/>
    <s v="Desarrollo del Sistema Integral de Procedimientos Sancionadores"/>
    <s v="La creación de un Sistema Integral de Procedimientos Sancionadores."/>
    <s v="Optimizar y mejorar de manera continua los Procedimientos Sancionadores que se sustancian."/>
    <n v="6540641"/>
    <n v="256806"/>
    <n v="6797447"/>
    <s v="Si"/>
    <s v="Si"/>
    <s v="Si"/>
    <s v="Si"/>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08F82BC-53E8-4AEF-90E7-70FF168FC23A}" name="TablaDinámica2"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5:D113" firstHeaderRow="1" firstDataRow="1" firstDataCol="3"/>
  <pivotFields count="14">
    <pivotField compact="0" outline="0" subtotalTop="0" showAll="0" defaultSubtotal="0"/>
    <pivotField axis="axisRow" compact="0" outline="0" subtotalTop="0" multipleItemSelectionAllowed="1" showAll="0" defaultSubtotal="0">
      <items count="16">
        <item x="1"/>
        <item x="0"/>
        <item x="10"/>
        <item x="9"/>
        <item x="7"/>
        <item x="6"/>
        <item x="5"/>
        <item x="8"/>
        <item x="3"/>
        <item x="2"/>
        <item x="4"/>
        <item x="11"/>
        <item x="12"/>
        <item x="13"/>
        <item x="14"/>
        <item x="15"/>
      </items>
    </pivotField>
    <pivotField axis="axisRow" compact="0" outline="0" subtotalTop="0" multipleItemSelectionAllowed="1" showAll="0" defaultSubtotal="0">
      <items count="123">
        <item x="0"/>
        <item x="12"/>
        <item x="21"/>
        <item x="22"/>
        <item x="23"/>
        <item x="24"/>
        <item x="25"/>
        <item x="26"/>
        <item x="55"/>
        <item x="56"/>
        <item x="57"/>
        <item x="87"/>
        <item x="88"/>
        <item x="89"/>
        <item x="1"/>
        <item x="2"/>
        <item x="3"/>
        <item x="4"/>
        <item x="8"/>
        <item x="27"/>
        <item x="81"/>
        <item x="82"/>
        <item x="83"/>
        <item x="84"/>
        <item x="85"/>
        <item x="86"/>
        <item x="13"/>
        <item x="69"/>
        <item x="70"/>
        <item x="72"/>
        <item x="71"/>
        <item x="5"/>
        <item x="6"/>
        <item x="9"/>
        <item x="10"/>
        <item x="14"/>
        <item x="15"/>
        <item x="16"/>
        <item x="17"/>
        <item x="28"/>
        <item x="74"/>
        <item x="73"/>
        <item x="75"/>
        <item x="76"/>
        <item x="77"/>
        <item x="78"/>
        <item x="90"/>
        <item x="95"/>
        <item x="91"/>
        <item x="11"/>
        <item x="18"/>
        <item x="19"/>
        <item x="20"/>
        <item x="50"/>
        <item x="62"/>
        <item x="59"/>
        <item x="60"/>
        <item x="63"/>
        <item x="65"/>
        <item x="68"/>
        <item x="61"/>
        <item x="66"/>
        <item x="67"/>
        <item x="64"/>
        <item x="58"/>
        <item x="80"/>
        <item x="79"/>
        <item x="94"/>
        <item x="93"/>
        <item x="92"/>
        <item x="7"/>
        <item x="52"/>
        <item x="53"/>
        <item x="54"/>
        <item x="51"/>
        <item x="29"/>
        <item x="30"/>
        <item x="31"/>
        <item x="32"/>
        <item x="33"/>
        <item x="34"/>
        <item x="35"/>
        <item x="36"/>
        <item x="37"/>
        <item x="38"/>
        <item x="39"/>
        <item x="40"/>
        <item x="41"/>
        <item x="42"/>
        <item x="43"/>
        <item x="44"/>
        <item x="45"/>
        <item x="46"/>
        <item x="47"/>
        <item x="48"/>
        <item x="49"/>
        <item x="96"/>
        <item x="97"/>
        <item x="98"/>
        <item x="99"/>
        <item x="100"/>
        <item x="101"/>
        <item x="102"/>
        <item x="103"/>
        <item x="104"/>
        <item x="105"/>
        <item x="106"/>
        <item x="107"/>
        <item x="108"/>
        <item x="109"/>
        <item x="110"/>
        <item x="111"/>
        <item x="112"/>
        <item x="113"/>
        <item x="114"/>
        <item x="115"/>
        <item x="116"/>
        <item x="117"/>
        <item x="118"/>
        <item x="119"/>
        <item x="120"/>
        <item m="1" x="122"/>
        <item x="121"/>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dataField="1"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Row" compact="0" outline="0" subtotalTop="0" showAll="0" defaultSubtotal="0">
      <items count="6">
        <item x="0"/>
        <item x="1"/>
        <item m="1" x="4"/>
        <item x="3"/>
        <item m="1" x="5"/>
        <item x="2"/>
      </items>
    </pivotField>
  </pivotFields>
  <rowFields count="3">
    <field x="1"/>
    <field x="2"/>
    <field x="13"/>
  </rowFields>
  <rowItems count="108">
    <i>
      <x/>
      <x v="18"/>
      <x v="1"/>
    </i>
    <i>
      <x v="1"/>
      <x v="14"/>
      <x/>
    </i>
    <i r="1">
      <x v="15"/>
      <x/>
    </i>
    <i r="1">
      <x v="16"/>
      <x/>
    </i>
    <i r="1">
      <x v="17"/>
      <x/>
    </i>
    <i r="1">
      <x v="31"/>
      <x/>
    </i>
    <i r="1">
      <x v="32"/>
      <x/>
    </i>
    <i r="1">
      <x v="70"/>
      <x/>
    </i>
    <i>
      <x v="2"/>
      <x v="46"/>
      <x/>
    </i>
    <i r="1">
      <x v="47"/>
      <x/>
    </i>
    <i r="1">
      <x v="48"/>
      <x/>
    </i>
    <i r="1">
      <x v="67"/>
      <x/>
    </i>
    <i r="1">
      <x v="68"/>
      <x/>
    </i>
    <i r="1">
      <x v="69"/>
      <x/>
    </i>
    <i>
      <x v="3"/>
      <x v="20"/>
      <x/>
    </i>
    <i r="1">
      <x v="21"/>
      <x/>
    </i>
    <i r="1">
      <x v="22"/>
      <x/>
    </i>
    <i r="1">
      <x v="23"/>
      <x/>
    </i>
    <i r="1">
      <x v="24"/>
      <x/>
    </i>
    <i r="1">
      <x v="25"/>
      <x/>
    </i>
    <i r="1">
      <x v="65"/>
      <x/>
    </i>
    <i r="1">
      <x v="66"/>
      <x/>
    </i>
    <i>
      <x v="4"/>
      <x v="27"/>
      <x/>
    </i>
    <i r="1">
      <x v="28"/>
      <x/>
    </i>
    <i r="1">
      <x v="29"/>
      <x/>
    </i>
    <i r="1">
      <x v="30"/>
      <x/>
    </i>
    <i r="1">
      <x v="40"/>
      <x/>
    </i>
    <i r="1">
      <x v="41"/>
      <x/>
    </i>
    <i r="1">
      <x v="54"/>
      <x/>
    </i>
    <i r="1">
      <x v="55"/>
      <x/>
    </i>
    <i r="1">
      <x v="56"/>
      <x/>
    </i>
    <i r="1">
      <x v="57"/>
      <x/>
    </i>
    <i r="1">
      <x v="58"/>
      <x/>
    </i>
    <i r="1">
      <x v="59"/>
      <x/>
    </i>
    <i r="1">
      <x v="60"/>
      <x/>
    </i>
    <i r="1">
      <x v="61"/>
      <x/>
    </i>
    <i r="1">
      <x v="62"/>
      <x/>
    </i>
    <i r="1">
      <x v="63"/>
      <x/>
    </i>
    <i r="1">
      <x v="64"/>
      <x/>
    </i>
    <i>
      <x v="5"/>
      <x v="53"/>
      <x/>
    </i>
    <i r="1">
      <x v="71"/>
      <x/>
    </i>
    <i r="1">
      <x v="72"/>
      <x/>
    </i>
    <i r="1">
      <x v="73"/>
      <x/>
    </i>
    <i r="1">
      <x v="74"/>
      <x/>
    </i>
    <i>
      <x v="6"/>
      <x v="19"/>
      <x/>
    </i>
    <i r="1">
      <x v="39"/>
      <x/>
    </i>
    <i r="1">
      <x v="75"/>
      <x/>
    </i>
    <i r="1">
      <x v="76"/>
      <x/>
    </i>
    <i r="1">
      <x v="77"/>
      <x/>
    </i>
    <i r="1">
      <x v="78"/>
      <x/>
    </i>
    <i r="1">
      <x v="79"/>
      <x/>
    </i>
    <i r="1">
      <x v="80"/>
      <x/>
    </i>
    <i r="1">
      <x v="81"/>
      <x/>
    </i>
    <i r="1">
      <x v="82"/>
      <x/>
    </i>
    <i r="1">
      <x v="83"/>
      <x/>
    </i>
    <i r="1">
      <x v="84"/>
      <x/>
    </i>
    <i r="1">
      <x v="85"/>
      <x/>
    </i>
    <i r="1">
      <x v="86"/>
      <x/>
    </i>
    <i r="1">
      <x v="87"/>
      <x/>
    </i>
    <i r="1">
      <x v="88"/>
      <x/>
    </i>
    <i r="1">
      <x v="89"/>
      <x/>
    </i>
    <i r="1">
      <x v="90"/>
      <x/>
    </i>
    <i r="1">
      <x v="91"/>
      <x/>
    </i>
    <i r="1">
      <x v="92"/>
      <x/>
    </i>
    <i r="1">
      <x v="93"/>
      <x/>
    </i>
    <i r="1">
      <x v="94"/>
      <x/>
    </i>
    <i r="1">
      <x v="95"/>
      <x/>
    </i>
    <i>
      <x v="7"/>
      <x v="42"/>
      <x/>
    </i>
    <i r="1">
      <x v="43"/>
      <x/>
    </i>
    <i r="1">
      <x v="44"/>
      <x/>
    </i>
    <i r="1">
      <x v="45"/>
      <x/>
    </i>
    <i>
      <x v="8"/>
      <x v="34"/>
      <x/>
    </i>
    <i r="1">
      <x v="49"/>
      <x/>
    </i>
    <i>
      <x v="9"/>
      <x v="33"/>
      <x/>
    </i>
    <i>
      <x v="10"/>
      <x v="26"/>
      <x/>
    </i>
    <i r="1">
      <x v="35"/>
      <x/>
    </i>
    <i r="1">
      <x v="36"/>
      <x/>
    </i>
    <i r="1">
      <x v="37"/>
      <x/>
    </i>
    <i r="1">
      <x v="38"/>
      <x/>
    </i>
    <i r="1">
      <x v="50"/>
      <x/>
    </i>
    <i r="1">
      <x v="51"/>
      <x/>
    </i>
    <i r="1">
      <x v="52"/>
      <x/>
    </i>
    <i>
      <x v="11"/>
      <x v="96"/>
      <x/>
    </i>
    <i r="1">
      <x v="97"/>
      <x/>
    </i>
    <i r="1">
      <x v="98"/>
      <x/>
    </i>
    <i r="1">
      <x v="99"/>
      <x/>
    </i>
    <i>
      <x v="12"/>
      <x v="100"/>
      <x/>
    </i>
    <i r="1">
      <x v="101"/>
      <x/>
    </i>
    <i r="1">
      <x v="102"/>
      <x/>
    </i>
    <i r="1">
      <x v="103"/>
      <x/>
    </i>
    <i r="1">
      <x v="104"/>
      <x/>
    </i>
    <i r="1">
      <x v="105"/>
      <x/>
    </i>
    <i r="1">
      <x v="106"/>
      <x/>
    </i>
    <i r="1">
      <x v="107"/>
      <x/>
    </i>
    <i r="1">
      <x v="108"/>
      <x/>
    </i>
    <i r="1">
      <x v="109"/>
      <x/>
    </i>
    <i r="1">
      <x v="110"/>
      <x/>
    </i>
    <i r="1">
      <x v="111"/>
      <x/>
    </i>
    <i r="1">
      <x v="112"/>
      <x/>
    </i>
    <i r="1">
      <x v="113"/>
      <x v="5"/>
    </i>
    <i>
      <x v="13"/>
      <x v="114"/>
      <x/>
    </i>
    <i r="1">
      <x v="115"/>
      <x/>
    </i>
    <i>
      <x v="14"/>
      <x v="116"/>
      <x/>
    </i>
    <i r="1">
      <x v="117"/>
      <x/>
    </i>
    <i r="1">
      <x v="118"/>
      <x/>
    </i>
    <i>
      <x v="15"/>
      <x v="120"/>
      <x v="3"/>
    </i>
    <i r="1">
      <x v="122"/>
      <x/>
    </i>
    <i t="grand">
      <x/>
    </i>
  </rowItems>
  <colItems count="1">
    <i/>
  </colItems>
  <dataFields count="1">
    <dataField name="Suma de Total" fld="8" baseField="0" baseItem="0" numFmtId="4"/>
  </dataFields>
  <formats count="1">
    <format dxfId="0">
      <pivotArea outline="0" collapsedLevelsAreSubtotals="1" fieldPosition="0"/>
    </format>
  </formats>
  <pivotTableStyleInfo name="PivotStyleLight15" showRowHeaders="1" showColHeaders="1" showRowStripes="0" showColStripes="0" showLastColumn="1"/>
  <filters count="1">
    <filter fld="2" type="captionNotBeginsWith" evalOrder="-1" id="3" stringValue1="c">
      <autoFilter ref="A1">
        <filterColumn colId="0">
          <customFilters>
            <customFilter operator="notEqual" val="c*"/>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B3DFD-B381-4E11-B4B5-099098DB74E9}">
  <dimension ref="A5:D113"/>
  <sheetViews>
    <sheetView workbookViewId="0">
      <selection activeCell="N1" sqref="N1:N6"/>
    </sheetView>
  </sheetViews>
  <sheetFormatPr baseColWidth="10" defaultColWidth="11.44140625" defaultRowHeight="14.4" x14ac:dyDescent="0.3"/>
  <cols>
    <col min="1" max="1" width="11.109375" customWidth="1"/>
    <col min="2" max="2" width="10.109375" customWidth="1"/>
    <col min="3" max="3" width="39.33203125" customWidth="1"/>
    <col min="4" max="4" width="15.33203125" bestFit="1" customWidth="1"/>
    <col min="5" max="5" width="12.6640625" bestFit="1" customWidth="1"/>
    <col min="6" max="7" width="11.6640625" bestFit="1" customWidth="1"/>
    <col min="8" max="12" width="12.6640625" bestFit="1" customWidth="1"/>
    <col min="13" max="19" width="11.6640625" bestFit="1" customWidth="1"/>
    <col min="20" max="20" width="10.109375" bestFit="1" customWidth="1"/>
    <col min="21" max="21" width="11.6640625" bestFit="1" customWidth="1"/>
    <col min="22" max="23" width="12.6640625" bestFit="1" customWidth="1"/>
    <col min="24" max="26" width="11.6640625" bestFit="1" customWidth="1"/>
    <col min="27" max="27" width="12.6640625" bestFit="1" customWidth="1"/>
    <col min="28" max="29" width="11.6640625" bestFit="1" customWidth="1"/>
    <col min="30" max="30" width="12.6640625" bestFit="1" customWidth="1"/>
    <col min="31" max="31" width="11.6640625" bestFit="1" customWidth="1"/>
    <col min="32" max="32" width="12.6640625" bestFit="1" customWidth="1"/>
    <col min="33" max="34" width="11.6640625" bestFit="1" customWidth="1"/>
    <col min="35" max="35" width="12.6640625" bestFit="1" customWidth="1"/>
    <col min="36" max="37" width="11.6640625" bestFit="1" customWidth="1"/>
    <col min="38" max="40" width="12.6640625" bestFit="1" customWidth="1"/>
    <col min="41" max="42" width="11.6640625" bestFit="1" customWidth="1"/>
    <col min="43" max="44" width="12.6640625" bestFit="1" customWidth="1"/>
    <col min="45" max="47" width="11.6640625" bestFit="1" customWidth="1"/>
    <col min="48" max="48" width="12.6640625" bestFit="1" customWidth="1"/>
    <col min="49" max="51" width="11.6640625" bestFit="1" customWidth="1"/>
    <col min="52" max="53" width="12.6640625" bestFit="1" customWidth="1"/>
    <col min="54" max="54" width="13.6640625" bestFit="1" customWidth="1"/>
    <col min="55" max="56" width="11.6640625" bestFit="1" customWidth="1"/>
    <col min="57" max="57" width="10.109375" bestFit="1" customWidth="1"/>
    <col min="58" max="58" width="11.6640625" bestFit="1" customWidth="1"/>
    <col min="59" max="63" width="12.6640625" bestFit="1" customWidth="1"/>
    <col min="64" max="64" width="11.6640625" bestFit="1" customWidth="1"/>
    <col min="65" max="68" width="12.6640625" bestFit="1" customWidth="1"/>
    <col min="69" max="69" width="11.6640625" bestFit="1" customWidth="1"/>
    <col min="70" max="75" width="12.6640625" bestFit="1" customWidth="1"/>
    <col min="76" max="76" width="10.109375" bestFit="1" customWidth="1"/>
    <col min="77" max="77" width="12.6640625" bestFit="1" customWidth="1"/>
    <col min="78" max="78" width="11.6640625" bestFit="1" customWidth="1"/>
    <col min="79" max="79" width="12.6640625" bestFit="1" customWidth="1"/>
    <col min="80" max="80" width="11.6640625" bestFit="1" customWidth="1"/>
    <col min="81" max="81" width="12.6640625" bestFit="1" customWidth="1"/>
    <col min="82" max="82" width="11.6640625" bestFit="1" customWidth="1"/>
    <col min="83" max="83" width="10.109375" bestFit="1" customWidth="1"/>
    <col min="84" max="86" width="12.6640625" bestFit="1" customWidth="1"/>
    <col min="87" max="87" width="11.6640625" bestFit="1" customWidth="1"/>
    <col min="88" max="88" width="12.6640625" bestFit="1" customWidth="1"/>
    <col min="89" max="89" width="11.6640625" bestFit="1" customWidth="1"/>
    <col min="90" max="90" width="12.6640625" bestFit="1" customWidth="1"/>
    <col min="91" max="94" width="11.6640625" bestFit="1" customWidth="1"/>
    <col min="95" max="96" width="12.6640625" bestFit="1" customWidth="1"/>
    <col min="97" max="97" width="11.6640625" bestFit="1" customWidth="1"/>
    <col min="98" max="98" width="12.6640625" bestFit="1" customWidth="1"/>
    <col min="99" max="100" width="11.6640625" bestFit="1" customWidth="1"/>
    <col min="101" max="101" width="12.6640625" bestFit="1" customWidth="1"/>
    <col min="102" max="103" width="11.6640625" bestFit="1" customWidth="1"/>
    <col min="104" max="104" width="12.6640625" bestFit="1" customWidth="1"/>
    <col min="105" max="109" width="11.6640625" bestFit="1" customWidth="1"/>
    <col min="110" max="110" width="15.33203125" bestFit="1" customWidth="1"/>
  </cols>
  <sheetData>
    <row r="5" spans="1:4" x14ac:dyDescent="0.3">
      <c r="A5" s="7" t="s">
        <v>0</v>
      </c>
      <c r="B5" s="7" t="s">
        <v>1</v>
      </c>
      <c r="C5" s="7" t="s">
        <v>2</v>
      </c>
      <c r="D5" t="s">
        <v>3</v>
      </c>
    </row>
    <row r="6" spans="1:4" x14ac:dyDescent="0.3">
      <c r="A6" t="s">
        <v>4</v>
      </c>
      <c r="B6" t="s">
        <v>5</v>
      </c>
      <c r="C6" t="s">
        <v>6</v>
      </c>
      <c r="D6" s="8">
        <v>4073460</v>
      </c>
    </row>
    <row r="7" spans="1:4" x14ac:dyDescent="0.3">
      <c r="A7" t="s">
        <v>7</v>
      </c>
      <c r="B7" t="s">
        <v>8</v>
      </c>
      <c r="C7" t="s">
        <v>9</v>
      </c>
      <c r="D7" s="8">
        <v>3129243</v>
      </c>
    </row>
    <row r="8" spans="1:4" x14ac:dyDescent="0.3">
      <c r="B8" t="s">
        <v>10</v>
      </c>
      <c r="C8" t="s">
        <v>9</v>
      </c>
      <c r="D8" s="8">
        <v>5164207</v>
      </c>
    </row>
    <row r="9" spans="1:4" x14ac:dyDescent="0.3">
      <c r="B9" t="s">
        <v>11</v>
      </c>
      <c r="C9" t="s">
        <v>9</v>
      </c>
      <c r="D9" s="8">
        <v>1157508</v>
      </c>
    </row>
    <row r="10" spans="1:4" x14ac:dyDescent="0.3">
      <c r="B10" t="s">
        <v>12</v>
      </c>
      <c r="C10" t="s">
        <v>9</v>
      </c>
      <c r="D10" s="8">
        <v>24162872</v>
      </c>
    </row>
    <row r="11" spans="1:4" x14ac:dyDescent="0.3">
      <c r="B11" t="s">
        <v>13</v>
      </c>
      <c r="C11" t="s">
        <v>9</v>
      </c>
      <c r="D11" s="8">
        <v>1940079</v>
      </c>
    </row>
    <row r="12" spans="1:4" x14ac:dyDescent="0.3">
      <c r="B12" t="s">
        <v>14</v>
      </c>
      <c r="C12" t="s">
        <v>9</v>
      </c>
      <c r="D12" s="8">
        <v>948057</v>
      </c>
    </row>
    <row r="13" spans="1:4" x14ac:dyDescent="0.3">
      <c r="B13" t="s">
        <v>15</v>
      </c>
      <c r="C13" t="s">
        <v>9</v>
      </c>
      <c r="D13" s="8">
        <v>1485716</v>
      </c>
    </row>
    <row r="14" spans="1:4" x14ac:dyDescent="0.3">
      <c r="A14" t="s">
        <v>16</v>
      </c>
      <c r="B14" t="s">
        <v>17</v>
      </c>
      <c r="C14" t="s">
        <v>9</v>
      </c>
      <c r="D14" s="8">
        <v>4832801</v>
      </c>
    </row>
    <row r="15" spans="1:4" x14ac:dyDescent="0.3">
      <c r="B15" t="s">
        <v>18</v>
      </c>
      <c r="C15" t="s">
        <v>9</v>
      </c>
      <c r="D15" s="8">
        <v>63853893</v>
      </c>
    </row>
    <row r="16" spans="1:4" x14ac:dyDescent="0.3">
      <c r="B16" t="s">
        <v>19</v>
      </c>
      <c r="C16" t="s">
        <v>9</v>
      </c>
      <c r="D16" s="8">
        <v>1896317</v>
      </c>
    </row>
    <row r="17" spans="1:4" x14ac:dyDescent="0.3">
      <c r="B17" t="s">
        <v>20</v>
      </c>
      <c r="C17" t="s">
        <v>9</v>
      </c>
      <c r="D17" s="8">
        <v>1228052</v>
      </c>
    </row>
    <row r="18" spans="1:4" x14ac:dyDescent="0.3">
      <c r="B18" t="s">
        <v>21</v>
      </c>
      <c r="C18" t="s">
        <v>9</v>
      </c>
      <c r="D18" s="8">
        <v>2168347</v>
      </c>
    </row>
    <row r="19" spans="1:4" x14ac:dyDescent="0.3">
      <c r="B19" t="s">
        <v>22</v>
      </c>
      <c r="C19" t="s">
        <v>9</v>
      </c>
      <c r="D19" s="8">
        <v>337009</v>
      </c>
    </row>
    <row r="20" spans="1:4" x14ac:dyDescent="0.3">
      <c r="A20" t="s">
        <v>23</v>
      </c>
      <c r="B20" t="s">
        <v>24</v>
      </c>
      <c r="C20" t="s">
        <v>9</v>
      </c>
      <c r="D20" s="8">
        <v>25339233</v>
      </c>
    </row>
    <row r="21" spans="1:4" x14ac:dyDescent="0.3">
      <c r="B21" t="s">
        <v>25</v>
      </c>
      <c r="C21" t="s">
        <v>9</v>
      </c>
      <c r="D21" s="8">
        <v>75276070</v>
      </c>
    </row>
    <row r="22" spans="1:4" x14ac:dyDescent="0.3">
      <c r="B22" t="s">
        <v>26</v>
      </c>
      <c r="C22" t="s">
        <v>9</v>
      </c>
      <c r="D22" s="8">
        <v>21693062</v>
      </c>
    </row>
    <row r="23" spans="1:4" x14ac:dyDescent="0.3">
      <c r="B23" t="s">
        <v>27</v>
      </c>
      <c r="C23" t="s">
        <v>9</v>
      </c>
      <c r="D23" s="8">
        <v>33048433</v>
      </c>
    </row>
    <row r="24" spans="1:4" x14ac:dyDescent="0.3">
      <c r="B24" t="s">
        <v>28</v>
      </c>
      <c r="C24" t="s">
        <v>9</v>
      </c>
      <c r="D24" s="8">
        <v>25959859</v>
      </c>
    </row>
    <row r="25" spans="1:4" x14ac:dyDescent="0.3">
      <c r="B25" t="s">
        <v>29</v>
      </c>
      <c r="C25" t="s">
        <v>9</v>
      </c>
      <c r="D25" s="8">
        <v>3297282</v>
      </c>
    </row>
    <row r="26" spans="1:4" x14ac:dyDescent="0.3">
      <c r="B26" t="s">
        <v>30</v>
      </c>
      <c r="C26" t="s">
        <v>9</v>
      </c>
      <c r="D26" s="8">
        <v>26580372</v>
      </c>
    </row>
    <row r="27" spans="1:4" x14ac:dyDescent="0.3">
      <c r="B27" t="s">
        <v>31</v>
      </c>
      <c r="C27" t="s">
        <v>9</v>
      </c>
      <c r="D27" s="8">
        <v>471623388</v>
      </c>
    </row>
    <row r="28" spans="1:4" x14ac:dyDescent="0.3">
      <c r="A28" t="s">
        <v>32</v>
      </c>
      <c r="B28" t="s">
        <v>33</v>
      </c>
      <c r="C28" t="s">
        <v>9</v>
      </c>
      <c r="D28" s="8">
        <v>4336709</v>
      </c>
    </row>
    <row r="29" spans="1:4" x14ac:dyDescent="0.3">
      <c r="B29" t="s">
        <v>34</v>
      </c>
      <c r="C29" t="s">
        <v>9</v>
      </c>
      <c r="D29" s="8">
        <v>3907378</v>
      </c>
    </row>
    <row r="30" spans="1:4" x14ac:dyDescent="0.3">
      <c r="B30" t="s">
        <v>35</v>
      </c>
      <c r="C30" t="s">
        <v>9</v>
      </c>
      <c r="D30" s="8">
        <v>2212065</v>
      </c>
    </row>
    <row r="31" spans="1:4" x14ac:dyDescent="0.3">
      <c r="B31" t="s">
        <v>36</v>
      </c>
      <c r="C31" t="s">
        <v>9</v>
      </c>
      <c r="D31" s="8">
        <v>2281565</v>
      </c>
    </row>
    <row r="32" spans="1:4" x14ac:dyDescent="0.3">
      <c r="B32" t="s">
        <v>37</v>
      </c>
      <c r="C32" t="s">
        <v>9</v>
      </c>
      <c r="D32" s="8">
        <v>2358369</v>
      </c>
    </row>
    <row r="33" spans="1:4" x14ac:dyDescent="0.3">
      <c r="B33" t="s">
        <v>38</v>
      </c>
      <c r="C33" t="s">
        <v>9</v>
      </c>
      <c r="D33" s="8">
        <v>4945695</v>
      </c>
    </row>
    <row r="34" spans="1:4" x14ac:dyDescent="0.3">
      <c r="B34" t="s">
        <v>39</v>
      </c>
      <c r="C34" t="s">
        <v>9</v>
      </c>
      <c r="D34" s="8">
        <v>7890427</v>
      </c>
    </row>
    <row r="35" spans="1:4" x14ac:dyDescent="0.3">
      <c r="B35" t="s">
        <v>40</v>
      </c>
      <c r="C35" t="s">
        <v>9</v>
      </c>
      <c r="D35" s="8">
        <v>46206303</v>
      </c>
    </row>
    <row r="36" spans="1:4" x14ac:dyDescent="0.3">
      <c r="B36" t="s">
        <v>41</v>
      </c>
      <c r="C36" t="s">
        <v>9</v>
      </c>
      <c r="D36" s="8">
        <v>28963702</v>
      </c>
    </row>
    <row r="37" spans="1:4" x14ac:dyDescent="0.3">
      <c r="B37" t="s">
        <v>42</v>
      </c>
      <c r="C37" t="s">
        <v>9</v>
      </c>
      <c r="D37" s="8">
        <v>6493771</v>
      </c>
    </row>
    <row r="38" spans="1:4" x14ac:dyDescent="0.3">
      <c r="B38" t="s">
        <v>43</v>
      </c>
      <c r="C38" t="s">
        <v>9</v>
      </c>
      <c r="D38" s="8">
        <v>3496712</v>
      </c>
    </row>
    <row r="39" spans="1:4" x14ac:dyDescent="0.3">
      <c r="B39" t="s">
        <v>44</v>
      </c>
      <c r="C39" t="s">
        <v>9</v>
      </c>
      <c r="D39" s="8">
        <v>2281377</v>
      </c>
    </row>
    <row r="40" spans="1:4" x14ac:dyDescent="0.3">
      <c r="B40" t="s">
        <v>45</v>
      </c>
      <c r="C40" t="s">
        <v>9</v>
      </c>
      <c r="D40" s="8">
        <v>17114762</v>
      </c>
    </row>
    <row r="41" spans="1:4" x14ac:dyDescent="0.3">
      <c r="B41" t="s">
        <v>46</v>
      </c>
      <c r="C41" t="s">
        <v>9</v>
      </c>
      <c r="D41" s="8">
        <v>2642859</v>
      </c>
    </row>
    <row r="42" spans="1:4" x14ac:dyDescent="0.3">
      <c r="B42" t="s">
        <v>47</v>
      </c>
      <c r="C42" t="s">
        <v>9</v>
      </c>
      <c r="D42" s="8">
        <v>2439569</v>
      </c>
    </row>
    <row r="43" spans="1:4" x14ac:dyDescent="0.3">
      <c r="B43" t="s">
        <v>48</v>
      </c>
      <c r="C43" t="s">
        <v>9</v>
      </c>
      <c r="D43" s="8">
        <v>5628783</v>
      </c>
    </row>
    <row r="44" spans="1:4" x14ac:dyDescent="0.3">
      <c r="B44" t="s">
        <v>49</v>
      </c>
      <c r="C44" t="s">
        <v>9</v>
      </c>
      <c r="D44" s="8">
        <v>51107624</v>
      </c>
    </row>
    <row r="45" spans="1:4" x14ac:dyDescent="0.3">
      <c r="A45" t="s">
        <v>50</v>
      </c>
      <c r="B45" t="s">
        <v>51</v>
      </c>
      <c r="C45" t="s">
        <v>9</v>
      </c>
      <c r="D45" s="8">
        <v>4792674</v>
      </c>
    </row>
    <row r="46" spans="1:4" x14ac:dyDescent="0.3">
      <c r="B46" t="s">
        <v>52</v>
      </c>
      <c r="C46" t="s">
        <v>9</v>
      </c>
      <c r="D46" s="8">
        <v>12420068</v>
      </c>
    </row>
    <row r="47" spans="1:4" x14ac:dyDescent="0.3">
      <c r="B47" t="s">
        <v>53</v>
      </c>
      <c r="C47" t="s">
        <v>9</v>
      </c>
      <c r="D47" s="8">
        <v>37865132</v>
      </c>
    </row>
    <row r="48" spans="1:4" x14ac:dyDescent="0.3">
      <c r="B48" t="s">
        <v>54</v>
      </c>
      <c r="C48" t="s">
        <v>9</v>
      </c>
      <c r="D48" s="8">
        <v>27329069</v>
      </c>
    </row>
    <row r="49" spans="1:4" x14ac:dyDescent="0.3">
      <c r="B49" t="s">
        <v>55</v>
      </c>
      <c r="C49" t="s">
        <v>9</v>
      </c>
      <c r="D49" s="8">
        <v>47881385</v>
      </c>
    </row>
    <row r="50" spans="1:4" x14ac:dyDescent="0.3">
      <c r="A50" t="s">
        <v>56</v>
      </c>
      <c r="B50" t="s">
        <v>57</v>
      </c>
      <c r="C50" t="s">
        <v>9</v>
      </c>
      <c r="D50" s="8">
        <v>3855493</v>
      </c>
    </row>
    <row r="51" spans="1:4" x14ac:dyDescent="0.3">
      <c r="B51" t="s">
        <v>58</v>
      </c>
      <c r="C51" t="s">
        <v>9</v>
      </c>
      <c r="D51" s="8">
        <v>12931135</v>
      </c>
    </row>
    <row r="52" spans="1:4" x14ac:dyDescent="0.3">
      <c r="B52" t="s">
        <v>59</v>
      </c>
      <c r="C52" t="s">
        <v>9</v>
      </c>
      <c r="D52" s="8">
        <v>43852324</v>
      </c>
    </row>
    <row r="53" spans="1:4" x14ac:dyDescent="0.3">
      <c r="B53" t="s">
        <v>60</v>
      </c>
      <c r="C53" t="s">
        <v>9</v>
      </c>
      <c r="D53" s="8">
        <v>9197360</v>
      </c>
    </row>
    <row r="54" spans="1:4" x14ac:dyDescent="0.3">
      <c r="B54" t="s">
        <v>61</v>
      </c>
      <c r="C54" t="s">
        <v>9</v>
      </c>
      <c r="D54" s="8">
        <v>24837713</v>
      </c>
    </row>
    <row r="55" spans="1:4" x14ac:dyDescent="0.3">
      <c r="B55" t="s">
        <v>62</v>
      </c>
      <c r="C55" t="s">
        <v>9</v>
      </c>
      <c r="D55" s="8">
        <v>67368619</v>
      </c>
    </row>
    <row r="56" spans="1:4" x14ac:dyDescent="0.3">
      <c r="B56" t="s">
        <v>63</v>
      </c>
      <c r="C56" t="s">
        <v>9</v>
      </c>
      <c r="D56" s="8">
        <v>18727999</v>
      </c>
    </row>
    <row r="57" spans="1:4" x14ac:dyDescent="0.3">
      <c r="B57" t="s">
        <v>64</v>
      </c>
      <c r="C57" t="s">
        <v>9</v>
      </c>
      <c r="D57" s="8">
        <v>40957312</v>
      </c>
    </row>
    <row r="58" spans="1:4" x14ac:dyDescent="0.3">
      <c r="B58" t="s">
        <v>65</v>
      </c>
      <c r="C58" t="s">
        <v>9</v>
      </c>
      <c r="D58" s="8">
        <v>1217131</v>
      </c>
    </row>
    <row r="59" spans="1:4" x14ac:dyDescent="0.3">
      <c r="B59" t="s">
        <v>66</v>
      </c>
      <c r="C59" t="s">
        <v>9</v>
      </c>
      <c r="D59" s="8">
        <v>23117723</v>
      </c>
    </row>
    <row r="60" spans="1:4" x14ac:dyDescent="0.3">
      <c r="B60" t="s">
        <v>67</v>
      </c>
      <c r="C60" t="s">
        <v>9</v>
      </c>
      <c r="D60" s="8">
        <v>12172508</v>
      </c>
    </row>
    <row r="61" spans="1:4" x14ac:dyDescent="0.3">
      <c r="B61" t="s">
        <v>68</v>
      </c>
      <c r="C61" t="s">
        <v>9</v>
      </c>
      <c r="D61" s="8">
        <v>52569267</v>
      </c>
    </row>
    <row r="62" spans="1:4" x14ac:dyDescent="0.3">
      <c r="B62" t="s">
        <v>69</v>
      </c>
      <c r="C62" t="s">
        <v>9</v>
      </c>
      <c r="D62" s="8">
        <v>15983156</v>
      </c>
    </row>
    <row r="63" spans="1:4" x14ac:dyDescent="0.3">
      <c r="B63" t="s">
        <v>70</v>
      </c>
      <c r="C63" t="s">
        <v>9</v>
      </c>
      <c r="D63" s="8">
        <v>21582395</v>
      </c>
    </row>
    <row r="64" spans="1:4" x14ac:dyDescent="0.3">
      <c r="B64" t="s">
        <v>71</v>
      </c>
      <c r="C64" t="s">
        <v>9</v>
      </c>
      <c r="D64" s="8">
        <v>10911250</v>
      </c>
    </row>
    <row r="65" spans="1:4" x14ac:dyDescent="0.3">
      <c r="B65" t="s">
        <v>72</v>
      </c>
      <c r="C65" t="s">
        <v>9</v>
      </c>
      <c r="D65" s="8">
        <v>563265</v>
      </c>
    </row>
    <row r="66" spans="1:4" x14ac:dyDescent="0.3">
      <c r="B66" t="s">
        <v>73</v>
      </c>
      <c r="C66" t="s">
        <v>9</v>
      </c>
      <c r="D66" s="8">
        <v>14643392</v>
      </c>
    </row>
    <row r="67" spans="1:4" x14ac:dyDescent="0.3">
      <c r="B67" t="s">
        <v>74</v>
      </c>
      <c r="C67" t="s">
        <v>9</v>
      </c>
      <c r="D67" s="8">
        <v>7523236</v>
      </c>
    </row>
    <row r="68" spans="1:4" x14ac:dyDescent="0.3">
      <c r="B68" t="s">
        <v>75</v>
      </c>
      <c r="C68" t="s">
        <v>9</v>
      </c>
      <c r="D68" s="8">
        <v>11939757</v>
      </c>
    </row>
    <row r="69" spans="1:4" x14ac:dyDescent="0.3">
      <c r="B69" t="s">
        <v>76</v>
      </c>
      <c r="C69" t="s">
        <v>9</v>
      </c>
      <c r="D69" s="8">
        <v>2889949</v>
      </c>
    </row>
    <row r="70" spans="1:4" x14ac:dyDescent="0.3">
      <c r="B70" t="s">
        <v>77</v>
      </c>
      <c r="C70" t="s">
        <v>9</v>
      </c>
      <c r="D70" s="8">
        <v>16593008</v>
      </c>
    </row>
    <row r="71" spans="1:4" x14ac:dyDescent="0.3">
      <c r="B71" t="s">
        <v>78</v>
      </c>
      <c r="C71" t="s">
        <v>9</v>
      </c>
      <c r="D71" s="8">
        <v>1375832</v>
      </c>
    </row>
    <row r="72" spans="1:4" x14ac:dyDescent="0.3">
      <c r="B72" t="s">
        <v>79</v>
      </c>
      <c r="C72" t="s">
        <v>9</v>
      </c>
      <c r="D72" s="8">
        <v>783967</v>
      </c>
    </row>
    <row r="73" spans="1:4" x14ac:dyDescent="0.3">
      <c r="A73" t="s">
        <v>80</v>
      </c>
      <c r="B73" t="s">
        <v>81</v>
      </c>
      <c r="C73" t="s">
        <v>9</v>
      </c>
      <c r="D73" s="8">
        <v>22782567</v>
      </c>
    </row>
    <row r="74" spans="1:4" x14ac:dyDescent="0.3">
      <c r="B74" t="s">
        <v>82</v>
      </c>
      <c r="C74" t="s">
        <v>9</v>
      </c>
      <c r="D74" s="8">
        <v>1131960</v>
      </c>
    </row>
    <row r="75" spans="1:4" x14ac:dyDescent="0.3">
      <c r="B75" t="s">
        <v>83</v>
      </c>
      <c r="C75" t="s">
        <v>9</v>
      </c>
      <c r="D75" s="8">
        <v>35196650</v>
      </c>
    </row>
    <row r="76" spans="1:4" x14ac:dyDescent="0.3">
      <c r="B76" t="s">
        <v>84</v>
      </c>
      <c r="C76" t="s">
        <v>9</v>
      </c>
      <c r="D76" s="8">
        <v>7244050</v>
      </c>
    </row>
    <row r="77" spans="1:4" x14ac:dyDescent="0.3">
      <c r="A77" t="s">
        <v>85</v>
      </c>
      <c r="B77" t="s">
        <v>86</v>
      </c>
      <c r="C77" t="s">
        <v>9</v>
      </c>
      <c r="D77" s="8">
        <v>26215058</v>
      </c>
    </row>
    <row r="78" spans="1:4" x14ac:dyDescent="0.3">
      <c r="B78" t="s">
        <v>87</v>
      </c>
      <c r="C78" t="s">
        <v>9</v>
      </c>
      <c r="D78" s="8">
        <v>5098107</v>
      </c>
    </row>
    <row r="79" spans="1:4" x14ac:dyDescent="0.3">
      <c r="A79" t="s">
        <v>88</v>
      </c>
      <c r="B79" t="s">
        <v>89</v>
      </c>
      <c r="C79" t="s">
        <v>9</v>
      </c>
      <c r="D79" s="8">
        <v>9401290</v>
      </c>
    </row>
    <row r="80" spans="1:4" x14ac:dyDescent="0.3">
      <c r="A80" t="s">
        <v>90</v>
      </c>
      <c r="B80" t="s">
        <v>91</v>
      </c>
      <c r="C80" t="s">
        <v>9</v>
      </c>
      <c r="D80" s="8">
        <v>9732041</v>
      </c>
    </row>
    <row r="81" spans="1:4" x14ac:dyDescent="0.3">
      <c r="B81" t="s">
        <v>92</v>
      </c>
      <c r="C81" t="s">
        <v>9</v>
      </c>
      <c r="D81" s="8">
        <v>17256030</v>
      </c>
    </row>
    <row r="82" spans="1:4" x14ac:dyDescent="0.3">
      <c r="B82" t="s">
        <v>93</v>
      </c>
      <c r="C82" t="s">
        <v>9</v>
      </c>
      <c r="D82" s="8">
        <v>7656089</v>
      </c>
    </row>
    <row r="83" spans="1:4" x14ac:dyDescent="0.3">
      <c r="B83" t="s">
        <v>94</v>
      </c>
      <c r="C83" t="s">
        <v>9</v>
      </c>
      <c r="D83" s="8">
        <v>3940003</v>
      </c>
    </row>
    <row r="84" spans="1:4" x14ac:dyDescent="0.3">
      <c r="B84" t="s">
        <v>95</v>
      </c>
      <c r="C84" t="s">
        <v>9</v>
      </c>
      <c r="D84" s="8">
        <v>3137254</v>
      </c>
    </row>
    <row r="85" spans="1:4" x14ac:dyDescent="0.3">
      <c r="B85" t="s">
        <v>96</v>
      </c>
      <c r="C85" t="s">
        <v>9</v>
      </c>
      <c r="D85" s="8">
        <v>41549374</v>
      </c>
    </row>
    <row r="86" spans="1:4" x14ac:dyDescent="0.3">
      <c r="B86" t="s">
        <v>97</v>
      </c>
      <c r="C86" t="s">
        <v>9</v>
      </c>
      <c r="D86" s="8">
        <v>10396987</v>
      </c>
    </row>
    <row r="87" spans="1:4" x14ac:dyDescent="0.3">
      <c r="B87" t="s">
        <v>98</v>
      </c>
      <c r="C87" t="s">
        <v>9</v>
      </c>
      <c r="D87" s="8">
        <v>28359714</v>
      </c>
    </row>
    <row r="88" spans="1:4" x14ac:dyDescent="0.3">
      <c r="A88" t="s">
        <v>99</v>
      </c>
      <c r="B88" t="s">
        <v>100</v>
      </c>
      <c r="C88" t="s">
        <v>9</v>
      </c>
      <c r="D88" s="8">
        <v>10704875</v>
      </c>
    </row>
    <row r="89" spans="1:4" x14ac:dyDescent="0.3">
      <c r="B89" t="s">
        <v>101</v>
      </c>
      <c r="C89" t="s">
        <v>9</v>
      </c>
      <c r="D89" s="8">
        <v>17786896</v>
      </c>
    </row>
    <row r="90" spans="1:4" x14ac:dyDescent="0.3">
      <c r="B90" t="s">
        <v>102</v>
      </c>
      <c r="C90" t="s">
        <v>9</v>
      </c>
      <c r="D90" s="8">
        <v>21092808</v>
      </c>
    </row>
    <row r="91" spans="1:4" x14ac:dyDescent="0.3">
      <c r="B91" t="s">
        <v>103</v>
      </c>
      <c r="C91" t="s">
        <v>9</v>
      </c>
      <c r="D91" s="8">
        <v>9650505</v>
      </c>
    </row>
    <row r="92" spans="1:4" x14ac:dyDescent="0.3">
      <c r="A92" t="s">
        <v>104</v>
      </c>
      <c r="B92" t="s">
        <v>105</v>
      </c>
      <c r="C92" t="s">
        <v>9</v>
      </c>
      <c r="D92" s="8">
        <v>31146737</v>
      </c>
    </row>
    <row r="93" spans="1:4" x14ac:dyDescent="0.3">
      <c r="B93" t="s">
        <v>106</v>
      </c>
      <c r="C93" t="s">
        <v>9</v>
      </c>
      <c r="D93" s="8">
        <v>5895381</v>
      </c>
    </row>
    <row r="94" spans="1:4" x14ac:dyDescent="0.3">
      <c r="B94" t="s">
        <v>107</v>
      </c>
      <c r="C94" t="s">
        <v>9</v>
      </c>
      <c r="D94" s="8">
        <v>11087478</v>
      </c>
    </row>
    <row r="95" spans="1:4" x14ac:dyDescent="0.3">
      <c r="B95" t="s">
        <v>108</v>
      </c>
      <c r="C95" t="s">
        <v>9</v>
      </c>
      <c r="D95" s="8">
        <v>5543757</v>
      </c>
    </row>
    <row r="96" spans="1:4" x14ac:dyDescent="0.3">
      <c r="B96" t="s">
        <v>109</v>
      </c>
      <c r="C96" t="s">
        <v>9</v>
      </c>
      <c r="D96" s="8">
        <v>2006071</v>
      </c>
    </row>
    <row r="97" spans="1:4" x14ac:dyDescent="0.3">
      <c r="B97" t="s">
        <v>110</v>
      </c>
      <c r="C97" t="s">
        <v>9</v>
      </c>
      <c r="D97" s="8">
        <v>2153369</v>
      </c>
    </row>
    <row r="98" spans="1:4" x14ac:dyDescent="0.3">
      <c r="B98" t="s">
        <v>111</v>
      </c>
      <c r="C98" t="s">
        <v>9</v>
      </c>
      <c r="D98" s="8">
        <v>5780905</v>
      </c>
    </row>
    <row r="99" spans="1:4" x14ac:dyDescent="0.3">
      <c r="B99" t="s">
        <v>112</v>
      </c>
      <c r="C99" t="s">
        <v>9</v>
      </c>
      <c r="D99" s="8">
        <v>16214422</v>
      </c>
    </row>
    <row r="100" spans="1:4" x14ac:dyDescent="0.3">
      <c r="B100" t="s">
        <v>113</v>
      </c>
      <c r="C100" t="s">
        <v>9</v>
      </c>
      <c r="D100" s="8">
        <v>11951309</v>
      </c>
    </row>
    <row r="101" spans="1:4" x14ac:dyDescent="0.3">
      <c r="B101" t="s">
        <v>114</v>
      </c>
      <c r="C101" t="s">
        <v>9</v>
      </c>
      <c r="D101" s="8">
        <v>7834545</v>
      </c>
    </row>
    <row r="102" spans="1:4" x14ac:dyDescent="0.3">
      <c r="B102" t="s">
        <v>115</v>
      </c>
      <c r="C102" t="s">
        <v>9</v>
      </c>
      <c r="D102" s="8">
        <v>31440803</v>
      </c>
    </row>
    <row r="103" spans="1:4" x14ac:dyDescent="0.3">
      <c r="B103" t="s">
        <v>116</v>
      </c>
      <c r="C103" t="s">
        <v>9</v>
      </c>
      <c r="D103" s="8">
        <v>5639051</v>
      </c>
    </row>
    <row r="104" spans="1:4" x14ac:dyDescent="0.3">
      <c r="B104" t="s">
        <v>117</v>
      </c>
      <c r="C104" t="s">
        <v>9</v>
      </c>
      <c r="D104" s="8">
        <v>5643402</v>
      </c>
    </row>
    <row r="105" spans="1:4" x14ac:dyDescent="0.3">
      <c r="B105" t="s">
        <v>118</v>
      </c>
      <c r="C105" t="s">
        <v>119</v>
      </c>
      <c r="D105" s="8">
        <v>26144233</v>
      </c>
    </row>
    <row r="106" spans="1:4" x14ac:dyDescent="0.3">
      <c r="A106" t="s">
        <v>120</v>
      </c>
      <c r="B106" t="s">
        <v>121</v>
      </c>
      <c r="C106" t="s">
        <v>9</v>
      </c>
      <c r="D106" s="8">
        <v>3179130</v>
      </c>
    </row>
    <row r="107" spans="1:4" x14ac:dyDescent="0.3">
      <c r="B107" t="s">
        <v>122</v>
      </c>
      <c r="C107" t="s">
        <v>9</v>
      </c>
      <c r="D107" s="8">
        <v>5924318</v>
      </c>
    </row>
    <row r="108" spans="1:4" x14ac:dyDescent="0.3">
      <c r="A108" t="s">
        <v>123</v>
      </c>
      <c r="B108" t="s">
        <v>124</v>
      </c>
      <c r="C108" t="s">
        <v>9</v>
      </c>
      <c r="D108" s="8">
        <v>16014618</v>
      </c>
    </row>
    <row r="109" spans="1:4" x14ac:dyDescent="0.3">
      <c r="B109" t="s">
        <v>125</v>
      </c>
      <c r="C109" t="s">
        <v>9</v>
      </c>
      <c r="D109" s="8">
        <v>7372385</v>
      </c>
    </row>
    <row r="110" spans="1:4" x14ac:dyDescent="0.3">
      <c r="B110" t="s">
        <v>126</v>
      </c>
      <c r="C110" t="s">
        <v>9</v>
      </c>
      <c r="D110" s="8">
        <v>1955902</v>
      </c>
    </row>
    <row r="111" spans="1:4" x14ac:dyDescent="0.3">
      <c r="A111" t="s">
        <v>127</v>
      </c>
      <c r="B111" t="s">
        <v>128</v>
      </c>
      <c r="C111" t="s">
        <v>129</v>
      </c>
      <c r="D111" s="8">
        <v>6508401</v>
      </c>
    </row>
    <row r="112" spans="1:4" x14ac:dyDescent="0.3">
      <c r="B112" t="s">
        <v>130</v>
      </c>
      <c r="C112" t="s">
        <v>9</v>
      </c>
      <c r="D112" s="8">
        <v>6797447</v>
      </c>
    </row>
    <row r="113" spans="1:4" x14ac:dyDescent="0.3">
      <c r="A113" t="s">
        <v>131</v>
      </c>
      <c r="D113" s="8">
        <v>2043950971</v>
      </c>
    </row>
  </sheetData>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5C4B7-A035-4BDA-9B64-9A8C2B1B004E}">
  <dimension ref="A1:N128"/>
  <sheetViews>
    <sheetView tabSelected="1" topLeftCell="E1" zoomScale="80" zoomScaleNormal="80" workbookViewId="0">
      <pane ySplit="4" topLeftCell="A117" activePane="bottomLeft" state="frozen"/>
      <selection pane="bottomLeft" activeCell="E123" sqref="E123"/>
    </sheetView>
  </sheetViews>
  <sheetFormatPr baseColWidth="10" defaultColWidth="40.33203125" defaultRowHeight="14.4" x14ac:dyDescent="0.3"/>
  <cols>
    <col min="1" max="1" width="9" style="27" bestFit="1" customWidth="1"/>
    <col min="2" max="2" width="15.109375" style="10" customWidth="1"/>
    <col min="3" max="3" width="11.33203125" style="10" bestFit="1" customWidth="1"/>
    <col min="4" max="4" width="49" bestFit="1" customWidth="1"/>
    <col min="5" max="5" width="47.33203125" bestFit="1" customWidth="1"/>
    <col min="6" max="6" width="62.6640625" bestFit="1" customWidth="1"/>
    <col min="7" max="7" width="17.6640625" style="22" customWidth="1"/>
    <col min="8" max="9" width="17.44140625" style="22" customWidth="1"/>
    <col min="10" max="10" width="27.33203125" style="10" bestFit="1" customWidth="1"/>
    <col min="11" max="11" width="28.44140625" style="10" customWidth="1"/>
    <col min="12" max="12" width="21.33203125" style="18" bestFit="1" customWidth="1"/>
    <col min="13" max="13" width="11" style="10" bestFit="1" customWidth="1"/>
    <col min="14" max="14" width="32.109375" style="10" customWidth="1"/>
  </cols>
  <sheetData>
    <row r="1" spans="1:14" x14ac:dyDescent="0.3">
      <c r="D1" s="32" t="s">
        <v>132</v>
      </c>
      <c r="E1" s="32"/>
      <c r="F1" s="32"/>
      <c r="G1" s="32"/>
      <c r="H1" s="32"/>
      <c r="I1" s="32"/>
      <c r="J1" s="32"/>
      <c r="K1" s="32"/>
      <c r="L1" s="32"/>
    </row>
    <row r="3" spans="1:14" x14ac:dyDescent="0.3">
      <c r="A3" s="1" t="s">
        <v>133</v>
      </c>
      <c r="B3" s="1"/>
      <c r="C3" s="1">
        <f>COUNTA(C5:C157)</f>
        <v>122</v>
      </c>
      <c r="D3" s="31" t="s">
        <v>134</v>
      </c>
      <c r="E3" s="31"/>
      <c r="F3" s="31"/>
      <c r="G3" s="31"/>
      <c r="H3" s="31"/>
      <c r="I3" s="31"/>
      <c r="J3" s="31"/>
      <c r="K3" s="31"/>
      <c r="L3" s="31"/>
      <c r="M3" s="31"/>
      <c r="N3" s="31"/>
    </row>
    <row r="4" spans="1:14" ht="43.2" x14ac:dyDescent="0.3">
      <c r="A4" s="1" t="s">
        <v>135</v>
      </c>
      <c r="B4" s="1" t="s">
        <v>0</v>
      </c>
      <c r="C4" s="1" t="s">
        <v>1</v>
      </c>
      <c r="D4" s="1" t="s">
        <v>136</v>
      </c>
      <c r="E4" s="1" t="s">
        <v>137</v>
      </c>
      <c r="F4" s="1" t="s">
        <v>138</v>
      </c>
      <c r="G4" s="1">
        <v>1000</v>
      </c>
      <c r="H4" s="1" t="s">
        <v>139</v>
      </c>
      <c r="I4" s="1" t="s">
        <v>140</v>
      </c>
      <c r="J4" s="1" t="s">
        <v>141</v>
      </c>
      <c r="K4" s="1" t="s">
        <v>142</v>
      </c>
      <c r="L4" s="1" t="s">
        <v>143</v>
      </c>
      <c r="M4" s="1" t="s">
        <v>144</v>
      </c>
      <c r="N4" s="1" t="s">
        <v>2</v>
      </c>
    </row>
    <row r="5" spans="1:14" ht="150" customHeight="1" x14ac:dyDescent="0.3">
      <c r="A5" s="11" t="s">
        <v>145</v>
      </c>
      <c r="B5" s="11" t="s">
        <v>7</v>
      </c>
      <c r="C5" s="11" t="s">
        <v>146</v>
      </c>
      <c r="D5" s="4" t="s">
        <v>147</v>
      </c>
      <c r="E5" s="4" t="s">
        <v>148</v>
      </c>
      <c r="F5" s="4" t="s">
        <v>149</v>
      </c>
      <c r="G5" s="25">
        <v>165069</v>
      </c>
      <c r="H5" s="25">
        <v>230796</v>
      </c>
      <c r="I5" s="24">
        <f t="shared" ref="I5:I54" si="0">G5+H5</f>
        <v>395865</v>
      </c>
      <c r="J5" s="12" t="s">
        <v>150</v>
      </c>
      <c r="K5" s="12" t="s">
        <v>151</v>
      </c>
      <c r="L5" s="12" t="s">
        <v>152</v>
      </c>
      <c r="M5" s="12" t="s">
        <v>153</v>
      </c>
      <c r="N5" s="12" t="s">
        <v>9</v>
      </c>
    </row>
    <row r="6" spans="1:14" ht="150" customHeight="1" x14ac:dyDescent="0.3">
      <c r="A6" s="12" t="s">
        <v>145</v>
      </c>
      <c r="B6" s="12" t="s">
        <v>7</v>
      </c>
      <c r="C6" s="12" t="s">
        <v>8</v>
      </c>
      <c r="D6" s="4" t="s">
        <v>154</v>
      </c>
      <c r="E6" s="4" t="s">
        <v>155</v>
      </c>
      <c r="F6" s="4" t="s">
        <v>156</v>
      </c>
      <c r="G6" s="25">
        <v>2902787</v>
      </c>
      <c r="H6" s="25">
        <v>226456</v>
      </c>
      <c r="I6" s="24">
        <f t="shared" si="0"/>
        <v>3129243</v>
      </c>
      <c r="J6" s="11" t="s">
        <v>150</v>
      </c>
      <c r="K6" s="11" t="s">
        <v>151</v>
      </c>
      <c r="L6" s="12" t="s">
        <v>153</v>
      </c>
      <c r="M6" s="11" t="s">
        <v>150</v>
      </c>
      <c r="N6" s="12" t="s">
        <v>9</v>
      </c>
    </row>
    <row r="7" spans="1:14" ht="150" customHeight="1" x14ac:dyDescent="0.3">
      <c r="A7" s="12" t="s">
        <v>145</v>
      </c>
      <c r="B7" s="12" t="s">
        <v>7</v>
      </c>
      <c r="C7" s="12" t="s">
        <v>10</v>
      </c>
      <c r="D7" s="4" t="s">
        <v>157</v>
      </c>
      <c r="E7" s="4" t="s">
        <v>158</v>
      </c>
      <c r="F7" s="4" t="s">
        <v>159</v>
      </c>
      <c r="G7" s="25">
        <v>5018012</v>
      </c>
      <c r="H7" s="25">
        <v>146195</v>
      </c>
      <c r="I7" s="24">
        <f t="shared" si="0"/>
        <v>5164207</v>
      </c>
      <c r="J7" s="11" t="s">
        <v>150</v>
      </c>
      <c r="K7" s="11" t="s">
        <v>151</v>
      </c>
      <c r="L7" s="12" t="s">
        <v>153</v>
      </c>
      <c r="M7" s="11" t="s">
        <v>153</v>
      </c>
      <c r="N7" s="12" t="s">
        <v>9</v>
      </c>
    </row>
    <row r="8" spans="1:14" ht="150" customHeight="1" x14ac:dyDescent="0.3">
      <c r="A8" s="12" t="s">
        <v>145</v>
      </c>
      <c r="B8" s="12" t="s">
        <v>7</v>
      </c>
      <c r="C8" s="12" t="s">
        <v>11</v>
      </c>
      <c r="D8" s="4" t="s">
        <v>160</v>
      </c>
      <c r="E8" s="4" t="s">
        <v>161</v>
      </c>
      <c r="F8" s="4" t="s">
        <v>162</v>
      </c>
      <c r="G8" s="25">
        <v>1100303</v>
      </c>
      <c r="H8" s="25">
        <v>57205</v>
      </c>
      <c r="I8" s="24">
        <f t="shared" si="0"/>
        <v>1157508</v>
      </c>
      <c r="J8" s="11" t="s">
        <v>150</v>
      </c>
      <c r="K8" s="11" t="s">
        <v>153</v>
      </c>
      <c r="L8" s="12" t="s">
        <v>153</v>
      </c>
      <c r="M8" s="11" t="s">
        <v>153</v>
      </c>
      <c r="N8" s="12" t="s">
        <v>9</v>
      </c>
    </row>
    <row r="9" spans="1:14" ht="150" customHeight="1" x14ac:dyDescent="0.3">
      <c r="A9" s="12" t="s">
        <v>145</v>
      </c>
      <c r="B9" s="12" t="s">
        <v>7</v>
      </c>
      <c r="C9" s="12" t="s">
        <v>12</v>
      </c>
      <c r="D9" s="4" t="s">
        <v>163</v>
      </c>
      <c r="E9" s="4" t="s">
        <v>164</v>
      </c>
      <c r="F9" s="4" t="s">
        <v>165</v>
      </c>
      <c r="G9" s="25">
        <v>0</v>
      </c>
      <c r="H9" s="25">
        <v>24162872</v>
      </c>
      <c r="I9" s="24">
        <f t="shared" si="0"/>
        <v>24162872</v>
      </c>
      <c r="J9" s="11" t="s">
        <v>150</v>
      </c>
      <c r="K9" s="11" t="s">
        <v>166</v>
      </c>
      <c r="L9" s="12" t="s">
        <v>166</v>
      </c>
      <c r="M9" s="11" t="s">
        <v>153</v>
      </c>
      <c r="N9" s="12" t="s">
        <v>9</v>
      </c>
    </row>
    <row r="10" spans="1:14" ht="150" customHeight="1" x14ac:dyDescent="0.3">
      <c r="A10" s="12" t="s">
        <v>145</v>
      </c>
      <c r="B10" s="12" t="s">
        <v>7</v>
      </c>
      <c r="C10" s="12" t="s">
        <v>13</v>
      </c>
      <c r="D10" s="4" t="s">
        <v>167</v>
      </c>
      <c r="E10" s="4" t="s">
        <v>168</v>
      </c>
      <c r="F10" s="4" t="s">
        <v>169</v>
      </c>
      <c r="G10" s="25">
        <v>1860518</v>
      </c>
      <c r="H10" s="25">
        <v>79561</v>
      </c>
      <c r="I10" s="24">
        <f t="shared" si="0"/>
        <v>1940079</v>
      </c>
      <c r="J10" s="11" t="s">
        <v>150</v>
      </c>
      <c r="K10" s="11" t="s">
        <v>170</v>
      </c>
      <c r="L10" s="12" t="s">
        <v>153</v>
      </c>
      <c r="M10" s="11" t="s">
        <v>153</v>
      </c>
      <c r="N10" s="12" t="s">
        <v>9</v>
      </c>
    </row>
    <row r="11" spans="1:14" ht="150" customHeight="1" x14ac:dyDescent="0.3">
      <c r="A11" s="11" t="s">
        <v>145</v>
      </c>
      <c r="B11" s="11" t="s">
        <v>7</v>
      </c>
      <c r="C11" s="11" t="s">
        <v>14</v>
      </c>
      <c r="D11" s="4" t="s">
        <v>171</v>
      </c>
      <c r="E11" s="3" t="s">
        <v>172</v>
      </c>
      <c r="F11" s="3" t="s">
        <v>173</v>
      </c>
      <c r="G11" s="25">
        <v>887488</v>
      </c>
      <c r="H11" s="25">
        <v>60569</v>
      </c>
      <c r="I11" s="24">
        <f t="shared" si="0"/>
        <v>948057</v>
      </c>
      <c r="J11" s="11" t="s">
        <v>150</v>
      </c>
      <c r="K11" s="11" t="s">
        <v>170</v>
      </c>
      <c r="L11" s="12" t="s">
        <v>174</v>
      </c>
      <c r="M11" s="11" t="s">
        <v>153</v>
      </c>
      <c r="N11" s="12" t="s">
        <v>9</v>
      </c>
    </row>
    <row r="12" spans="1:14" ht="150" customHeight="1" x14ac:dyDescent="0.3">
      <c r="A12" s="11" t="s">
        <v>145</v>
      </c>
      <c r="B12" s="11" t="s">
        <v>7</v>
      </c>
      <c r="C12" s="11" t="s">
        <v>15</v>
      </c>
      <c r="D12" s="4" t="s">
        <v>175</v>
      </c>
      <c r="E12" s="4" t="s">
        <v>176</v>
      </c>
      <c r="F12" s="4" t="s">
        <v>177</v>
      </c>
      <c r="G12" s="25">
        <v>826716</v>
      </c>
      <c r="H12" s="25">
        <v>659000</v>
      </c>
      <c r="I12" s="24">
        <f t="shared" si="0"/>
        <v>1485716</v>
      </c>
      <c r="J12" s="11" t="s">
        <v>150</v>
      </c>
      <c r="K12" s="11" t="s">
        <v>153</v>
      </c>
      <c r="L12" s="12" t="s">
        <v>153</v>
      </c>
      <c r="M12" s="11" t="s">
        <v>153</v>
      </c>
      <c r="N12" s="12" t="s">
        <v>9</v>
      </c>
    </row>
    <row r="13" spans="1:14" ht="150" customHeight="1" x14ac:dyDescent="0.3">
      <c r="A13" s="11" t="s">
        <v>178</v>
      </c>
      <c r="B13" s="11" t="s">
        <v>4</v>
      </c>
      <c r="C13" s="11" t="s">
        <v>5</v>
      </c>
      <c r="D13" s="3" t="s">
        <v>179</v>
      </c>
      <c r="E13" s="3" t="s">
        <v>180</v>
      </c>
      <c r="F13" s="3" t="s">
        <v>181</v>
      </c>
      <c r="G13" s="25">
        <v>0</v>
      </c>
      <c r="H13" s="25">
        <v>4073460</v>
      </c>
      <c r="I13" s="24">
        <f t="shared" si="0"/>
        <v>4073460</v>
      </c>
      <c r="J13" s="11" t="s">
        <v>150</v>
      </c>
      <c r="K13" s="11" t="s">
        <v>166</v>
      </c>
      <c r="L13" s="12" t="s">
        <v>166</v>
      </c>
      <c r="M13" s="11" t="s">
        <v>153</v>
      </c>
      <c r="N13" s="11" t="s">
        <v>6</v>
      </c>
    </row>
    <row r="14" spans="1:14" ht="150" customHeight="1" x14ac:dyDescent="0.3">
      <c r="A14" s="11" t="s">
        <v>182</v>
      </c>
      <c r="B14" s="11" t="s">
        <v>88</v>
      </c>
      <c r="C14" s="11" t="s">
        <v>89</v>
      </c>
      <c r="D14" s="4" t="s">
        <v>183</v>
      </c>
      <c r="E14" s="3" t="s">
        <v>184</v>
      </c>
      <c r="F14" s="3" t="s">
        <v>185</v>
      </c>
      <c r="G14" s="25">
        <v>9074787</v>
      </c>
      <c r="H14" s="25">
        <v>326503</v>
      </c>
      <c r="I14" s="24">
        <f t="shared" si="0"/>
        <v>9401290</v>
      </c>
      <c r="J14" s="11" t="s">
        <v>150</v>
      </c>
      <c r="K14" s="11" t="s">
        <v>153</v>
      </c>
      <c r="L14" s="12" t="s">
        <v>153</v>
      </c>
      <c r="M14" s="11" t="s">
        <v>153</v>
      </c>
      <c r="N14" s="11" t="s">
        <v>9</v>
      </c>
    </row>
    <row r="15" spans="1:14" ht="150" customHeight="1" x14ac:dyDescent="0.3">
      <c r="A15" s="11" t="s">
        <v>186</v>
      </c>
      <c r="B15" s="11" t="s">
        <v>85</v>
      </c>
      <c r="C15" s="11" t="s">
        <v>86</v>
      </c>
      <c r="D15" s="4" t="s">
        <v>187</v>
      </c>
      <c r="E15" s="3" t="s">
        <v>188</v>
      </c>
      <c r="F15" s="3" t="s">
        <v>189</v>
      </c>
      <c r="G15" s="25">
        <v>25147478</v>
      </c>
      <c r="H15" s="25">
        <v>1067580</v>
      </c>
      <c r="I15" s="24">
        <f t="shared" si="0"/>
        <v>26215058</v>
      </c>
      <c r="J15" s="11" t="s">
        <v>150</v>
      </c>
      <c r="K15" s="11" t="s">
        <v>190</v>
      </c>
      <c r="L15" s="12" t="s">
        <v>153</v>
      </c>
      <c r="M15" s="11" t="s">
        <v>153</v>
      </c>
      <c r="N15" s="11" t="s">
        <v>9</v>
      </c>
    </row>
    <row r="16" spans="1:14" ht="150" customHeight="1" x14ac:dyDescent="0.3">
      <c r="A16" s="11" t="s">
        <v>186</v>
      </c>
      <c r="B16" s="11" t="s">
        <v>85</v>
      </c>
      <c r="C16" s="11" t="s">
        <v>87</v>
      </c>
      <c r="D16" s="3" t="s">
        <v>191</v>
      </c>
      <c r="E16" s="4" t="s">
        <v>192</v>
      </c>
      <c r="F16" s="3" t="s">
        <v>193</v>
      </c>
      <c r="G16" s="25">
        <v>4923501</v>
      </c>
      <c r="H16" s="25">
        <v>174606</v>
      </c>
      <c r="I16" s="24">
        <f t="shared" si="0"/>
        <v>5098107</v>
      </c>
      <c r="J16" s="11" t="s">
        <v>150</v>
      </c>
      <c r="K16" s="11" t="s">
        <v>190</v>
      </c>
      <c r="L16" s="12" t="s">
        <v>153</v>
      </c>
      <c r="M16" s="11" t="s">
        <v>153</v>
      </c>
      <c r="N16" s="11" t="s">
        <v>9</v>
      </c>
    </row>
    <row r="17" spans="1:14" ht="150" customHeight="1" x14ac:dyDescent="0.3">
      <c r="A17" s="11" t="s">
        <v>194</v>
      </c>
      <c r="B17" s="11" t="s">
        <v>90</v>
      </c>
      <c r="C17" s="11" t="s">
        <v>195</v>
      </c>
      <c r="D17" s="3" t="s">
        <v>196</v>
      </c>
      <c r="E17" s="3" t="s">
        <v>197</v>
      </c>
      <c r="F17" s="3" t="s">
        <v>198</v>
      </c>
      <c r="G17" s="25">
        <v>2552862</v>
      </c>
      <c r="H17" s="25">
        <v>23209449</v>
      </c>
      <c r="I17" s="24">
        <f t="shared" si="0"/>
        <v>25762311</v>
      </c>
      <c r="J17" s="11" t="s">
        <v>150</v>
      </c>
      <c r="K17" s="11" t="s">
        <v>153</v>
      </c>
      <c r="L17" s="12" t="s">
        <v>153</v>
      </c>
      <c r="M17" s="11" t="s">
        <v>153</v>
      </c>
      <c r="N17" s="11" t="s">
        <v>9</v>
      </c>
    </row>
    <row r="18" spans="1:14" ht="150" customHeight="1" x14ac:dyDescent="0.3">
      <c r="A18" s="11" t="s">
        <v>194</v>
      </c>
      <c r="B18" s="11" t="s">
        <v>90</v>
      </c>
      <c r="C18" s="11" t="s">
        <v>91</v>
      </c>
      <c r="D18" s="4" t="s">
        <v>199</v>
      </c>
      <c r="E18" s="3" t="s">
        <v>200</v>
      </c>
      <c r="F18" s="3" t="s">
        <v>201</v>
      </c>
      <c r="G18" s="25">
        <v>9459473</v>
      </c>
      <c r="H18" s="25">
        <v>272568</v>
      </c>
      <c r="I18" s="24">
        <f t="shared" si="0"/>
        <v>9732041</v>
      </c>
      <c r="J18" s="11" t="s">
        <v>150</v>
      </c>
      <c r="K18" s="11" t="s">
        <v>153</v>
      </c>
      <c r="L18" s="12" t="s">
        <v>153</v>
      </c>
      <c r="M18" s="11" t="s">
        <v>153</v>
      </c>
      <c r="N18" s="11" t="s">
        <v>9</v>
      </c>
    </row>
    <row r="19" spans="1:14" ht="150" customHeight="1" x14ac:dyDescent="0.3">
      <c r="A19" s="11" t="s">
        <v>194</v>
      </c>
      <c r="B19" s="11" t="s">
        <v>90</v>
      </c>
      <c r="C19" s="11" t="s">
        <v>92</v>
      </c>
      <c r="D19" s="4" t="s">
        <v>202</v>
      </c>
      <c r="E19" s="4" t="s">
        <v>203</v>
      </c>
      <c r="F19" s="4" t="s">
        <v>204</v>
      </c>
      <c r="G19" s="25">
        <v>9437609</v>
      </c>
      <c r="H19" s="25">
        <v>7818421</v>
      </c>
      <c r="I19" s="24">
        <f t="shared" si="0"/>
        <v>17256030</v>
      </c>
      <c r="J19" s="11" t="s">
        <v>150</v>
      </c>
      <c r="K19" s="11" t="s">
        <v>153</v>
      </c>
      <c r="L19" s="12" t="s">
        <v>153</v>
      </c>
      <c r="M19" s="11" t="s">
        <v>153</v>
      </c>
      <c r="N19" s="11" t="s">
        <v>9</v>
      </c>
    </row>
    <row r="20" spans="1:14" ht="150" customHeight="1" x14ac:dyDescent="0.3">
      <c r="A20" s="11" t="s">
        <v>194</v>
      </c>
      <c r="B20" s="11" t="s">
        <v>90</v>
      </c>
      <c r="C20" s="11" t="s">
        <v>93</v>
      </c>
      <c r="D20" s="4" t="s">
        <v>205</v>
      </c>
      <c r="E20" s="4" t="s">
        <v>206</v>
      </c>
      <c r="F20" s="4" t="s">
        <v>207</v>
      </c>
      <c r="G20" s="25">
        <v>7565846</v>
      </c>
      <c r="H20" s="25">
        <v>90243</v>
      </c>
      <c r="I20" s="24">
        <f t="shared" si="0"/>
        <v>7656089</v>
      </c>
      <c r="J20" s="11" t="s">
        <v>150</v>
      </c>
      <c r="K20" s="11" t="s">
        <v>153</v>
      </c>
      <c r="L20" s="12" t="s">
        <v>153</v>
      </c>
      <c r="M20" s="11" t="s">
        <v>153</v>
      </c>
      <c r="N20" s="11" t="s">
        <v>9</v>
      </c>
    </row>
    <row r="21" spans="1:14" ht="150" customHeight="1" x14ac:dyDescent="0.3">
      <c r="A21" s="11" t="s">
        <v>194</v>
      </c>
      <c r="B21" s="11" t="s">
        <v>90</v>
      </c>
      <c r="C21" s="11" t="s">
        <v>94</v>
      </c>
      <c r="D21" s="3" t="s">
        <v>208</v>
      </c>
      <c r="E21" s="3" t="s">
        <v>209</v>
      </c>
      <c r="F21" s="4" t="s">
        <v>210</v>
      </c>
      <c r="G21" s="25">
        <v>3908070</v>
      </c>
      <c r="H21" s="25">
        <v>31933</v>
      </c>
      <c r="I21" s="24">
        <f t="shared" si="0"/>
        <v>3940003</v>
      </c>
      <c r="J21" s="11" t="s">
        <v>150</v>
      </c>
      <c r="K21" s="11" t="s">
        <v>153</v>
      </c>
      <c r="L21" s="12" t="s">
        <v>153</v>
      </c>
      <c r="M21" s="11" t="s">
        <v>153</v>
      </c>
      <c r="N21" s="11" t="s">
        <v>9</v>
      </c>
    </row>
    <row r="22" spans="1:14" ht="150" customHeight="1" x14ac:dyDescent="0.3">
      <c r="A22" s="11" t="s">
        <v>194</v>
      </c>
      <c r="B22" s="11" t="s">
        <v>90</v>
      </c>
      <c r="C22" s="11" t="s">
        <v>95</v>
      </c>
      <c r="D22" s="3" t="s">
        <v>211</v>
      </c>
      <c r="E22" s="3" t="s">
        <v>212</v>
      </c>
      <c r="F22" s="3" t="s">
        <v>213</v>
      </c>
      <c r="G22" s="25">
        <v>3041923</v>
      </c>
      <c r="H22" s="25">
        <v>95331</v>
      </c>
      <c r="I22" s="24">
        <f t="shared" si="0"/>
        <v>3137254</v>
      </c>
      <c r="J22" s="11" t="s">
        <v>150</v>
      </c>
      <c r="K22" s="11" t="s">
        <v>153</v>
      </c>
      <c r="L22" s="12" t="s">
        <v>153</v>
      </c>
      <c r="M22" s="11" t="s">
        <v>153</v>
      </c>
      <c r="N22" s="11" t="s">
        <v>9</v>
      </c>
    </row>
    <row r="23" spans="1:14" ht="150" customHeight="1" x14ac:dyDescent="0.3">
      <c r="A23" s="11" t="s">
        <v>194</v>
      </c>
      <c r="B23" s="11" t="s">
        <v>90</v>
      </c>
      <c r="C23" s="11" t="s">
        <v>96</v>
      </c>
      <c r="D23" s="3" t="s">
        <v>214</v>
      </c>
      <c r="E23" s="3" t="s">
        <v>215</v>
      </c>
      <c r="F23" s="3"/>
      <c r="G23" s="25">
        <v>41074877</v>
      </c>
      <c r="H23" s="25">
        <v>474497</v>
      </c>
      <c r="I23" s="24">
        <f t="shared" si="0"/>
        <v>41549374</v>
      </c>
      <c r="J23" s="11" t="s">
        <v>150</v>
      </c>
      <c r="K23" s="11" t="s">
        <v>153</v>
      </c>
      <c r="L23" s="12" t="s">
        <v>153</v>
      </c>
      <c r="M23" s="11" t="s">
        <v>153</v>
      </c>
      <c r="N23" s="11" t="s">
        <v>9</v>
      </c>
    </row>
    <row r="24" spans="1:14" ht="150" customHeight="1" x14ac:dyDescent="0.3">
      <c r="A24" s="11" t="s">
        <v>194</v>
      </c>
      <c r="B24" s="11" t="s">
        <v>90</v>
      </c>
      <c r="C24" s="11" t="s">
        <v>97</v>
      </c>
      <c r="D24" s="4" t="s">
        <v>216</v>
      </c>
      <c r="E24" s="3" t="s">
        <v>217</v>
      </c>
      <c r="F24" s="4" t="s">
        <v>218</v>
      </c>
      <c r="G24" s="25">
        <v>10155016</v>
      </c>
      <c r="H24" s="25">
        <v>241971</v>
      </c>
      <c r="I24" s="24">
        <f t="shared" si="0"/>
        <v>10396987</v>
      </c>
      <c r="J24" s="11" t="s">
        <v>150</v>
      </c>
      <c r="K24" s="11" t="s">
        <v>153</v>
      </c>
      <c r="L24" s="12" t="s">
        <v>153</v>
      </c>
      <c r="M24" s="11" t="s">
        <v>153</v>
      </c>
      <c r="N24" s="11" t="s">
        <v>9</v>
      </c>
    </row>
    <row r="25" spans="1:14" ht="150" customHeight="1" x14ac:dyDescent="0.3">
      <c r="A25" s="11" t="s">
        <v>194</v>
      </c>
      <c r="B25" s="11" t="s">
        <v>90</v>
      </c>
      <c r="C25" s="11" t="s">
        <v>98</v>
      </c>
      <c r="D25" s="3" t="s">
        <v>219</v>
      </c>
      <c r="E25" s="3" t="s">
        <v>220</v>
      </c>
      <c r="F25" s="4" t="s">
        <v>221</v>
      </c>
      <c r="G25" s="25">
        <v>7435476</v>
      </c>
      <c r="H25" s="25">
        <v>20924238</v>
      </c>
      <c r="I25" s="24">
        <f t="shared" si="0"/>
        <v>28359714</v>
      </c>
      <c r="J25" s="11" t="s">
        <v>150</v>
      </c>
      <c r="K25" s="11" t="s">
        <v>153</v>
      </c>
      <c r="L25" s="12" t="s">
        <v>153</v>
      </c>
      <c r="M25" s="11" t="s">
        <v>153</v>
      </c>
      <c r="N25" s="11" t="s">
        <v>9</v>
      </c>
    </row>
    <row r="26" spans="1:14" ht="150" customHeight="1" x14ac:dyDescent="0.3">
      <c r="A26" s="13" t="s">
        <v>222</v>
      </c>
      <c r="B26" s="13" t="s">
        <v>56</v>
      </c>
      <c r="C26" s="13" t="s">
        <v>223</v>
      </c>
      <c r="D26" s="5" t="s">
        <v>224</v>
      </c>
      <c r="E26" s="5" t="s">
        <v>225</v>
      </c>
      <c r="F26" s="5" t="s">
        <v>226</v>
      </c>
      <c r="G26" s="25">
        <v>2637820</v>
      </c>
      <c r="H26" s="25">
        <v>274585</v>
      </c>
      <c r="I26" s="24">
        <f t="shared" si="0"/>
        <v>2912405</v>
      </c>
      <c r="J26" s="13" t="s">
        <v>150</v>
      </c>
      <c r="K26" s="13" t="s">
        <v>153</v>
      </c>
      <c r="L26" s="12" t="s">
        <v>153</v>
      </c>
      <c r="M26" s="13" t="s">
        <v>153</v>
      </c>
      <c r="N26" s="13" t="s">
        <v>9</v>
      </c>
    </row>
    <row r="27" spans="1:14" ht="150" customHeight="1" x14ac:dyDescent="0.3">
      <c r="A27" s="13" t="s">
        <v>222</v>
      </c>
      <c r="B27" s="13" t="s">
        <v>56</v>
      </c>
      <c r="C27" s="13" t="s">
        <v>227</v>
      </c>
      <c r="D27" s="5" t="s">
        <v>228</v>
      </c>
      <c r="E27" s="5" t="s">
        <v>229</v>
      </c>
      <c r="F27" s="5" t="s">
        <v>230</v>
      </c>
      <c r="G27" s="25">
        <v>179715</v>
      </c>
      <c r="H27" s="25">
        <v>4807443</v>
      </c>
      <c r="I27" s="24">
        <f t="shared" si="0"/>
        <v>4987158</v>
      </c>
      <c r="J27" s="13" t="s">
        <v>150</v>
      </c>
      <c r="K27" s="13" t="s">
        <v>153</v>
      </c>
      <c r="L27" s="12" t="s">
        <v>153</v>
      </c>
      <c r="M27" s="13" t="s">
        <v>153</v>
      </c>
      <c r="N27" s="13" t="s">
        <v>6</v>
      </c>
    </row>
    <row r="28" spans="1:14" ht="150" customHeight="1" x14ac:dyDescent="0.3">
      <c r="A28" s="13" t="s">
        <v>222</v>
      </c>
      <c r="B28" s="13" t="s">
        <v>56</v>
      </c>
      <c r="C28" s="13" t="s">
        <v>231</v>
      </c>
      <c r="D28" s="5" t="s">
        <v>232</v>
      </c>
      <c r="E28" s="5" t="s">
        <v>233</v>
      </c>
      <c r="F28" s="5" t="s">
        <v>234</v>
      </c>
      <c r="G28" s="25">
        <v>1757752</v>
      </c>
      <c r="H28" s="25">
        <v>684921</v>
      </c>
      <c r="I28" s="24">
        <f t="shared" si="0"/>
        <v>2442673</v>
      </c>
      <c r="J28" s="13" t="s">
        <v>150</v>
      </c>
      <c r="K28" s="13" t="s">
        <v>153</v>
      </c>
      <c r="L28" s="12" t="s">
        <v>153</v>
      </c>
      <c r="M28" s="13" t="s">
        <v>153</v>
      </c>
      <c r="N28" s="13" t="s">
        <v>9</v>
      </c>
    </row>
    <row r="29" spans="1:14" ht="150" customHeight="1" x14ac:dyDescent="0.3">
      <c r="A29" s="13" t="s">
        <v>222</v>
      </c>
      <c r="B29" s="13" t="s">
        <v>56</v>
      </c>
      <c r="C29" s="13" t="s">
        <v>235</v>
      </c>
      <c r="D29" s="5" t="s">
        <v>236</v>
      </c>
      <c r="E29" s="5" t="s">
        <v>237</v>
      </c>
      <c r="F29" s="5" t="s">
        <v>238</v>
      </c>
      <c r="G29" s="25">
        <v>766423</v>
      </c>
      <c r="H29" s="25">
        <v>1434855</v>
      </c>
      <c r="I29" s="24">
        <f t="shared" si="0"/>
        <v>2201278</v>
      </c>
      <c r="J29" s="13" t="s">
        <v>150</v>
      </c>
      <c r="K29" s="13" t="s">
        <v>153</v>
      </c>
      <c r="L29" s="12" t="s">
        <v>153</v>
      </c>
      <c r="M29" s="13" t="s">
        <v>153</v>
      </c>
      <c r="N29" s="13" t="s">
        <v>9</v>
      </c>
    </row>
    <row r="30" spans="1:14" ht="150" customHeight="1" x14ac:dyDescent="0.3">
      <c r="A30" s="13" t="s">
        <v>222</v>
      </c>
      <c r="B30" s="13" t="s">
        <v>56</v>
      </c>
      <c r="C30" s="13" t="s">
        <v>239</v>
      </c>
      <c r="D30" s="5" t="s">
        <v>240</v>
      </c>
      <c r="E30" s="5" t="s">
        <v>241</v>
      </c>
      <c r="F30" s="5" t="s">
        <v>242</v>
      </c>
      <c r="G30" s="25">
        <v>10268983</v>
      </c>
      <c r="H30" s="25">
        <v>42632165</v>
      </c>
      <c r="I30" s="24">
        <f t="shared" si="0"/>
        <v>52901148</v>
      </c>
      <c r="J30" s="13" t="s">
        <v>150</v>
      </c>
      <c r="K30" s="13" t="s">
        <v>153</v>
      </c>
      <c r="L30" s="12" t="s">
        <v>153</v>
      </c>
      <c r="M30" s="13" t="s">
        <v>153</v>
      </c>
      <c r="N30" s="13" t="s">
        <v>9</v>
      </c>
    </row>
    <row r="31" spans="1:14" ht="150" customHeight="1" x14ac:dyDescent="0.3">
      <c r="A31" s="13" t="s">
        <v>222</v>
      </c>
      <c r="B31" s="13" t="s">
        <v>56</v>
      </c>
      <c r="C31" s="13" t="s">
        <v>243</v>
      </c>
      <c r="D31" s="5" t="s">
        <v>244</v>
      </c>
      <c r="E31" s="5" t="s">
        <v>245</v>
      </c>
      <c r="F31" s="5" t="s">
        <v>246</v>
      </c>
      <c r="G31" s="25">
        <v>9306001</v>
      </c>
      <c r="H31" s="25">
        <v>550350</v>
      </c>
      <c r="I31" s="24">
        <f t="shared" si="0"/>
        <v>9856351</v>
      </c>
      <c r="J31" s="13" t="s">
        <v>150</v>
      </c>
      <c r="K31" s="13" t="s">
        <v>153</v>
      </c>
      <c r="L31" s="12" t="s">
        <v>153</v>
      </c>
      <c r="M31" s="13" t="s">
        <v>153</v>
      </c>
      <c r="N31" s="13" t="s">
        <v>9</v>
      </c>
    </row>
    <row r="32" spans="1:14" ht="150" customHeight="1" x14ac:dyDescent="0.3">
      <c r="A32" s="13" t="s">
        <v>222</v>
      </c>
      <c r="B32" s="13" t="s">
        <v>56</v>
      </c>
      <c r="C32" s="13" t="s">
        <v>57</v>
      </c>
      <c r="D32" s="5" t="s">
        <v>247</v>
      </c>
      <c r="E32" s="5" t="s">
        <v>248</v>
      </c>
      <c r="F32" s="5" t="s">
        <v>249</v>
      </c>
      <c r="G32" s="25">
        <v>327581</v>
      </c>
      <c r="H32" s="25">
        <v>3527912</v>
      </c>
      <c r="I32" s="24">
        <f t="shared" si="0"/>
        <v>3855493</v>
      </c>
      <c r="J32" s="13" t="s">
        <v>150</v>
      </c>
      <c r="K32" s="13" t="s">
        <v>153</v>
      </c>
      <c r="L32" s="12" t="s">
        <v>153</v>
      </c>
      <c r="M32" s="13" t="s">
        <v>153</v>
      </c>
      <c r="N32" s="13" t="s">
        <v>9</v>
      </c>
    </row>
    <row r="33" spans="1:14" ht="150" customHeight="1" x14ac:dyDescent="0.3">
      <c r="A33" s="13" t="s">
        <v>222</v>
      </c>
      <c r="B33" s="13" t="s">
        <v>56</v>
      </c>
      <c r="C33" s="13" t="s">
        <v>58</v>
      </c>
      <c r="D33" s="5" t="s">
        <v>250</v>
      </c>
      <c r="E33" s="5" t="s">
        <v>251</v>
      </c>
      <c r="F33" s="5" t="s">
        <v>252</v>
      </c>
      <c r="G33" s="25">
        <v>4544238</v>
      </c>
      <c r="H33" s="25">
        <v>8386897</v>
      </c>
      <c r="I33" s="24">
        <f t="shared" si="0"/>
        <v>12931135</v>
      </c>
      <c r="J33" s="13" t="s">
        <v>150</v>
      </c>
      <c r="K33" s="13" t="s">
        <v>153</v>
      </c>
      <c r="L33" s="12" t="s">
        <v>153</v>
      </c>
      <c r="M33" s="13" t="s">
        <v>153</v>
      </c>
      <c r="N33" s="13" t="s">
        <v>9</v>
      </c>
    </row>
    <row r="34" spans="1:14" ht="150" customHeight="1" x14ac:dyDescent="0.3">
      <c r="A34" s="13" t="s">
        <v>222</v>
      </c>
      <c r="B34" s="13" t="s">
        <v>56</v>
      </c>
      <c r="C34" s="13" t="s">
        <v>59</v>
      </c>
      <c r="D34" s="5" t="s">
        <v>253</v>
      </c>
      <c r="E34" s="5" t="s">
        <v>254</v>
      </c>
      <c r="F34" s="5" t="s">
        <v>255</v>
      </c>
      <c r="G34" s="25">
        <v>11157747</v>
      </c>
      <c r="H34" s="25">
        <v>32694577</v>
      </c>
      <c r="I34" s="24">
        <f t="shared" si="0"/>
        <v>43852324</v>
      </c>
      <c r="J34" s="13" t="s">
        <v>150</v>
      </c>
      <c r="K34" s="13" t="s">
        <v>153</v>
      </c>
      <c r="L34" s="12" t="s">
        <v>153</v>
      </c>
      <c r="M34" s="13" t="s">
        <v>153</v>
      </c>
      <c r="N34" s="13" t="s">
        <v>9</v>
      </c>
    </row>
    <row r="35" spans="1:14" ht="150" customHeight="1" x14ac:dyDescent="0.3">
      <c r="A35" s="13" t="s">
        <v>222</v>
      </c>
      <c r="B35" s="13" t="s">
        <v>56</v>
      </c>
      <c r="C35" s="13" t="s">
        <v>60</v>
      </c>
      <c r="D35" s="5" t="s">
        <v>256</v>
      </c>
      <c r="E35" s="5" t="s">
        <v>257</v>
      </c>
      <c r="F35" s="5" t="s">
        <v>258</v>
      </c>
      <c r="G35" s="25">
        <v>6606780</v>
      </c>
      <c r="H35" s="25">
        <v>2590580</v>
      </c>
      <c r="I35" s="24">
        <f t="shared" si="0"/>
        <v>9197360</v>
      </c>
      <c r="J35" s="13" t="s">
        <v>150</v>
      </c>
      <c r="K35" s="13" t="s">
        <v>153</v>
      </c>
      <c r="L35" s="12" t="s">
        <v>153</v>
      </c>
      <c r="M35" s="13" t="s">
        <v>153</v>
      </c>
      <c r="N35" s="13" t="s">
        <v>9</v>
      </c>
    </row>
    <row r="36" spans="1:14" ht="150" customHeight="1" x14ac:dyDescent="0.3">
      <c r="A36" s="13" t="s">
        <v>222</v>
      </c>
      <c r="B36" s="13" t="s">
        <v>56</v>
      </c>
      <c r="C36" s="13" t="s">
        <v>61</v>
      </c>
      <c r="D36" s="5" t="s">
        <v>259</v>
      </c>
      <c r="E36" s="5" t="s">
        <v>260</v>
      </c>
      <c r="F36" s="5" t="s">
        <v>261</v>
      </c>
      <c r="G36" s="25">
        <v>18788946</v>
      </c>
      <c r="H36" s="25">
        <v>6048767</v>
      </c>
      <c r="I36" s="24">
        <f t="shared" si="0"/>
        <v>24837713</v>
      </c>
      <c r="J36" s="13" t="s">
        <v>150</v>
      </c>
      <c r="K36" s="13" t="s">
        <v>153</v>
      </c>
      <c r="L36" s="12" t="s">
        <v>153</v>
      </c>
      <c r="M36" s="13" t="s">
        <v>153</v>
      </c>
      <c r="N36" s="13" t="s">
        <v>9</v>
      </c>
    </row>
    <row r="37" spans="1:14" ht="150" customHeight="1" x14ac:dyDescent="0.3">
      <c r="A37" s="13" t="s">
        <v>222</v>
      </c>
      <c r="B37" s="13" t="s">
        <v>56</v>
      </c>
      <c r="C37" s="13" t="s">
        <v>62</v>
      </c>
      <c r="D37" s="5" t="s">
        <v>262</v>
      </c>
      <c r="E37" s="5" t="s">
        <v>263</v>
      </c>
      <c r="F37" s="5" t="s">
        <v>264</v>
      </c>
      <c r="G37" s="25">
        <v>14521638</v>
      </c>
      <c r="H37" s="25">
        <v>52846981</v>
      </c>
      <c r="I37" s="24">
        <f t="shared" si="0"/>
        <v>67368619</v>
      </c>
      <c r="J37" s="13" t="s">
        <v>150</v>
      </c>
      <c r="K37" s="13" t="s">
        <v>153</v>
      </c>
      <c r="L37" s="12" t="s">
        <v>153</v>
      </c>
      <c r="M37" s="13" t="s">
        <v>153</v>
      </c>
      <c r="N37" s="13" t="s">
        <v>9</v>
      </c>
    </row>
    <row r="38" spans="1:14" ht="150" customHeight="1" x14ac:dyDescent="0.3">
      <c r="A38" s="13" t="s">
        <v>222</v>
      </c>
      <c r="B38" s="13" t="s">
        <v>56</v>
      </c>
      <c r="C38" s="13" t="s">
        <v>63</v>
      </c>
      <c r="D38" s="5" t="s">
        <v>265</v>
      </c>
      <c r="E38" s="5" t="s">
        <v>266</v>
      </c>
      <c r="F38" s="5" t="s">
        <v>267</v>
      </c>
      <c r="G38" s="25">
        <v>12204880</v>
      </c>
      <c r="H38" s="25">
        <v>6523119</v>
      </c>
      <c r="I38" s="24">
        <f t="shared" si="0"/>
        <v>18727999</v>
      </c>
      <c r="J38" s="13" t="s">
        <v>150</v>
      </c>
      <c r="K38" s="13" t="s">
        <v>153</v>
      </c>
      <c r="L38" s="12" t="s">
        <v>153</v>
      </c>
      <c r="M38" s="13" t="s">
        <v>153</v>
      </c>
      <c r="N38" s="13" t="s">
        <v>9</v>
      </c>
    </row>
    <row r="39" spans="1:14" ht="150" customHeight="1" x14ac:dyDescent="0.3">
      <c r="A39" s="13" t="s">
        <v>222</v>
      </c>
      <c r="B39" s="13" t="s">
        <v>56</v>
      </c>
      <c r="C39" s="13" t="s">
        <v>64</v>
      </c>
      <c r="D39" s="5" t="s">
        <v>268</v>
      </c>
      <c r="E39" s="5" t="s">
        <v>269</v>
      </c>
      <c r="F39" s="5" t="s">
        <v>270</v>
      </c>
      <c r="G39" s="25">
        <v>32927095</v>
      </c>
      <c r="H39" s="25">
        <v>8030217</v>
      </c>
      <c r="I39" s="24">
        <f t="shared" si="0"/>
        <v>40957312</v>
      </c>
      <c r="J39" s="13" t="s">
        <v>150</v>
      </c>
      <c r="K39" s="13" t="s">
        <v>153</v>
      </c>
      <c r="L39" s="12" t="s">
        <v>153</v>
      </c>
      <c r="M39" s="13" t="s">
        <v>153</v>
      </c>
      <c r="N39" s="13" t="s">
        <v>9</v>
      </c>
    </row>
    <row r="40" spans="1:14" ht="150" customHeight="1" x14ac:dyDescent="0.3">
      <c r="A40" s="13" t="s">
        <v>222</v>
      </c>
      <c r="B40" s="13" t="s">
        <v>56</v>
      </c>
      <c r="C40" s="13" t="s">
        <v>65</v>
      </c>
      <c r="D40" s="5" t="s">
        <v>271</v>
      </c>
      <c r="E40" s="5" t="s">
        <v>272</v>
      </c>
      <c r="F40" s="5" t="s">
        <v>273</v>
      </c>
      <c r="G40" s="25">
        <v>1203995</v>
      </c>
      <c r="H40" s="25">
        <v>13136</v>
      </c>
      <c r="I40" s="24">
        <f t="shared" si="0"/>
        <v>1217131</v>
      </c>
      <c r="J40" s="13" t="s">
        <v>150</v>
      </c>
      <c r="K40" s="13" t="s">
        <v>153</v>
      </c>
      <c r="L40" s="12" t="s">
        <v>153</v>
      </c>
      <c r="M40" s="13" t="s">
        <v>153</v>
      </c>
      <c r="N40" s="13" t="s">
        <v>9</v>
      </c>
    </row>
    <row r="41" spans="1:14" ht="150" customHeight="1" x14ac:dyDescent="0.3">
      <c r="A41" s="13" t="s">
        <v>222</v>
      </c>
      <c r="B41" s="13" t="s">
        <v>56</v>
      </c>
      <c r="C41" s="13" t="s">
        <v>66</v>
      </c>
      <c r="D41" s="5" t="s">
        <v>274</v>
      </c>
      <c r="E41" s="5" t="s">
        <v>275</v>
      </c>
      <c r="F41" s="5" t="s">
        <v>276</v>
      </c>
      <c r="G41" s="25">
        <v>23009744</v>
      </c>
      <c r="H41" s="25">
        <v>107979</v>
      </c>
      <c r="I41" s="24">
        <f t="shared" si="0"/>
        <v>23117723</v>
      </c>
      <c r="J41" s="13" t="s">
        <v>150</v>
      </c>
      <c r="K41" s="13" t="s">
        <v>153</v>
      </c>
      <c r="L41" s="12" t="s">
        <v>153</v>
      </c>
      <c r="M41" s="13" t="s">
        <v>153</v>
      </c>
      <c r="N41" s="13" t="s">
        <v>9</v>
      </c>
    </row>
    <row r="42" spans="1:14" ht="150" customHeight="1" x14ac:dyDescent="0.3">
      <c r="A42" s="13" t="s">
        <v>222</v>
      </c>
      <c r="B42" s="13" t="s">
        <v>56</v>
      </c>
      <c r="C42" s="13" t="s">
        <v>67</v>
      </c>
      <c r="D42" s="5" t="s">
        <v>277</v>
      </c>
      <c r="E42" s="5" t="s">
        <v>278</v>
      </c>
      <c r="F42" s="5" t="s">
        <v>279</v>
      </c>
      <c r="G42" s="25">
        <v>5289070</v>
      </c>
      <c r="H42" s="25">
        <v>6883438</v>
      </c>
      <c r="I42" s="24">
        <f t="shared" si="0"/>
        <v>12172508</v>
      </c>
      <c r="J42" s="13" t="s">
        <v>150</v>
      </c>
      <c r="K42" s="13" t="s">
        <v>153</v>
      </c>
      <c r="L42" s="12" t="s">
        <v>153</v>
      </c>
      <c r="M42" s="13" t="s">
        <v>153</v>
      </c>
      <c r="N42" s="13" t="s">
        <v>9</v>
      </c>
    </row>
    <row r="43" spans="1:14" ht="150" customHeight="1" x14ac:dyDescent="0.3">
      <c r="A43" s="13" t="s">
        <v>222</v>
      </c>
      <c r="B43" s="13" t="s">
        <v>56</v>
      </c>
      <c r="C43" s="13" t="s">
        <v>68</v>
      </c>
      <c r="D43" s="5" t="s">
        <v>280</v>
      </c>
      <c r="E43" s="5" t="s">
        <v>281</v>
      </c>
      <c r="F43" s="5" t="s">
        <v>282</v>
      </c>
      <c r="G43" s="25">
        <v>6820818</v>
      </c>
      <c r="H43" s="25">
        <v>45748449</v>
      </c>
      <c r="I43" s="24">
        <f t="shared" si="0"/>
        <v>52569267</v>
      </c>
      <c r="J43" s="13" t="s">
        <v>150</v>
      </c>
      <c r="K43" s="13" t="s">
        <v>153</v>
      </c>
      <c r="L43" s="12" t="s">
        <v>153</v>
      </c>
      <c r="M43" s="13" t="s">
        <v>153</v>
      </c>
      <c r="N43" s="13" t="s">
        <v>9</v>
      </c>
    </row>
    <row r="44" spans="1:14" ht="150" customHeight="1" x14ac:dyDescent="0.3">
      <c r="A44" s="13" t="s">
        <v>222</v>
      </c>
      <c r="B44" s="13" t="s">
        <v>56</v>
      </c>
      <c r="C44" s="13" t="s">
        <v>69</v>
      </c>
      <c r="D44" s="5" t="s">
        <v>283</v>
      </c>
      <c r="E44" s="5" t="s">
        <v>284</v>
      </c>
      <c r="F44" s="5" t="s">
        <v>285</v>
      </c>
      <c r="G44" s="25">
        <v>12090890</v>
      </c>
      <c r="H44" s="25">
        <v>3892266</v>
      </c>
      <c r="I44" s="24">
        <f t="shared" si="0"/>
        <v>15983156</v>
      </c>
      <c r="J44" s="13" t="s">
        <v>150</v>
      </c>
      <c r="K44" s="13" t="s">
        <v>153</v>
      </c>
      <c r="L44" s="12" t="s">
        <v>153</v>
      </c>
      <c r="M44" s="13" t="s">
        <v>153</v>
      </c>
      <c r="N44" s="13" t="s">
        <v>9</v>
      </c>
    </row>
    <row r="45" spans="1:14" ht="150" customHeight="1" x14ac:dyDescent="0.3">
      <c r="A45" s="13" t="s">
        <v>222</v>
      </c>
      <c r="B45" s="13" t="s">
        <v>56</v>
      </c>
      <c r="C45" s="13" t="s">
        <v>70</v>
      </c>
      <c r="D45" s="5" t="s">
        <v>286</v>
      </c>
      <c r="E45" s="5" t="s">
        <v>287</v>
      </c>
      <c r="F45" s="5" t="s">
        <v>288</v>
      </c>
      <c r="G45" s="25">
        <v>19800128</v>
      </c>
      <c r="H45" s="25">
        <v>1782267</v>
      </c>
      <c r="I45" s="24">
        <f t="shared" si="0"/>
        <v>21582395</v>
      </c>
      <c r="J45" s="13" t="s">
        <v>150</v>
      </c>
      <c r="K45" s="13" t="s">
        <v>153</v>
      </c>
      <c r="L45" s="12" t="s">
        <v>153</v>
      </c>
      <c r="M45" s="13" t="s">
        <v>153</v>
      </c>
      <c r="N45" s="13" t="s">
        <v>9</v>
      </c>
    </row>
    <row r="46" spans="1:14" ht="150" customHeight="1" x14ac:dyDescent="0.3">
      <c r="A46" s="13" t="s">
        <v>222</v>
      </c>
      <c r="B46" s="13" t="s">
        <v>56</v>
      </c>
      <c r="C46" s="13" t="s">
        <v>71</v>
      </c>
      <c r="D46" s="5" t="s">
        <v>289</v>
      </c>
      <c r="E46" s="5" t="s">
        <v>290</v>
      </c>
      <c r="F46" s="5" t="s">
        <v>291</v>
      </c>
      <c r="G46" s="25">
        <v>10830006</v>
      </c>
      <c r="H46" s="25">
        <v>81244</v>
      </c>
      <c r="I46" s="24">
        <f t="shared" si="0"/>
        <v>10911250</v>
      </c>
      <c r="J46" s="13" t="s">
        <v>150</v>
      </c>
      <c r="K46" s="13" t="s">
        <v>153</v>
      </c>
      <c r="L46" s="12" t="s">
        <v>153</v>
      </c>
      <c r="M46" s="13" t="s">
        <v>153</v>
      </c>
      <c r="N46" s="13" t="s">
        <v>9</v>
      </c>
    </row>
    <row r="47" spans="1:14" ht="150" customHeight="1" x14ac:dyDescent="0.3">
      <c r="A47" s="13" t="s">
        <v>222</v>
      </c>
      <c r="B47" s="13" t="s">
        <v>56</v>
      </c>
      <c r="C47" s="13" t="s">
        <v>72</v>
      </c>
      <c r="D47" s="5" t="s">
        <v>292</v>
      </c>
      <c r="E47" s="5" t="s">
        <v>293</v>
      </c>
      <c r="F47" s="5" t="s">
        <v>294</v>
      </c>
      <c r="G47" s="25">
        <v>559434</v>
      </c>
      <c r="H47" s="25">
        <v>3831</v>
      </c>
      <c r="I47" s="24">
        <f t="shared" si="0"/>
        <v>563265</v>
      </c>
      <c r="J47" s="13" t="s">
        <v>150</v>
      </c>
      <c r="K47" s="13" t="s">
        <v>153</v>
      </c>
      <c r="L47" s="12" t="s">
        <v>153</v>
      </c>
      <c r="M47" s="13" t="s">
        <v>153</v>
      </c>
      <c r="N47" s="13" t="s">
        <v>9</v>
      </c>
    </row>
    <row r="48" spans="1:14" ht="150" customHeight="1" x14ac:dyDescent="0.3">
      <c r="A48" s="13" t="s">
        <v>222</v>
      </c>
      <c r="B48" s="13" t="s">
        <v>56</v>
      </c>
      <c r="C48" s="13" t="s">
        <v>73</v>
      </c>
      <c r="D48" s="5" t="s">
        <v>295</v>
      </c>
      <c r="E48" s="5" t="s">
        <v>296</v>
      </c>
      <c r="F48" s="5" t="s">
        <v>297</v>
      </c>
      <c r="G48" s="25">
        <v>14475538</v>
      </c>
      <c r="H48" s="25">
        <v>167854</v>
      </c>
      <c r="I48" s="24">
        <f t="shared" si="0"/>
        <v>14643392</v>
      </c>
      <c r="J48" s="13" t="s">
        <v>153</v>
      </c>
      <c r="K48" s="13" t="s">
        <v>153</v>
      </c>
      <c r="L48" s="12" t="s">
        <v>153</v>
      </c>
      <c r="M48" s="13" t="s">
        <v>153</v>
      </c>
      <c r="N48" s="13" t="s">
        <v>9</v>
      </c>
    </row>
    <row r="49" spans="1:14" ht="150" customHeight="1" x14ac:dyDescent="0.3">
      <c r="A49" s="13" t="s">
        <v>222</v>
      </c>
      <c r="B49" s="13" t="s">
        <v>56</v>
      </c>
      <c r="C49" s="13" t="s">
        <v>74</v>
      </c>
      <c r="D49" s="5" t="s">
        <v>298</v>
      </c>
      <c r="E49" s="5" t="s">
        <v>299</v>
      </c>
      <c r="F49" s="5" t="s">
        <v>300</v>
      </c>
      <c r="G49" s="25">
        <v>2683151</v>
      </c>
      <c r="H49" s="25">
        <v>4840085</v>
      </c>
      <c r="I49" s="24">
        <f t="shared" si="0"/>
        <v>7523236</v>
      </c>
      <c r="J49" s="13" t="s">
        <v>153</v>
      </c>
      <c r="K49" s="13" t="s">
        <v>153</v>
      </c>
      <c r="L49" s="12" t="s">
        <v>153</v>
      </c>
      <c r="M49" s="13" t="s">
        <v>153</v>
      </c>
      <c r="N49" s="13" t="s">
        <v>9</v>
      </c>
    </row>
    <row r="50" spans="1:14" ht="150" customHeight="1" x14ac:dyDescent="0.3">
      <c r="A50" s="13" t="s">
        <v>222</v>
      </c>
      <c r="B50" s="13" t="s">
        <v>56</v>
      </c>
      <c r="C50" s="13" t="s">
        <v>75</v>
      </c>
      <c r="D50" s="5" t="s">
        <v>301</v>
      </c>
      <c r="E50" s="5" t="s">
        <v>302</v>
      </c>
      <c r="F50" s="5" t="s">
        <v>303</v>
      </c>
      <c r="G50" s="25">
        <v>11096074</v>
      </c>
      <c r="H50" s="25">
        <v>843683</v>
      </c>
      <c r="I50" s="24">
        <f t="shared" si="0"/>
        <v>11939757</v>
      </c>
      <c r="J50" s="13" t="s">
        <v>153</v>
      </c>
      <c r="K50" s="13" t="s">
        <v>153</v>
      </c>
      <c r="L50" s="12" t="s">
        <v>153</v>
      </c>
      <c r="M50" s="13" t="s">
        <v>153</v>
      </c>
      <c r="N50" s="13" t="s">
        <v>9</v>
      </c>
    </row>
    <row r="51" spans="1:14" ht="150" customHeight="1" x14ac:dyDescent="0.3">
      <c r="A51" s="13" t="s">
        <v>222</v>
      </c>
      <c r="B51" s="13" t="s">
        <v>56</v>
      </c>
      <c r="C51" s="13" t="s">
        <v>76</v>
      </c>
      <c r="D51" s="5" t="s">
        <v>304</v>
      </c>
      <c r="E51" s="5" t="s">
        <v>305</v>
      </c>
      <c r="F51" s="5" t="s">
        <v>306</v>
      </c>
      <c r="G51" s="25">
        <v>2807605</v>
      </c>
      <c r="H51" s="25">
        <v>82344</v>
      </c>
      <c r="I51" s="24">
        <f t="shared" si="0"/>
        <v>2889949</v>
      </c>
      <c r="J51" s="13" t="s">
        <v>153</v>
      </c>
      <c r="K51" s="13" t="s">
        <v>153</v>
      </c>
      <c r="L51" s="12" t="s">
        <v>153</v>
      </c>
      <c r="M51" s="13" t="s">
        <v>153</v>
      </c>
      <c r="N51" s="13" t="s">
        <v>9</v>
      </c>
    </row>
    <row r="52" spans="1:14" ht="150" customHeight="1" x14ac:dyDescent="0.3">
      <c r="A52" s="13" t="s">
        <v>222</v>
      </c>
      <c r="B52" s="13" t="s">
        <v>56</v>
      </c>
      <c r="C52" s="13" t="s">
        <v>77</v>
      </c>
      <c r="D52" s="5" t="s">
        <v>307</v>
      </c>
      <c r="E52" s="5" t="s">
        <v>308</v>
      </c>
      <c r="F52" s="5" t="s">
        <v>309</v>
      </c>
      <c r="G52" s="25">
        <v>13609798</v>
      </c>
      <c r="H52" s="25">
        <v>2983210</v>
      </c>
      <c r="I52" s="24">
        <f t="shared" si="0"/>
        <v>16593008</v>
      </c>
      <c r="J52" s="13" t="s">
        <v>153</v>
      </c>
      <c r="K52" s="13" t="s">
        <v>153</v>
      </c>
      <c r="L52" s="12" t="s">
        <v>153</v>
      </c>
      <c r="M52" s="13" t="s">
        <v>153</v>
      </c>
      <c r="N52" s="13" t="s">
        <v>9</v>
      </c>
    </row>
    <row r="53" spans="1:14" ht="150" customHeight="1" x14ac:dyDescent="0.3">
      <c r="A53" s="13" t="s">
        <v>222</v>
      </c>
      <c r="B53" s="13" t="s">
        <v>56</v>
      </c>
      <c r="C53" s="13" t="s">
        <v>78</v>
      </c>
      <c r="D53" s="5" t="s">
        <v>310</v>
      </c>
      <c r="E53" s="5" t="s">
        <v>311</v>
      </c>
      <c r="F53" s="6" t="s">
        <v>312</v>
      </c>
      <c r="G53" s="25">
        <v>1203995</v>
      </c>
      <c r="H53" s="25">
        <v>171837</v>
      </c>
      <c r="I53" s="24">
        <f t="shared" si="0"/>
        <v>1375832</v>
      </c>
      <c r="J53" s="13" t="s">
        <v>153</v>
      </c>
      <c r="K53" s="13" t="s">
        <v>153</v>
      </c>
      <c r="L53" s="12" t="s">
        <v>153</v>
      </c>
      <c r="M53" s="13" t="s">
        <v>153</v>
      </c>
      <c r="N53" s="13" t="s">
        <v>9</v>
      </c>
    </row>
    <row r="54" spans="1:14" ht="150" customHeight="1" x14ac:dyDescent="0.3">
      <c r="A54" s="13" t="s">
        <v>222</v>
      </c>
      <c r="B54" s="13" t="s">
        <v>56</v>
      </c>
      <c r="C54" s="13" t="s">
        <v>79</v>
      </c>
      <c r="D54" s="5" t="s">
        <v>313</v>
      </c>
      <c r="E54" s="5" t="s">
        <v>314</v>
      </c>
      <c r="F54" s="6" t="s">
        <v>315</v>
      </c>
      <c r="G54" s="25">
        <v>726764</v>
      </c>
      <c r="H54" s="25">
        <v>57203</v>
      </c>
      <c r="I54" s="24">
        <f t="shared" si="0"/>
        <v>783967</v>
      </c>
      <c r="J54" s="13" t="s">
        <v>153</v>
      </c>
      <c r="K54" s="13" t="s">
        <v>153</v>
      </c>
      <c r="L54" s="12" t="s">
        <v>153</v>
      </c>
      <c r="M54" s="13" t="s">
        <v>153</v>
      </c>
      <c r="N54" s="13" t="s">
        <v>9</v>
      </c>
    </row>
    <row r="55" spans="1:14" ht="150" customHeight="1" x14ac:dyDescent="0.3">
      <c r="A55" s="11" t="s">
        <v>316</v>
      </c>
      <c r="B55" s="11" t="s">
        <v>50</v>
      </c>
      <c r="C55" s="11" t="s">
        <v>51</v>
      </c>
      <c r="D55" s="4" t="s">
        <v>317</v>
      </c>
      <c r="E55" s="4" t="s">
        <v>318</v>
      </c>
      <c r="F55" s="4" t="s">
        <v>319</v>
      </c>
      <c r="G55" s="19">
        <v>4549910</v>
      </c>
      <c r="H55" s="19">
        <f>7909+234855</f>
        <v>242764</v>
      </c>
      <c r="I55" s="20">
        <f t="shared" ref="I55:I93" si="1">SUM(G55:H55)</f>
        <v>4792674</v>
      </c>
      <c r="J55" s="11" t="s">
        <v>320</v>
      </c>
      <c r="K55" s="11" t="s">
        <v>320</v>
      </c>
      <c r="L55" s="12" t="s">
        <v>153</v>
      </c>
      <c r="M55" s="12" t="s">
        <v>320</v>
      </c>
      <c r="N55" s="15" t="s">
        <v>9</v>
      </c>
    </row>
    <row r="56" spans="1:14" ht="150" customHeight="1" x14ac:dyDescent="0.3">
      <c r="A56" s="11" t="s">
        <v>316</v>
      </c>
      <c r="B56" s="11" t="s">
        <v>50</v>
      </c>
      <c r="C56" s="11" t="s">
        <v>55</v>
      </c>
      <c r="D56" s="4" t="s">
        <v>321</v>
      </c>
      <c r="E56" s="4" t="s">
        <v>322</v>
      </c>
      <c r="F56" s="4" t="s">
        <v>323</v>
      </c>
      <c r="G56" s="19">
        <v>12343365</v>
      </c>
      <c r="H56" s="19">
        <v>35538020</v>
      </c>
      <c r="I56" s="20">
        <f t="shared" si="1"/>
        <v>47881385</v>
      </c>
      <c r="J56" s="11" t="s">
        <v>320</v>
      </c>
      <c r="K56" s="11" t="s">
        <v>320</v>
      </c>
      <c r="L56" s="12" t="s">
        <v>153</v>
      </c>
      <c r="M56" s="12" t="s">
        <v>320</v>
      </c>
      <c r="N56" s="15" t="s">
        <v>9</v>
      </c>
    </row>
    <row r="57" spans="1:14" ht="150" customHeight="1" x14ac:dyDescent="0.3">
      <c r="A57" s="11" t="s">
        <v>316</v>
      </c>
      <c r="B57" s="11" t="s">
        <v>50</v>
      </c>
      <c r="C57" s="11" t="s">
        <v>52</v>
      </c>
      <c r="D57" s="4" t="s">
        <v>324</v>
      </c>
      <c r="E57" s="4" t="s">
        <v>325</v>
      </c>
      <c r="F57" s="4" t="s">
        <v>326</v>
      </c>
      <c r="G57" s="19">
        <v>10328597</v>
      </c>
      <c r="H57" s="19">
        <f>1940239+151232</f>
        <v>2091471</v>
      </c>
      <c r="I57" s="20">
        <f t="shared" si="1"/>
        <v>12420068</v>
      </c>
      <c r="J57" s="11" t="s">
        <v>320</v>
      </c>
      <c r="K57" s="11" t="s">
        <v>320</v>
      </c>
      <c r="L57" s="12" t="s">
        <v>153</v>
      </c>
      <c r="M57" s="12" t="s">
        <v>320</v>
      </c>
      <c r="N57" s="15" t="s">
        <v>9</v>
      </c>
    </row>
    <row r="58" spans="1:14" ht="150" customHeight="1" x14ac:dyDescent="0.3">
      <c r="A58" s="11" t="s">
        <v>316</v>
      </c>
      <c r="B58" s="11" t="s">
        <v>50</v>
      </c>
      <c r="C58" s="11" t="s">
        <v>53</v>
      </c>
      <c r="D58" s="4" t="s">
        <v>327</v>
      </c>
      <c r="E58" s="4" t="s">
        <v>328</v>
      </c>
      <c r="F58" s="4" t="s">
        <v>329</v>
      </c>
      <c r="G58" s="19">
        <f>337884+37243168</f>
        <v>37581052</v>
      </c>
      <c r="H58" s="19">
        <f>11863+272217</f>
        <v>284080</v>
      </c>
      <c r="I58" s="20">
        <f t="shared" si="1"/>
        <v>37865132</v>
      </c>
      <c r="J58" s="11" t="s">
        <v>320</v>
      </c>
      <c r="K58" s="11" t="s">
        <v>320</v>
      </c>
      <c r="L58" s="12" t="s">
        <v>153</v>
      </c>
      <c r="M58" s="12" t="s">
        <v>320</v>
      </c>
      <c r="N58" s="15" t="s">
        <v>9</v>
      </c>
    </row>
    <row r="59" spans="1:14" ht="150" customHeight="1" x14ac:dyDescent="0.3">
      <c r="A59" s="11" t="s">
        <v>316</v>
      </c>
      <c r="B59" s="11" t="s">
        <v>50</v>
      </c>
      <c r="C59" s="11" t="s">
        <v>54</v>
      </c>
      <c r="D59" s="4" t="s">
        <v>330</v>
      </c>
      <c r="E59" s="4" t="s">
        <v>331</v>
      </c>
      <c r="F59" s="4" t="s">
        <v>332</v>
      </c>
      <c r="G59" s="19">
        <f>1287424+2739982</f>
        <v>4027406</v>
      </c>
      <c r="H59" s="19">
        <f>21345078+1956585</f>
        <v>23301663</v>
      </c>
      <c r="I59" s="20">
        <f t="shared" si="1"/>
        <v>27329069</v>
      </c>
      <c r="J59" s="11" t="s">
        <v>320</v>
      </c>
      <c r="K59" s="11" t="s">
        <v>320</v>
      </c>
      <c r="L59" s="12" t="s">
        <v>153</v>
      </c>
      <c r="M59" s="12" t="s">
        <v>320</v>
      </c>
      <c r="N59" s="15" t="s">
        <v>9</v>
      </c>
    </row>
    <row r="60" spans="1:14" ht="150" customHeight="1" x14ac:dyDescent="0.3">
      <c r="A60" s="11" t="s">
        <v>333</v>
      </c>
      <c r="B60" s="11" t="s">
        <v>32</v>
      </c>
      <c r="C60" s="11" t="s">
        <v>334</v>
      </c>
      <c r="D60" s="4" t="s">
        <v>335</v>
      </c>
      <c r="E60" s="4" t="s">
        <v>336</v>
      </c>
      <c r="F60" s="4" t="s">
        <v>337</v>
      </c>
      <c r="G60" s="19">
        <v>201288056</v>
      </c>
      <c r="H60" s="19">
        <f>242146420+471553290+702372356</f>
        <v>1416072066</v>
      </c>
      <c r="I60" s="20">
        <f t="shared" si="1"/>
        <v>1617360122</v>
      </c>
      <c r="J60" s="11" t="s">
        <v>320</v>
      </c>
      <c r="K60" s="11" t="s">
        <v>320</v>
      </c>
      <c r="L60" s="12" t="s">
        <v>153</v>
      </c>
      <c r="M60" s="11" t="s">
        <v>320</v>
      </c>
      <c r="N60" s="15" t="s">
        <v>9</v>
      </c>
    </row>
    <row r="61" spans="1:14" ht="150" customHeight="1" x14ac:dyDescent="0.3">
      <c r="A61" s="11" t="s">
        <v>333</v>
      </c>
      <c r="B61" s="11" t="s">
        <v>32</v>
      </c>
      <c r="C61" s="11" t="s">
        <v>338</v>
      </c>
      <c r="D61" s="4" t="s">
        <v>339</v>
      </c>
      <c r="E61" s="4" t="s">
        <v>340</v>
      </c>
      <c r="F61" s="4" t="s">
        <v>341</v>
      </c>
      <c r="G61" s="19">
        <v>4634602</v>
      </c>
      <c r="H61" s="19">
        <f>101251931+102120029+303050+21507</f>
        <v>203696517</v>
      </c>
      <c r="I61" s="20">
        <f t="shared" si="1"/>
        <v>208331119</v>
      </c>
      <c r="J61" s="11" t="s">
        <v>320</v>
      </c>
      <c r="K61" s="11" t="s">
        <v>320</v>
      </c>
      <c r="L61" s="12" t="s">
        <v>153</v>
      </c>
      <c r="M61" s="11" t="s">
        <v>320</v>
      </c>
      <c r="N61" s="15" t="s">
        <v>9</v>
      </c>
    </row>
    <row r="62" spans="1:14" ht="150" customHeight="1" x14ac:dyDescent="0.3">
      <c r="A62" s="11" t="s">
        <v>333</v>
      </c>
      <c r="B62" s="11" t="s">
        <v>32</v>
      </c>
      <c r="C62" s="11" t="s">
        <v>342</v>
      </c>
      <c r="D62" s="4" t="s">
        <v>343</v>
      </c>
      <c r="E62" s="4" t="s">
        <v>344</v>
      </c>
      <c r="F62" s="4" t="s">
        <v>345</v>
      </c>
      <c r="G62" s="19">
        <v>43169360</v>
      </c>
      <c r="H62" s="19">
        <f>9946566+52261760</f>
        <v>62208326</v>
      </c>
      <c r="I62" s="20">
        <f t="shared" si="1"/>
        <v>105377686</v>
      </c>
      <c r="J62" s="11" t="s">
        <v>320</v>
      </c>
      <c r="K62" s="11" t="s">
        <v>320</v>
      </c>
      <c r="L62" s="12" t="s">
        <v>153</v>
      </c>
      <c r="M62" s="11" t="s">
        <v>320</v>
      </c>
      <c r="N62" s="15" t="s">
        <v>9</v>
      </c>
    </row>
    <row r="63" spans="1:14" ht="150" customHeight="1" x14ac:dyDescent="0.3">
      <c r="A63" s="11" t="s">
        <v>333</v>
      </c>
      <c r="B63" s="11" t="s">
        <v>32</v>
      </c>
      <c r="C63" s="11" t="s">
        <v>49</v>
      </c>
      <c r="D63" s="4" t="s">
        <v>346</v>
      </c>
      <c r="E63" s="4" t="s">
        <v>347</v>
      </c>
      <c r="F63" s="4" t="s">
        <v>348</v>
      </c>
      <c r="G63" s="19">
        <v>0</v>
      </c>
      <c r="H63" s="19">
        <f>3407114+15486610+32213900</f>
        <v>51107624</v>
      </c>
      <c r="I63" s="20">
        <f t="shared" si="1"/>
        <v>51107624</v>
      </c>
      <c r="J63" s="11" t="s">
        <v>320</v>
      </c>
      <c r="K63" s="11" t="s">
        <v>166</v>
      </c>
      <c r="L63" s="12" t="s">
        <v>153</v>
      </c>
      <c r="M63" s="11" t="s">
        <v>320</v>
      </c>
      <c r="N63" s="15" t="s">
        <v>9</v>
      </c>
    </row>
    <row r="64" spans="1:14" ht="150" customHeight="1" x14ac:dyDescent="0.3">
      <c r="A64" s="11" t="s">
        <v>333</v>
      </c>
      <c r="B64" s="11" t="s">
        <v>32</v>
      </c>
      <c r="C64" s="11" t="s">
        <v>40</v>
      </c>
      <c r="D64" s="4" t="s">
        <v>349</v>
      </c>
      <c r="E64" s="4" t="s">
        <v>350</v>
      </c>
      <c r="F64" s="4" t="s">
        <v>351</v>
      </c>
      <c r="G64" s="19">
        <v>1517442</v>
      </c>
      <c r="H64" s="19">
        <f>6467008+1644989+10646796+25930068</f>
        <v>44688861</v>
      </c>
      <c r="I64" s="20">
        <f t="shared" si="1"/>
        <v>46206303</v>
      </c>
      <c r="J64" s="11" t="s">
        <v>320</v>
      </c>
      <c r="K64" s="11" t="s">
        <v>320</v>
      </c>
      <c r="L64" s="12" t="s">
        <v>153</v>
      </c>
      <c r="M64" s="11" t="s">
        <v>320</v>
      </c>
      <c r="N64" s="15" t="s">
        <v>9</v>
      </c>
    </row>
    <row r="65" spans="1:14" ht="150" customHeight="1" x14ac:dyDescent="0.3">
      <c r="A65" s="11" t="s">
        <v>333</v>
      </c>
      <c r="B65" s="11" t="s">
        <v>32</v>
      </c>
      <c r="C65" s="11" t="s">
        <v>41</v>
      </c>
      <c r="D65" s="4" t="s">
        <v>352</v>
      </c>
      <c r="E65" s="4" t="s">
        <v>353</v>
      </c>
      <c r="F65" s="4" t="s">
        <v>354</v>
      </c>
      <c r="G65" s="19">
        <v>15904342</v>
      </c>
      <c r="H65" s="19">
        <f>827470+12231890</f>
        <v>13059360</v>
      </c>
      <c r="I65" s="20">
        <f t="shared" si="1"/>
        <v>28963702</v>
      </c>
      <c r="J65" s="11" t="s">
        <v>320</v>
      </c>
      <c r="K65" s="11" t="s">
        <v>320</v>
      </c>
      <c r="L65" s="12" t="s">
        <v>153</v>
      </c>
      <c r="M65" s="11" t="s">
        <v>320</v>
      </c>
      <c r="N65" s="15" t="s">
        <v>9</v>
      </c>
    </row>
    <row r="66" spans="1:14" ht="150" customHeight="1" x14ac:dyDescent="0.3">
      <c r="A66" s="11" t="s">
        <v>333</v>
      </c>
      <c r="B66" s="11" t="s">
        <v>32</v>
      </c>
      <c r="C66" s="11" t="s">
        <v>45</v>
      </c>
      <c r="D66" s="4" t="s">
        <v>355</v>
      </c>
      <c r="E66" s="4" t="s">
        <v>356</v>
      </c>
      <c r="F66" s="4" t="s">
        <v>357</v>
      </c>
      <c r="G66" s="19">
        <v>7141486</v>
      </c>
      <c r="H66" s="19">
        <f>9075742+689248+208286</f>
        <v>9973276</v>
      </c>
      <c r="I66" s="20">
        <f t="shared" si="1"/>
        <v>17114762</v>
      </c>
      <c r="J66" s="11" t="s">
        <v>320</v>
      </c>
      <c r="K66" s="11" t="s">
        <v>320</v>
      </c>
      <c r="L66" s="16" t="s">
        <v>358</v>
      </c>
      <c r="M66" s="11" t="s">
        <v>320</v>
      </c>
      <c r="N66" s="15" t="s">
        <v>9</v>
      </c>
    </row>
    <row r="67" spans="1:14" ht="150" customHeight="1" x14ac:dyDescent="0.3">
      <c r="A67" s="11" t="s">
        <v>333</v>
      </c>
      <c r="B67" s="11" t="s">
        <v>32</v>
      </c>
      <c r="C67" s="11" t="s">
        <v>39</v>
      </c>
      <c r="D67" s="4" t="s">
        <v>359</v>
      </c>
      <c r="E67" s="4" t="s">
        <v>360</v>
      </c>
      <c r="F67" s="4" t="s">
        <v>361</v>
      </c>
      <c r="G67" s="19">
        <v>4078343</v>
      </c>
      <c r="H67" s="19">
        <f>34920+175548+3601616</f>
        <v>3812084</v>
      </c>
      <c r="I67" s="20">
        <f t="shared" si="1"/>
        <v>7890427</v>
      </c>
      <c r="J67" s="11" t="s">
        <v>320</v>
      </c>
      <c r="K67" s="11" t="s">
        <v>320</v>
      </c>
      <c r="L67" s="12" t="s">
        <v>153</v>
      </c>
      <c r="M67" s="11" t="s">
        <v>320</v>
      </c>
      <c r="N67" s="15" t="s">
        <v>9</v>
      </c>
    </row>
    <row r="68" spans="1:14" ht="150" customHeight="1" x14ac:dyDescent="0.3">
      <c r="A68" s="11" t="s">
        <v>333</v>
      </c>
      <c r="B68" s="11" t="s">
        <v>32</v>
      </c>
      <c r="C68" s="11" t="s">
        <v>42</v>
      </c>
      <c r="D68" s="4" t="s">
        <v>362</v>
      </c>
      <c r="E68" s="4" t="s">
        <v>363</v>
      </c>
      <c r="F68" s="4" t="s">
        <v>364</v>
      </c>
      <c r="G68" s="19">
        <v>1390826</v>
      </c>
      <c r="H68" s="19">
        <f>5071701+31244</f>
        <v>5102945</v>
      </c>
      <c r="I68" s="20">
        <f t="shared" si="1"/>
        <v>6493771</v>
      </c>
      <c r="J68" s="11" t="s">
        <v>320</v>
      </c>
      <c r="K68" s="11" t="s">
        <v>320</v>
      </c>
      <c r="L68" s="12" t="s">
        <v>153</v>
      </c>
      <c r="M68" s="11" t="s">
        <v>320</v>
      </c>
      <c r="N68" s="15" t="s">
        <v>9</v>
      </c>
    </row>
    <row r="69" spans="1:14" ht="150" customHeight="1" x14ac:dyDescent="0.3">
      <c r="A69" s="11" t="s">
        <v>333</v>
      </c>
      <c r="B69" s="11" t="s">
        <v>32</v>
      </c>
      <c r="C69" s="11" t="s">
        <v>48</v>
      </c>
      <c r="D69" s="4" t="s">
        <v>365</v>
      </c>
      <c r="E69" s="4" t="s">
        <v>366</v>
      </c>
      <c r="F69" s="4" t="s">
        <v>367</v>
      </c>
      <c r="G69" s="19">
        <v>5486744</v>
      </c>
      <c r="H69" s="19">
        <f>5931+136108</f>
        <v>142039</v>
      </c>
      <c r="I69" s="20">
        <f t="shared" si="1"/>
        <v>5628783</v>
      </c>
      <c r="J69" s="11" t="s">
        <v>320</v>
      </c>
      <c r="K69" s="11" t="s">
        <v>320</v>
      </c>
      <c r="L69" s="16" t="s">
        <v>358</v>
      </c>
      <c r="M69" s="11" t="s">
        <v>320</v>
      </c>
      <c r="N69" s="15" t="s">
        <v>9</v>
      </c>
    </row>
    <row r="70" spans="1:14" ht="150" customHeight="1" x14ac:dyDescent="0.3">
      <c r="A70" s="11" t="s">
        <v>333</v>
      </c>
      <c r="B70" s="11" t="s">
        <v>32</v>
      </c>
      <c r="C70" s="11" t="s">
        <v>43</v>
      </c>
      <c r="D70" s="4" t="s">
        <v>368</v>
      </c>
      <c r="E70" s="4" t="s">
        <v>369</v>
      </c>
      <c r="F70" s="4" t="s">
        <v>370</v>
      </c>
      <c r="G70" s="19">
        <v>2086220</v>
      </c>
      <c r="H70" s="19">
        <f>952128+411497+46867</f>
        <v>1410492</v>
      </c>
      <c r="I70" s="20">
        <f t="shared" si="1"/>
        <v>3496712</v>
      </c>
      <c r="J70" s="11" t="s">
        <v>320</v>
      </c>
      <c r="K70" s="11" t="s">
        <v>320</v>
      </c>
      <c r="L70" s="12" t="s">
        <v>153</v>
      </c>
      <c r="M70" s="11" t="s">
        <v>320</v>
      </c>
      <c r="N70" s="15" t="s">
        <v>9</v>
      </c>
    </row>
    <row r="71" spans="1:14" ht="150" customHeight="1" x14ac:dyDescent="0.3">
      <c r="A71" s="11" t="s">
        <v>333</v>
      </c>
      <c r="B71" s="11" t="s">
        <v>32</v>
      </c>
      <c r="C71" s="11" t="s">
        <v>46</v>
      </c>
      <c r="D71" s="4" t="s">
        <v>371</v>
      </c>
      <c r="E71" s="4" t="s">
        <v>372</v>
      </c>
      <c r="F71" s="4" t="s">
        <v>373</v>
      </c>
      <c r="G71" s="19">
        <v>2141749</v>
      </c>
      <c r="H71" s="19">
        <f>78027+376883+46200</f>
        <v>501110</v>
      </c>
      <c r="I71" s="20">
        <f t="shared" si="1"/>
        <v>2642859</v>
      </c>
      <c r="J71" s="11" t="s">
        <v>320</v>
      </c>
      <c r="K71" s="11" t="s">
        <v>320</v>
      </c>
      <c r="L71" s="12" t="s">
        <v>153</v>
      </c>
      <c r="M71" s="11" t="s">
        <v>320</v>
      </c>
      <c r="N71" s="15" t="s">
        <v>9</v>
      </c>
    </row>
    <row r="72" spans="1:14" ht="150" customHeight="1" x14ac:dyDescent="0.3">
      <c r="A72" s="11" t="s">
        <v>333</v>
      </c>
      <c r="B72" s="11" t="s">
        <v>32</v>
      </c>
      <c r="C72" s="11" t="s">
        <v>47</v>
      </c>
      <c r="D72" s="4" t="s">
        <v>374</v>
      </c>
      <c r="E72" s="4" t="s">
        <v>375</v>
      </c>
      <c r="F72" s="4" t="s">
        <v>376</v>
      </c>
      <c r="G72" s="19">
        <v>2141749</v>
      </c>
      <c r="H72" s="19">
        <f>102809+144411+50600</f>
        <v>297820</v>
      </c>
      <c r="I72" s="20">
        <f t="shared" si="1"/>
        <v>2439569</v>
      </c>
      <c r="J72" s="11" t="s">
        <v>320</v>
      </c>
      <c r="K72" s="11" t="s">
        <v>320</v>
      </c>
      <c r="L72" s="12" t="s">
        <v>153</v>
      </c>
      <c r="M72" s="11" t="s">
        <v>320</v>
      </c>
      <c r="N72" s="15" t="s">
        <v>9</v>
      </c>
    </row>
    <row r="73" spans="1:14" ht="150" customHeight="1" x14ac:dyDescent="0.3">
      <c r="A73" s="11" t="s">
        <v>333</v>
      </c>
      <c r="B73" s="11" t="s">
        <v>32</v>
      </c>
      <c r="C73" s="11" t="s">
        <v>44</v>
      </c>
      <c r="D73" s="4" t="s">
        <v>377</v>
      </c>
      <c r="E73" s="4" t="s">
        <v>378</v>
      </c>
      <c r="F73" s="4" t="s">
        <v>379</v>
      </c>
      <c r="G73" s="19">
        <v>2197163</v>
      </c>
      <c r="H73" s="19">
        <f>24868+13977+45369</f>
        <v>84214</v>
      </c>
      <c r="I73" s="20">
        <f t="shared" si="1"/>
        <v>2281377</v>
      </c>
      <c r="J73" s="11" t="s">
        <v>320</v>
      </c>
      <c r="K73" s="11" t="s">
        <v>320</v>
      </c>
      <c r="L73" s="16" t="s">
        <v>358</v>
      </c>
      <c r="M73" s="11" t="s">
        <v>320</v>
      </c>
      <c r="N73" s="15" t="s">
        <v>9</v>
      </c>
    </row>
    <row r="74" spans="1:14" ht="150" customHeight="1" x14ac:dyDescent="0.3">
      <c r="A74" s="11" t="s">
        <v>333</v>
      </c>
      <c r="B74" s="11" t="s">
        <v>32</v>
      </c>
      <c r="C74" s="11" t="s">
        <v>33</v>
      </c>
      <c r="D74" s="4" t="s">
        <v>380</v>
      </c>
      <c r="E74" s="4" t="s">
        <v>381</v>
      </c>
      <c r="F74" s="4" t="s">
        <v>382</v>
      </c>
      <c r="G74" s="19">
        <v>1968857</v>
      </c>
      <c r="H74" s="19">
        <f>960001+703731+704120</f>
        <v>2367852</v>
      </c>
      <c r="I74" s="20">
        <f t="shared" si="1"/>
        <v>4336709</v>
      </c>
      <c r="J74" s="11" t="s">
        <v>320</v>
      </c>
      <c r="K74" s="11" t="s">
        <v>320</v>
      </c>
      <c r="L74" s="16" t="s">
        <v>358</v>
      </c>
      <c r="M74" s="11" t="s">
        <v>320</v>
      </c>
      <c r="N74" s="15" t="s">
        <v>9</v>
      </c>
    </row>
    <row r="75" spans="1:14" ht="150" customHeight="1" x14ac:dyDescent="0.3">
      <c r="A75" s="11" t="s">
        <v>333</v>
      </c>
      <c r="B75" s="11" t="s">
        <v>32</v>
      </c>
      <c r="C75" s="11" t="s">
        <v>34</v>
      </c>
      <c r="D75" s="4" t="s">
        <v>383</v>
      </c>
      <c r="E75" s="4" t="s">
        <v>384</v>
      </c>
      <c r="F75" s="4" t="s">
        <v>385</v>
      </c>
      <c r="G75" s="19">
        <v>3562411</v>
      </c>
      <c r="H75" s="19">
        <f>223982+120985</f>
        <v>344967</v>
      </c>
      <c r="I75" s="20">
        <f t="shared" si="1"/>
        <v>3907378</v>
      </c>
      <c r="J75" s="11" t="s">
        <v>320</v>
      </c>
      <c r="K75" s="11" t="s">
        <v>320</v>
      </c>
      <c r="L75" s="12" t="s">
        <v>153</v>
      </c>
      <c r="M75" s="11" t="s">
        <v>320</v>
      </c>
      <c r="N75" s="15" t="s">
        <v>9</v>
      </c>
    </row>
    <row r="76" spans="1:14" ht="150" customHeight="1" x14ac:dyDescent="0.3">
      <c r="A76" s="11" t="s">
        <v>333</v>
      </c>
      <c r="B76" s="11" t="s">
        <v>32</v>
      </c>
      <c r="C76" s="11" t="s">
        <v>36</v>
      </c>
      <c r="D76" s="4" t="s">
        <v>386</v>
      </c>
      <c r="E76" s="4" t="s">
        <v>387</v>
      </c>
      <c r="F76" s="4" t="s">
        <v>388</v>
      </c>
      <c r="G76" s="19">
        <v>2086220</v>
      </c>
      <c r="H76" s="19">
        <f>148478+46867</f>
        <v>195345</v>
      </c>
      <c r="I76" s="20">
        <f t="shared" si="1"/>
        <v>2281565</v>
      </c>
      <c r="J76" s="11" t="s">
        <v>320</v>
      </c>
      <c r="K76" s="11" t="s">
        <v>320</v>
      </c>
      <c r="L76" s="12" t="s">
        <v>153</v>
      </c>
      <c r="M76" s="11" t="s">
        <v>320</v>
      </c>
      <c r="N76" s="15" t="s">
        <v>9</v>
      </c>
    </row>
    <row r="77" spans="1:14" ht="150" customHeight="1" x14ac:dyDescent="0.3">
      <c r="A77" s="11" t="s">
        <v>333</v>
      </c>
      <c r="B77" s="11" t="s">
        <v>32</v>
      </c>
      <c r="C77" s="11" t="s">
        <v>35</v>
      </c>
      <c r="D77" s="4" t="s">
        <v>389</v>
      </c>
      <c r="E77" s="4" t="s">
        <v>390</v>
      </c>
      <c r="F77" s="4" t="s">
        <v>391</v>
      </c>
      <c r="G77" s="19">
        <v>2086220</v>
      </c>
      <c r="H77" s="19">
        <f>78978+46867</f>
        <v>125845</v>
      </c>
      <c r="I77" s="20">
        <f t="shared" si="1"/>
        <v>2212065</v>
      </c>
      <c r="J77" s="11" t="s">
        <v>320</v>
      </c>
      <c r="K77" s="11" t="s">
        <v>320</v>
      </c>
      <c r="L77" s="12" t="s">
        <v>153</v>
      </c>
      <c r="M77" s="11" t="s">
        <v>320</v>
      </c>
      <c r="N77" s="15" t="s">
        <v>9</v>
      </c>
    </row>
    <row r="78" spans="1:14" ht="150" customHeight="1" x14ac:dyDescent="0.3">
      <c r="A78" s="11" t="s">
        <v>333</v>
      </c>
      <c r="B78" s="11" t="s">
        <v>32</v>
      </c>
      <c r="C78" s="11" t="s">
        <v>38</v>
      </c>
      <c r="D78" s="4" t="s">
        <v>392</v>
      </c>
      <c r="E78" s="4" t="s">
        <v>393</v>
      </c>
      <c r="F78" s="4" t="s">
        <v>394</v>
      </c>
      <c r="G78" s="19">
        <v>4850118</v>
      </c>
      <c r="H78" s="19">
        <v>95577</v>
      </c>
      <c r="I78" s="20">
        <f t="shared" si="1"/>
        <v>4945695</v>
      </c>
      <c r="J78" s="11" t="s">
        <v>320</v>
      </c>
      <c r="K78" s="11" t="s">
        <v>320</v>
      </c>
      <c r="L78" s="12" t="s">
        <v>153</v>
      </c>
      <c r="M78" s="11" t="s">
        <v>320</v>
      </c>
      <c r="N78" s="15" t="s">
        <v>9</v>
      </c>
    </row>
    <row r="79" spans="1:14" ht="150" customHeight="1" x14ac:dyDescent="0.3">
      <c r="A79" s="11" t="s">
        <v>333</v>
      </c>
      <c r="B79" s="11" t="s">
        <v>32</v>
      </c>
      <c r="C79" s="11" t="s">
        <v>37</v>
      </c>
      <c r="D79" s="4" t="s">
        <v>395</v>
      </c>
      <c r="E79" s="4" t="s">
        <v>396</v>
      </c>
      <c r="F79" s="4" t="s">
        <v>397</v>
      </c>
      <c r="G79" s="19">
        <v>2086220</v>
      </c>
      <c r="H79" s="19">
        <f>2042+270107</f>
        <v>272149</v>
      </c>
      <c r="I79" s="20">
        <f t="shared" si="1"/>
        <v>2358369</v>
      </c>
      <c r="J79" s="11" t="s">
        <v>320</v>
      </c>
      <c r="K79" s="11" t="s">
        <v>320</v>
      </c>
      <c r="L79" s="12" t="s">
        <v>153</v>
      </c>
      <c r="M79" s="11" t="s">
        <v>320</v>
      </c>
      <c r="N79" s="15" t="s">
        <v>9</v>
      </c>
    </row>
    <row r="80" spans="1:14" ht="150" customHeight="1" x14ac:dyDescent="0.3">
      <c r="A80" s="11" t="s">
        <v>398</v>
      </c>
      <c r="B80" s="11" t="s">
        <v>80</v>
      </c>
      <c r="C80" s="11" t="s">
        <v>81</v>
      </c>
      <c r="D80" s="4" t="s">
        <v>399</v>
      </c>
      <c r="E80" s="4" t="s">
        <v>400</v>
      </c>
      <c r="F80" s="4" t="s">
        <v>401</v>
      </c>
      <c r="G80" s="19">
        <v>21717534</v>
      </c>
      <c r="H80" s="19">
        <v>1065033</v>
      </c>
      <c r="I80" s="20">
        <f t="shared" si="1"/>
        <v>22782567</v>
      </c>
      <c r="J80" s="11" t="s">
        <v>320</v>
      </c>
      <c r="K80" s="11" t="s">
        <v>320</v>
      </c>
      <c r="L80" s="16" t="s">
        <v>358</v>
      </c>
      <c r="M80" s="11" t="s">
        <v>320</v>
      </c>
      <c r="N80" s="15" t="s">
        <v>9</v>
      </c>
    </row>
    <row r="81" spans="1:14" ht="150" customHeight="1" x14ac:dyDescent="0.3">
      <c r="A81" s="11" t="s">
        <v>398</v>
      </c>
      <c r="B81" s="11" t="s">
        <v>80</v>
      </c>
      <c r="C81" s="11" t="s">
        <v>82</v>
      </c>
      <c r="D81" s="4" t="s">
        <v>402</v>
      </c>
      <c r="E81" s="4" t="s">
        <v>403</v>
      </c>
      <c r="F81" s="4" t="s">
        <v>404</v>
      </c>
      <c r="G81" s="19">
        <v>0</v>
      </c>
      <c r="H81" s="19">
        <v>1131960</v>
      </c>
      <c r="I81" s="20">
        <f t="shared" si="1"/>
        <v>1131960</v>
      </c>
      <c r="J81" s="11" t="s">
        <v>320</v>
      </c>
      <c r="K81" s="11" t="s">
        <v>166</v>
      </c>
      <c r="L81" s="12" t="s">
        <v>320</v>
      </c>
      <c r="M81" s="11" t="s">
        <v>320</v>
      </c>
      <c r="N81" s="15" t="s">
        <v>9</v>
      </c>
    </row>
    <row r="82" spans="1:14" ht="150" customHeight="1" x14ac:dyDescent="0.3">
      <c r="A82" s="11" t="s">
        <v>398</v>
      </c>
      <c r="B82" s="11" t="s">
        <v>80</v>
      </c>
      <c r="C82" s="11" t="s">
        <v>83</v>
      </c>
      <c r="D82" s="4" t="s">
        <v>405</v>
      </c>
      <c r="E82" s="4" t="s">
        <v>406</v>
      </c>
      <c r="F82" s="4" t="s">
        <v>407</v>
      </c>
      <c r="G82" s="19">
        <v>0</v>
      </c>
      <c r="H82" s="19">
        <v>35196650</v>
      </c>
      <c r="I82" s="20">
        <f t="shared" si="1"/>
        <v>35196650</v>
      </c>
      <c r="J82" s="11" t="s">
        <v>320</v>
      </c>
      <c r="K82" s="11" t="s">
        <v>166</v>
      </c>
      <c r="L82" s="16" t="s">
        <v>320</v>
      </c>
      <c r="M82" s="11" t="s">
        <v>320</v>
      </c>
      <c r="N82" s="15" t="s">
        <v>9</v>
      </c>
    </row>
    <row r="83" spans="1:14" ht="150" customHeight="1" x14ac:dyDescent="0.3">
      <c r="A83" s="11" t="s">
        <v>398</v>
      </c>
      <c r="B83" s="11" t="s">
        <v>80</v>
      </c>
      <c r="C83" s="11" t="s">
        <v>84</v>
      </c>
      <c r="D83" s="4" t="s">
        <v>408</v>
      </c>
      <c r="E83" s="4" t="s">
        <v>409</v>
      </c>
      <c r="F83" s="4" t="s">
        <v>410</v>
      </c>
      <c r="G83" s="19">
        <v>0</v>
      </c>
      <c r="H83" s="19">
        <v>7244050</v>
      </c>
      <c r="I83" s="20">
        <f t="shared" si="1"/>
        <v>7244050</v>
      </c>
      <c r="J83" s="11" t="s">
        <v>320</v>
      </c>
      <c r="K83" s="11" t="s">
        <v>166</v>
      </c>
      <c r="L83" s="16" t="s">
        <v>320</v>
      </c>
      <c r="M83" s="11" t="s">
        <v>320</v>
      </c>
      <c r="N83" s="15" t="s">
        <v>9</v>
      </c>
    </row>
    <row r="84" spans="1:14" ht="150" customHeight="1" x14ac:dyDescent="0.3">
      <c r="A84" s="11" t="s">
        <v>411</v>
      </c>
      <c r="B84" s="11" t="s">
        <v>23</v>
      </c>
      <c r="C84" s="11" t="s">
        <v>31</v>
      </c>
      <c r="D84" s="4" t="s">
        <v>412</v>
      </c>
      <c r="E84" s="4" t="s">
        <v>413</v>
      </c>
      <c r="F84" s="4" t="s">
        <v>414</v>
      </c>
      <c r="G84" s="19">
        <f>343622256+3781561</f>
        <v>347403817</v>
      </c>
      <c r="H84" s="19">
        <f>114665891+9553680</f>
        <v>124219571</v>
      </c>
      <c r="I84" s="20">
        <f t="shared" si="1"/>
        <v>471623388</v>
      </c>
      <c r="J84" s="11" t="s">
        <v>320</v>
      </c>
      <c r="K84" s="11" t="s">
        <v>320</v>
      </c>
      <c r="L84" s="12" t="s">
        <v>415</v>
      </c>
      <c r="M84" s="12" t="s">
        <v>320</v>
      </c>
      <c r="N84" s="15" t="s">
        <v>9</v>
      </c>
    </row>
    <row r="85" spans="1:14" ht="150" customHeight="1" x14ac:dyDescent="0.3">
      <c r="A85" s="11" t="s">
        <v>411</v>
      </c>
      <c r="B85" s="11" t="s">
        <v>23</v>
      </c>
      <c r="C85" s="11" t="s">
        <v>30</v>
      </c>
      <c r="D85" s="4" t="s">
        <v>416</v>
      </c>
      <c r="E85" s="4" t="s">
        <v>417</v>
      </c>
      <c r="F85" s="4" t="s">
        <v>418</v>
      </c>
      <c r="G85" s="19">
        <v>12549101</v>
      </c>
      <c r="H85" s="19">
        <f>12981697+1049574</f>
        <v>14031271</v>
      </c>
      <c r="I85" s="20">
        <f t="shared" si="1"/>
        <v>26580372</v>
      </c>
      <c r="J85" s="11" t="s">
        <v>320</v>
      </c>
      <c r="K85" s="11" t="s">
        <v>320</v>
      </c>
      <c r="L85" s="12" t="s">
        <v>415</v>
      </c>
      <c r="M85" s="12" t="s">
        <v>320</v>
      </c>
      <c r="N85" s="15" t="s">
        <v>9</v>
      </c>
    </row>
    <row r="86" spans="1:14" ht="150" customHeight="1" x14ac:dyDescent="0.3">
      <c r="A86" s="11" t="s">
        <v>411</v>
      </c>
      <c r="B86" s="11" t="s">
        <v>23</v>
      </c>
      <c r="C86" s="11" t="s">
        <v>24</v>
      </c>
      <c r="D86" s="4" t="s">
        <v>419</v>
      </c>
      <c r="E86" s="4" t="s">
        <v>420</v>
      </c>
      <c r="F86" s="4" t="s">
        <v>421</v>
      </c>
      <c r="G86" s="19">
        <v>5330651</v>
      </c>
      <c r="H86" s="19">
        <f>19018012+990570</f>
        <v>20008582</v>
      </c>
      <c r="I86" s="20">
        <f t="shared" si="1"/>
        <v>25339233</v>
      </c>
      <c r="J86" s="11" t="s">
        <v>320</v>
      </c>
      <c r="K86" s="11" t="s">
        <v>320</v>
      </c>
      <c r="L86" s="12" t="s">
        <v>422</v>
      </c>
      <c r="M86" s="12" t="s">
        <v>320</v>
      </c>
      <c r="N86" s="15" t="s">
        <v>9</v>
      </c>
    </row>
    <row r="87" spans="1:14" ht="150" customHeight="1" x14ac:dyDescent="0.3">
      <c r="A87" s="11" t="s">
        <v>411</v>
      </c>
      <c r="B87" s="11" t="s">
        <v>23</v>
      </c>
      <c r="C87" s="11" t="s">
        <v>25</v>
      </c>
      <c r="D87" s="4" t="s">
        <v>423</v>
      </c>
      <c r="E87" s="4" t="s">
        <v>424</v>
      </c>
      <c r="F87" s="4" t="s">
        <v>425</v>
      </c>
      <c r="G87" s="19">
        <v>5522810</v>
      </c>
      <c r="H87" s="19">
        <f>68016454+1736806</f>
        <v>69753260</v>
      </c>
      <c r="I87" s="20">
        <f t="shared" si="1"/>
        <v>75276070</v>
      </c>
      <c r="J87" s="11" t="s">
        <v>320</v>
      </c>
      <c r="K87" s="11" t="s">
        <v>320</v>
      </c>
      <c r="L87" s="12" t="s">
        <v>422</v>
      </c>
      <c r="M87" s="12" t="s">
        <v>320</v>
      </c>
      <c r="N87" s="15" t="s">
        <v>9</v>
      </c>
    </row>
    <row r="88" spans="1:14" ht="150" customHeight="1" x14ac:dyDescent="0.3">
      <c r="A88" s="11" t="s">
        <v>411</v>
      </c>
      <c r="B88" s="11" t="s">
        <v>23</v>
      </c>
      <c r="C88" s="11" t="s">
        <v>26</v>
      </c>
      <c r="D88" s="4" t="s">
        <v>426</v>
      </c>
      <c r="E88" s="4" t="s">
        <v>427</v>
      </c>
      <c r="F88" s="4" t="s">
        <v>428</v>
      </c>
      <c r="G88" s="19">
        <v>2109647</v>
      </c>
      <c r="H88" s="19">
        <f>19300387+283028</f>
        <v>19583415</v>
      </c>
      <c r="I88" s="20">
        <f t="shared" si="1"/>
        <v>21693062</v>
      </c>
      <c r="J88" s="11" t="s">
        <v>320</v>
      </c>
      <c r="K88" s="11" t="s">
        <v>320</v>
      </c>
      <c r="L88" s="12" t="s">
        <v>422</v>
      </c>
      <c r="M88" s="12" t="s">
        <v>320</v>
      </c>
      <c r="N88" s="15" t="s">
        <v>9</v>
      </c>
    </row>
    <row r="89" spans="1:14" ht="150" customHeight="1" x14ac:dyDescent="0.3">
      <c r="A89" s="11" t="s">
        <v>411</v>
      </c>
      <c r="B89" s="11" t="s">
        <v>23</v>
      </c>
      <c r="C89" s="11" t="s">
        <v>27</v>
      </c>
      <c r="D89" s="4" t="s">
        <v>429</v>
      </c>
      <c r="E89" s="4" t="s">
        <v>430</v>
      </c>
      <c r="F89" s="4" t="s">
        <v>431</v>
      </c>
      <c r="G89" s="19">
        <v>2709026</v>
      </c>
      <c r="H89" s="19">
        <f>30260495+78912</f>
        <v>30339407</v>
      </c>
      <c r="I89" s="20">
        <f t="shared" si="1"/>
        <v>33048433</v>
      </c>
      <c r="J89" s="11" t="s">
        <v>320</v>
      </c>
      <c r="K89" s="11" t="s">
        <v>320</v>
      </c>
      <c r="L89" s="12" t="s">
        <v>422</v>
      </c>
      <c r="M89" s="12" t="s">
        <v>320</v>
      </c>
      <c r="N89" s="15" t="s">
        <v>9</v>
      </c>
    </row>
    <row r="90" spans="1:14" ht="150" customHeight="1" x14ac:dyDescent="0.3">
      <c r="A90" s="11" t="s">
        <v>411</v>
      </c>
      <c r="B90" s="11" t="s">
        <v>23</v>
      </c>
      <c r="C90" s="11" t="s">
        <v>28</v>
      </c>
      <c r="D90" s="4" t="s">
        <v>432</v>
      </c>
      <c r="E90" s="4" t="s">
        <v>433</v>
      </c>
      <c r="F90" s="4" t="s">
        <v>434</v>
      </c>
      <c r="G90" s="19">
        <v>9218538</v>
      </c>
      <c r="H90" s="19">
        <f>15721971+1019350</f>
        <v>16741321</v>
      </c>
      <c r="I90" s="20">
        <f t="shared" si="1"/>
        <v>25959859</v>
      </c>
      <c r="J90" s="11" t="s">
        <v>320</v>
      </c>
      <c r="K90" s="11" t="s">
        <v>320</v>
      </c>
      <c r="L90" s="12" t="s">
        <v>422</v>
      </c>
      <c r="M90" s="12" t="s">
        <v>320</v>
      </c>
      <c r="N90" s="15" t="s">
        <v>9</v>
      </c>
    </row>
    <row r="91" spans="1:14" ht="150" customHeight="1" x14ac:dyDescent="0.3">
      <c r="A91" s="11" t="s">
        <v>411</v>
      </c>
      <c r="B91" s="11" t="s">
        <v>23</v>
      </c>
      <c r="C91" s="11" t="s">
        <v>29</v>
      </c>
      <c r="D91" s="4" t="s">
        <v>435</v>
      </c>
      <c r="E91" s="4" t="s">
        <v>436</v>
      </c>
      <c r="F91" s="4" t="s">
        <v>437</v>
      </c>
      <c r="G91" s="19">
        <v>0</v>
      </c>
      <c r="H91" s="19">
        <v>3297282</v>
      </c>
      <c r="I91" s="20">
        <f t="shared" si="1"/>
        <v>3297282</v>
      </c>
      <c r="J91" s="11" t="s">
        <v>320</v>
      </c>
      <c r="K91" s="11" t="s">
        <v>166</v>
      </c>
      <c r="L91" s="12" t="s">
        <v>422</v>
      </c>
      <c r="M91" s="12" t="s">
        <v>320</v>
      </c>
      <c r="N91" s="15" t="s">
        <v>9</v>
      </c>
    </row>
    <row r="92" spans="1:14" ht="150" customHeight="1" x14ac:dyDescent="0.3">
      <c r="A92" s="11" t="s">
        <v>411</v>
      </c>
      <c r="B92" s="11" t="s">
        <v>23</v>
      </c>
      <c r="C92" s="11" t="s">
        <v>438</v>
      </c>
      <c r="D92" s="4" t="s">
        <v>439</v>
      </c>
      <c r="E92" s="4" t="s">
        <v>440</v>
      </c>
      <c r="F92" s="4" t="s">
        <v>441</v>
      </c>
      <c r="G92" s="19">
        <f>1501611264+21476398</f>
        <v>1523087662</v>
      </c>
      <c r="H92" s="19">
        <f>481455209+55232272</f>
        <v>536687481</v>
      </c>
      <c r="I92" s="20">
        <f t="shared" si="1"/>
        <v>2059775143</v>
      </c>
      <c r="J92" s="11" t="s">
        <v>320</v>
      </c>
      <c r="K92" s="11" t="s">
        <v>320</v>
      </c>
      <c r="L92" s="12" t="s">
        <v>442</v>
      </c>
      <c r="M92" s="12" t="s">
        <v>320</v>
      </c>
      <c r="N92" s="15" t="s">
        <v>9</v>
      </c>
    </row>
    <row r="93" spans="1:14" ht="150" customHeight="1" x14ac:dyDescent="0.3">
      <c r="A93" s="11" t="s">
        <v>411</v>
      </c>
      <c r="B93" s="11" t="s">
        <v>23</v>
      </c>
      <c r="C93" s="11" t="s">
        <v>443</v>
      </c>
      <c r="D93" s="4" t="s">
        <v>444</v>
      </c>
      <c r="E93" s="4" t="s">
        <v>445</v>
      </c>
      <c r="F93" s="4" t="s">
        <v>446</v>
      </c>
      <c r="G93" s="19">
        <v>1333908</v>
      </c>
      <c r="H93" s="19">
        <f>5673528+12019</f>
        <v>5685547</v>
      </c>
      <c r="I93" s="20">
        <f t="shared" si="1"/>
        <v>7019455</v>
      </c>
      <c r="J93" s="11" t="s">
        <v>320</v>
      </c>
      <c r="K93" s="11" t="s">
        <v>320</v>
      </c>
      <c r="L93" s="12" t="s">
        <v>442</v>
      </c>
      <c r="M93" s="12" t="s">
        <v>320</v>
      </c>
      <c r="N93" s="15" t="s">
        <v>9</v>
      </c>
    </row>
    <row r="94" spans="1:14" ht="150" customHeight="1" x14ac:dyDescent="0.3">
      <c r="A94" s="11" t="s">
        <v>447</v>
      </c>
      <c r="B94" s="11" t="s">
        <v>16</v>
      </c>
      <c r="C94" s="11" t="s">
        <v>448</v>
      </c>
      <c r="D94" s="4" t="s">
        <v>449</v>
      </c>
      <c r="E94" s="4" t="s">
        <v>450</v>
      </c>
      <c r="F94" s="4" t="s">
        <v>451</v>
      </c>
      <c r="G94" s="19">
        <v>519756240</v>
      </c>
      <c r="H94" s="19">
        <v>0</v>
      </c>
      <c r="I94" s="20">
        <f t="shared" ref="I94:I100" si="2">SUM(G94:H94)</f>
        <v>519756240</v>
      </c>
      <c r="J94" s="11" t="s">
        <v>320</v>
      </c>
      <c r="K94" s="11" t="s">
        <v>320</v>
      </c>
      <c r="L94" s="12" t="s">
        <v>320</v>
      </c>
      <c r="M94" s="12" t="s">
        <v>320</v>
      </c>
      <c r="N94" s="15" t="s">
        <v>9</v>
      </c>
    </row>
    <row r="95" spans="1:14" ht="150" customHeight="1" x14ac:dyDescent="0.3">
      <c r="A95" s="11" t="s">
        <v>447</v>
      </c>
      <c r="B95" s="11" t="s">
        <v>16</v>
      </c>
      <c r="C95" s="11" t="s">
        <v>17</v>
      </c>
      <c r="D95" s="4" t="s">
        <v>452</v>
      </c>
      <c r="E95" s="4" t="s">
        <v>453</v>
      </c>
      <c r="F95" s="4" t="s">
        <v>454</v>
      </c>
      <c r="G95" s="19">
        <v>4827808</v>
      </c>
      <c r="H95" s="19">
        <v>4993</v>
      </c>
      <c r="I95" s="20">
        <f t="shared" si="2"/>
        <v>4832801</v>
      </c>
      <c r="J95" s="11" t="s">
        <v>320</v>
      </c>
      <c r="K95" s="11" t="s">
        <v>320</v>
      </c>
      <c r="L95" s="12" t="s">
        <v>320</v>
      </c>
      <c r="M95" s="12" t="s">
        <v>320</v>
      </c>
      <c r="N95" s="15" t="s">
        <v>9</v>
      </c>
    </row>
    <row r="96" spans="1:14" ht="150" customHeight="1" x14ac:dyDescent="0.3">
      <c r="A96" s="11" t="s">
        <v>447</v>
      </c>
      <c r="B96" s="11" t="s">
        <v>16</v>
      </c>
      <c r="C96" s="11" t="s">
        <v>19</v>
      </c>
      <c r="D96" s="4" t="s">
        <v>455</v>
      </c>
      <c r="E96" s="4" t="s">
        <v>456</v>
      </c>
      <c r="F96" s="4" t="s">
        <v>457</v>
      </c>
      <c r="G96" s="19">
        <v>1896317</v>
      </c>
      <c r="H96" s="19">
        <v>0</v>
      </c>
      <c r="I96" s="20">
        <f t="shared" si="2"/>
        <v>1896317</v>
      </c>
      <c r="J96" s="11" t="s">
        <v>320</v>
      </c>
      <c r="K96" s="11" t="s">
        <v>320</v>
      </c>
      <c r="L96" s="12" t="s">
        <v>320</v>
      </c>
      <c r="M96" s="12" t="s">
        <v>320</v>
      </c>
      <c r="N96" s="15" t="s">
        <v>9</v>
      </c>
    </row>
    <row r="97" spans="1:14" ht="150" customHeight="1" x14ac:dyDescent="0.3">
      <c r="A97" s="11" t="s">
        <v>447</v>
      </c>
      <c r="B97" s="11" t="s">
        <v>16</v>
      </c>
      <c r="C97" s="11" t="s">
        <v>22</v>
      </c>
      <c r="D97" s="4" t="s">
        <v>458</v>
      </c>
      <c r="E97" s="4" t="s">
        <v>459</v>
      </c>
      <c r="F97" s="4" t="s">
        <v>460</v>
      </c>
      <c r="G97" s="19">
        <v>0</v>
      </c>
      <c r="H97" s="19">
        <v>337009</v>
      </c>
      <c r="I97" s="20">
        <f t="shared" si="2"/>
        <v>337009</v>
      </c>
      <c r="J97" s="11" t="s">
        <v>320</v>
      </c>
      <c r="K97" s="11" t="s">
        <v>166</v>
      </c>
      <c r="L97" s="12" t="s">
        <v>320</v>
      </c>
      <c r="M97" s="12" t="s">
        <v>320</v>
      </c>
      <c r="N97" s="15" t="s">
        <v>9</v>
      </c>
    </row>
    <row r="98" spans="1:14" ht="150" customHeight="1" x14ac:dyDescent="0.3">
      <c r="A98" s="11" t="s">
        <v>447</v>
      </c>
      <c r="B98" s="11" t="s">
        <v>16</v>
      </c>
      <c r="C98" s="11" t="s">
        <v>21</v>
      </c>
      <c r="D98" s="4" t="s">
        <v>461</v>
      </c>
      <c r="E98" s="4" t="s">
        <v>462</v>
      </c>
      <c r="F98" s="4" t="s">
        <v>463</v>
      </c>
      <c r="G98" s="19">
        <v>2168347</v>
      </c>
      <c r="H98" s="19">
        <v>0</v>
      </c>
      <c r="I98" s="20">
        <f t="shared" si="2"/>
        <v>2168347</v>
      </c>
      <c r="J98" s="11" t="s">
        <v>320</v>
      </c>
      <c r="K98" s="11" t="s">
        <v>320</v>
      </c>
      <c r="L98" s="12" t="s">
        <v>320</v>
      </c>
      <c r="M98" s="12" t="s">
        <v>320</v>
      </c>
      <c r="N98" s="15" t="s">
        <v>9</v>
      </c>
    </row>
    <row r="99" spans="1:14" ht="150" customHeight="1" x14ac:dyDescent="0.3">
      <c r="A99" s="11" t="s">
        <v>447</v>
      </c>
      <c r="B99" s="11" t="s">
        <v>16</v>
      </c>
      <c r="C99" s="11" t="s">
        <v>20</v>
      </c>
      <c r="D99" s="4" t="s">
        <v>464</v>
      </c>
      <c r="E99" s="4" t="s">
        <v>465</v>
      </c>
      <c r="F99" s="4" t="s">
        <v>466</v>
      </c>
      <c r="G99" s="19">
        <v>0</v>
      </c>
      <c r="H99" s="19">
        <v>1228052</v>
      </c>
      <c r="I99" s="20">
        <f t="shared" si="2"/>
        <v>1228052</v>
      </c>
      <c r="J99" s="11" t="s">
        <v>320</v>
      </c>
      <c r="K99" s="11" t="s">
        <v>166</v>
      </c>
      <c r="L99" s="12" t="s">
        <v>320</v>
      </c>
      <c r="M99" s="12" t="s">
        <v>320</v>
      </c>
      <c r="N99" s="15" t="s">
        <v>9</v>
      </c>
    </row>
    <row r="100" spans="1:14" ht="150" customHeight="1" x14ac:dyDescent="0.3">
      <c r="A100" s="11" t="s">
        <v>447</v>
      </c>
      <c r="B100" s="11" t="s">
        <v>16</v>
      </c>
      <c r="C100" s="11" t="s">
        <v>18</v>
      </c>
      <c r="D100" s="4" t="s">
        <v>467</v>
      </c>
      <c r="E100" s="4" t="s">
        <v>468</v>
      </c>
      <c r="F100" s="4" t="s">
        <v>469</v>
      </c>
      <c r="G100" s="19">
        <v>0</v>
      </c>
      <c r="H100" s="19">
        <v>63853893</v>
      </c>
      <c r="I100" s="20">
        <f t="shared" si="2"/>
        <v>63853893</v>
      </c>
      <c r="J100" s="11" t="s">
        <v>320</v>
      </c>
      <c r="K100" s="11" t="s">
        <v>166</v>
      </c>
      <c r="L100" s="12" t="s">
        <v>320</v>
      </c>
      <c r="M100" s="12" t="s">
        <v>320</v>
      </c>
      <c r="N100" s="15" t="s">
        <v>9</v>
      </c>
    </row>
    <row r="101" spans="1:14" s="2" customFormat="1" ht="150" customHeight="1" x14ac:dyDescent="0.3">
      <c r="A101" s="12" t="s">
        <v>470</v>
      </c>
      <c r="B101" s="12" t="s">
        <v>99</v>
      </c>
      <c r="C101" s="12" t="s">
        <v>100</v>
      </c>
      <c r="D101" s="4" t="s">
        <v>471</v>
      </c>
      <c r="E101" s="4" t="s">
        <v>472</v>
      </c>
      <c r="F101" s="4" t="s">
        <v>473</v>
      </c>
      <c r="G101" s="19">
        <v>10552922</v>
      </c>
      <c r="H101" s="19">
        <f>105084+46869</f>
        <v>151953</v>
      </c>
      <c r="I101" s="20">
        <f t="shared" ref="I101:I126" si="3">SUM(G101:H101)</f>
        <v>10704875</v>
      </c>
      <c r="J101" s="14" t="s">
        <v>320</v>
      </c>
      <c r="K101" s="14" t="s">
        <v>320</v>
      </c>
      <c r="L101" s="16" t="s">
        <v>320</v>
      </c>
      <c r="M101" s="14" t="s">
        <v>320</v>
      </c>
      <c r="N101" s="15" t="s">
        <v>9</v>
      </c>
    </row>
    <row r="102" spans="1:14" ht="150" customHeight="1" x14ac:dyDescent="0.3">
      <c r="A102" s="11" t="s">
        <v>470</v>
      </c>
      <c r="B102" s="12" t="s">
        <v>99</v>
      </c>
      <c r="C102" s="11" t="s">
        <v>101</v>
      </c>
      <c r="D102" s="4" t="s">
        <v>474</v>
      </c>
      <c r="E102" s="4" t="s">
        <v>475</v>
      </c>
      <c r="F102" s="4" t="s">
        <v>476</v>
      </c>
      <c r="G102" s="19">
        <v>17153254</v>
      </c>
      <c r="H102" s="19">
        <f>134586+499056</f>
        <v>633642</v>
      </c>
      <c r="I102" s="20">
        <f t="shared" si="3"/>
        <v>17786896</v>
      </c>
      <c r="J102" s="14" t="s">
        <v>320</v>
      </c>
      <c r="K102" s="14" t="s">
        <v>320</v>
      </c>
      <c r="L102" s="16" t="s">
        <v>320</v>
      </c>
      <c r="M102" s="14" t="s">
        <v>320</v>
      </c>
      <c r="N102" s="15" t="s">
        <v>9</v>
      </c>
    </row>
    <row r="103" spans="1:14" ht="150" customHeight="1" x14ac:dyDescent="0.3">
      <c r="A103" s="11" t="s">
        <v>470</v>
      </c>
      <c r="B103" s="12" t="s">
        <v>99</v>
      </c>
      <c r="C103" s="11" t="s">
        <v>102</v>
      </c>
      <c r="D103" s="4" t="s">
        <v>477</v>
      </c>
      <c r="E103" s="4" t="s">
        <v>478</v>
      </c>
      <c r="F103" s="4" t="s">
        <v>479</v>
      </c>
      <c r="G103" s="19">
        <v>20263522</v>
      </c>
      <c r="H103" s="19">
        <f>89395+183048+556843</f>
        <v>829286</v>
      </c>
      <c r="I103" s="20">
        <f t="shared" si="3"/>
        <v>21092808</v>
      </c>
      <c r="J103" s="14" t="s">
        <v>320</v>
      </c>
      <c r="K103" s="14" t="s">
        <v>320</v>
      </c>
      <c r="L103" s="16" t="s">
        <v>320</v>
      </c>
      <c r="M103" s="14" t="s">
        <v>320</v>
      </c>
      <c r="N103" s="15" t="s">
        <v>9</v>
      </c>
    </row>
    <row r="104" spans="1:14" ht="150" customHeight="1" x14ac:dyDescent="0.3">
      <c r="A104" s="11" t="s">
        <v>470</v>
      </c>
      <c r="B104" s="12" t="s">
        <v>99</v>
      </c>
      <c r="C104" s="11" t="s">
        <v>103</v>
      </c>
      <c r="D104" s="4" t="s">
        <v>480</v>
      </c>
      <c r="E104" s="4" t="s">
        <v>481</v>
      </c>
      <c r="F104" s="4" t="s">
        <v>482</v>
      </c>
      <c r="G104" s="19">
        <v>9529391</v>
      </c>
      <c r="H104" s="19">
        <f>1807+88996+30311</f>
        <v>121114</v>
      </c>
      <c r="I104" s="20">
        <f t="shared" si="3"/>
        <v>9650505</v>
      </c>
      <c r="J104" s="14" t="s">
        <v>320</v>
      </c>
      <c r="K104" s="14" t="s">
        <v>320</v>
      </c>
      <c r="L104" s="16" t="s">
        <v>320</v>
      </c>
      <c r="M104" s="14" t="s">
        <v>320</v>
      </c>
      <c r="N104" s="15" t="s">
        <v>9</v>
      </c>
    </row>
    <row r="105" spans="1:14" ht="158.4" x14ac:dyDescent="0.3">
      <c r="A105" s="14" t="s">
        <v>483</v>
      </c>
      <c r="B105" s="16" t="s">
        <v>104</v>
      </c>
      <c r="C105" s="16" t="s">
        <v>105</v>
      </c>
      <c r="D105" s="17" t="s">
        <v>484</v>
      </c>
      <c r="E105" s="9" t="s">
        <v>485</v>
      </c>
      <c r="F105" s="9" t="s">
        <v>486</v>
      </c>
      <c r="G105" s="19">
        <v>25371412</v>
      </c>
      <c r="H105" s="19">
        <v>5775325</v>
      </c>
      <c r="I105" s="20">
        <f t="shared" si="3"/>
        <v>31146737</v>
      </c>
      <c r="J105" s="14" t="s">
        <v>320</v>
      </c>
      <c r="K105" s="14" t="s">
        <v>320</v>
      </c>
      <c r="L105" s="16" t="s">
        <v>487</v>
      </c>
      <c r="M105" s="14" t="s">
        <v>320</v>
      </c>
      <c r="N105" s="15" t="s">
        <v>9</v>
      </c>
    </row>
    <row r="106" spans="1:14" ht="105.6" x14ac:dyDescent="0.3">
      <c r="A106" s="14" t="s">
        <v>483</v>
      </c>
      <c r="B106" s="16" t="s">
        <v>104</v>
      </c>
      <c r="C106" s="16" t="s">
        <v>106</v>
      </c>
      <c r="D106" s="17" t="s">
        <v>488</v>
      </c>
      <c r="E106" s="9" t="s">
        <v>489</v>
      </c>
      <c r="F106" s="9" t="s">
        <v>490</v>
      </c>
      <c r="G106" s="19">
        <v>5665868</v>
      </c>
      <c r="H106" s="19">
        <v>229513</v>
      </c>
      <c r="I106" s="20">
        <f t="shared" si="3"/>
        <v>5895381</v>
      </c>
      <c r="J106" s="14" t="s">
        <v>320</v>
      </c>
      <c r="K106" s="14" t="s">
        <v>320</v>
      </c>
      <c r="L106" s="16" t="s">
        <v>320</v>
      </c>
      <c r="M106" s="14" t="s">
        <v>320</v>
      </c>
      <c r="N106" s="15" t="s">
        <v>9</v>
      </c>
    </row>
    <row r="107" spans="1:14" ht="172.2" customHeight="1" x14ac:dyDescent="0.3">
      <c r="A107" s="14" t="s">
        <v>483</v>
      </c>
      <c r="B107" s="16" t="s">
        <v>104</v>
      </c>
      <c r="C107" s="16" t="s">
        <v>107</v>
      </c>
      <c r="D107" s="17" t="s">
        <v>491</v>
      </c>
      <c r="E107" s="9" t="s">
        <v>492</v>
      </c>
      <c r="F107" s="9" t="s">
        <v>493</v>
      </c>
      <c r="G107" s="19">
        <v>10950665</v>
      </c>
      <c r="H107" s="19">
        <v>136813</v>
      </c>
      <c r="I107" s="20">
        <f t="shared" si="3"/>
        <v>11087478</v>
      </c>
      <c r="J107" s="14" t="s">
        <v>320</v>
      </c>
      <c r="K107" s="14" t="s">
        <v>320</v>
      </c>
      <c r="L107" s="16" t="s">
        <v>320</v>
      </c>
      <c r="M107" s="14" t="s">
        <v>320</v>
      </c>
      <c r="N107" s="15" t="s">
        <v>9</v>
      </c>
    </row>
    <row r="108" spans="1:14" ht="132" x14ac:dyDescent="0.3">
      <c r="A108" s="14" t="s">
        <v>483</v>
      </c>
      <c r="B108" s="16" t="s">
        <v>104</v>
      </c>
      <c r="C108" s="16" t="s">
        <v>108</v>
      </c>
      <c r="D108" s="17" t="s">
        <v>494</v>
      </c>
      <c r="E108" s="9" t="s">
        <v>495</v>
      </c>
      <c r="F108" s="9" t="s">
        <v>496</v>
      </c>
      <c r="G108" s="19">
        <v>5475351</v>
      </c>
      <c r="H108" s="19">
        <v>68406</v>
      </c>
      <c r="I108" s="20">
        <f t="shared" si="3"/>
        <v>5543757</v>
      </c>
      <c r="J108" s="14" t="s">
        <v>320</v>
      </c>
      <c r="K108" s="14" t="s">
        <v>320</v>
      </c>
      <c r="L108" s="16" t="s">
        <v>320</v>
      </c>
      <c r="M108" s="14" t="s">
        <v>320</v>
      </c>
      <c r="N108" s="15" t="s">
        <v>9</v>
      </c>
    </row>
    <row r="109" spans="1:14" ht="158.4" x14ac:dyDescent="0.3">
      <c r="A109" s="14" t="s">
        <v>483</v>
      </c>
      <c r="B109" s="16" t="s">
        <v>104</v>
      </c>
      <c r="C109" s="16" t="s">
        <v>109</v>
      </c>
      <c r="D109" s="17" t="s">
        <v>497</v>
      </c>
      <c r="E109" s="9" t="s">
        <v>498</v>
      </c>
      <c r="F109" s="9" t="s">
        <v>499</v>
      </c>
      <c r="G109" s="19">
        <v>1988933</v>
      </c>
      <c r="H109" s="19">
        <v>17138</v>
      </c>
      <c r="I109" s="20">
        <f t="shared" si="3"/>
        <v>2006071</v>
      </c>
      <c r="J109" s="14" t="s">
        <v>320</v>
      </c>
      <c r="K109" s="14" t="s">
        <v>320</v>
      </c>
      <c r="L109" s="16" t="s">
        <v>320</v>
      </c>
      <c r="M109" s="14" t="s">
        <v>320</v>
      </c>
      <c r="N109" s="15" t="s">
        <v>9</v>
      </c>
    </row>
    <row r="110" spans="1:14" ht="66.599999999999994" customHeight="1" x14ac:dyDescent="0.3">
      <c r="A110" s="14" t="s">
        <v>483</v>
      </c>
      <c r="B110" s="16" t="s">
        <v>104</v>
      </c>
      <c r="C110" s="16" t="s">
        <v>110</v>
      </c>
      <c r="D110" s="17" t="s">
        <v>500</v>
      </c>
      <c r="E110" s="9" t="s">
        <v>501</v>
      </c>
      <c r="F110" s="9" t="s">
        <v>502</v>
      </c>
      <c r="G110" s="19">
        <v>2105143</v>
      </c>
      <c r="H110" s="19">
        <v>48226</v>
      </c>
      <c r="I110" s="20">
        <f t="shared" si="3"/>
        <v>2153369</v>
      </c>
      <c r="J110" s="14" t="s">
        <v>320</v>
      </c>
      <c r="K110" s="14" t="s">
        <v>320</v>
      </c>
      <c r="L110" s="16" t="s">
        <v>320</v>
      </c>
      <c r="M110" s="14" t="s">
        <v>320</v>
      </c>
      <c r="N110" s="15" t="s">
        <v>9</v>
      </c>
    </row>
    <row r="111" spans="1:14" ht="129" customHeight="1" x14ac:dyDescent="0.3">
      <c r="A111" s="14" t="s">
        <v>483</v>
      </c>
      <c r="B111" s="16" t="s">
        <v>104</v>
      </c>
      <c r="C111" s="16" t="s">
        <v>111</v>
      </c>
      <c r="D111" s="17" t="s">
        <v>503</v>
      </c>
      <c r="E111" s="9" t="s">
        <v>504</v>
      </c>
      <c r="F111" s="9" t="s">
        <v>505</v>
      </c>
      <c r="G111" s="19">
        <v>5322484</v>
      </c>
      <c r="H111" s="19">
        <v>458421</v>
      </c>
      <c r="I111" s="20">
        <f t="shared" si="3"/>
        <v>5780905</v>
      </c>
      <c r="J111" s="14" t="s">
        <v>320</v>
      </c>
      <c r="K111" s="14" t="s">
        <v>320</v>
      </c>
      <c r="L111" s="16" t="s">
        <v>320</v>
      </c>
      <c r="M111" s="14" t="s">
        <v>320</v>
      </c>
      <c r="N111" s="15" t="s">
        <v>9</v>
      </c>
    </row>
    <row r="112" spans="1:14" ht="145.19999999999999" x14ac:dyDescent="0.3">
      <c r="A112" s="14" t="s">
        <v>483</v>
      </c>
      <c r="B112" s="16" t="s">
        <v>104</v>
      </c>
      <c r="C112" s="16" t="s">
        <v>112</v>
      </c>
      <c r="D112" s="17" t="s">
        <v>506</v>
      </c>
      <c r="E112" s="9" t="s">
        <v>507</v>
      </c>
      <c r="F112" s="9" t="s">
        <v>508</v>
      </c>
      <c r="G112" s="19">
        <v>5737341</v>
      </c>
      <c r="H112" s="19">
        <v>10477081</v>
      </c>
      <c r="I112" s="20">
        <f t="shared" si="3"/>
        <v>16214422</v>
      </c>
      <c r="J112" s="14" t="s">
        <v>320</v>
      </c>
      <c r="K112" s="14" t="s">
        <v>320</v>
      </c>
      <c r="L112" s="16" t="s">
        <v>320</v>
      </c>
      <c r="M112" s="14" t="s">
        <v>320</v>
      </c>
      <c r="N112" s="15" t="s">
        <v>9</v>
      </c>
    </row>
    <row r="113" spans="1:14" ht="132" x14ac:dyDescent="0.3">
      <c r="A113" s="14" t="s">
        <v>483</v>
      </c>
      <c r="B113" s="16" t="s">
        <v>104</v>
      </c>
      <c r="C113" s="16" t="s">
        <v>113</v>
      </c>
      <c r="D113" s="17" t="s">
        <v>509</v>
      </c>
      <c r="E113" s="9" t="s">
        <v>510</v>
      </c>
      <c r="F113" s="9" t="s">
        <v>511</v>
      </c>
      <c r="G113" s="19">
        <v>11472251</v>
      </c>
      <c r="H113" s="19">
        <v>479058</v>
      </c>
      <c r="I113" s="20">
        <f t="shared" si="3"/>
        <v>11951309</v>
      </c>
      <c r="J113" s="14" t="s">
        <v>320</v>
      </c>
      <c r="K113" s="14" t="s">
        <v>320</v>
      </c>
      <c r="L113" s="16" t="s">
        <v>320</v>
      </c>
      <c r="M113" s="14" t="s">
        <v>320</v>
      </c>
      <c r="N113" s="15" t="s">
        <v>9</v>
      </c>
    </row>
    <row r="114" spans="1:14" ht="105.6" x14ac:dyDescent="0.3">
      <c r="A114" s="14" t="s">
        <v>483</v>
      </c>
      <c r="B114" s="16" t="s">
        <v>104</v>
      </c>
      <c r="C114" s="16" t="s">
        <v>114</v>
      </c>
      <c r="D114" s="17" t="s">
        <v>512</v>
      </c>
      <c r="E114" s="9" t="s">
        <v>513</v>
      </c>
      <c r="F114" s="9" t="s">
        <v>514</v>
      </c>
      <c r="G114" s="19">
        <v>7509701</v>
      </c>
      <c r="H114" s="19">
        <v>324844</v>
      </c>
      <c r="I114" s="20">
        <f t="shared" si="3"/>
        <v>7834545</v>
      </c>
      <c r="J114" s="14" t="s">
        <v>320</v>
      </c>
      <c r="K114" s="14" t="s">
        <v>320</v>
      </c>
      <c r="L114" s="16" t="s">
        <v>320</v>
      </c>
      <c r="M114" s="14" t="s">
        <v>320</v>
      </c>
      <c r="N114" s="15" t="s">
        <v>9</v>
      </c>
    </row>
    <row r="115" spans="1:14" ht="211.2" x14ac:dyDescent="0.3">
      <c r="A115" s="14" t="s">
        <v>483</v>
      </c>
      <c r="B115" s="16" t="s">
        <v>104</v>
      </c>
      <c r="C115" s="16" t="s">
        <v>115</v>
      </c>
      <c r="D115" s="17" t="s">
        <v>515</v>
      </c>
      <c r="E115" s="9" t="s">
        <v>516</v>
      </c>
      <c r="F115" s="9" t="s">
        <v>517</v>
      </c>
      <c r="G115" s="19">
        <v>30564896</v>
      </c>
      <c r="H115" s="19">
        <v>875907</v>
      </c>
      <c r="I115" s="20">
        <f t="shared" si="3"/>
        <v>31440803</v>
      </c>
      <c r="J115" s="14" t="s">
        <v>320</v>
      </c>
      <c r="K115" s="14" t="s">
        <v>320</v>
      </c>
      <c r="L115" s="16" t="s">
        <v>320</v>
      </c>
      <c r="M115" s="14" t="s">
        <v>320</v>
      </c>
      <c r="N115" s="15" t="s">
        <v>9</v>
      </c>
    </row>
    <row r="116" spans="1:14" ht="79.2" x14ac:dyDescent="0.3">
      <c r="A116" s="14" t="s">
        <v>483</v>
      </c>
      <c r="B116" s="16" t="s">
        <v>104</v>
      </c>
      <c r="C116" s="16" t="s">
        <v>116</v>
      </c>
      <c r="D116" s="17" t="s">
        <v>518</v>
      </c>
      <c r="E116" s="9" t="s">
        <v>519</v>
      </c>
      <c r="F116" s="9" t="s">
        <v>520</v>
      </c>
      <c r="G116" s="19">
        <v>5420377</v>
      </c>
      <c r="H116" s="19">
        <v>218674</v>
      </c>
      <c r="I116" s="20">
        <f t="shared" si="3"/>
        <v>5639051</v>
      </c>
      <c r="J116" s="14" t="s">
        <v>320</v>
      </c>
      <c r="K116" s="14" t="s">
        <v>320</v>
      </c>
      <c r="L116" s="16" t="s">
        <v>320</v>
      </c>
      <c r="M116" s="14" t="s">
        <v>320</v>
      </c>
      <c r="N116" s="15" t="s">
        <v>9</v>
      </c>
    </row>
    <row r="117" spans="1:14" ht="145.19999999999999" x14ac:dyDescent="0.3">
      <c r="A117" s="14" t="s">
        <v>483</v>
      </c>
      <c r="B117" s="16" t="s">
        <v>104</v>
      </c>
      <c r="C117" s="16" t="s">
        <v>117</v>
      </c>
      <c r="D117" s="17" t="s">
        <v>521</v>
      </c>
      <c r="E117" s="9" t="s">
        <v>522</v>
      </c>
      <c r="F117" s="9" t="s">
        <v>523</v>
      </c>
      <c r="G117" s="19">
        <v>5424135</v>
      </c>
      <c r="H117" s="19">
        <v>219267</v>
      </c>
      <c r="I117" s="20">
        <f t="shared" si="3"/>
        <v>5643402</v>
      </c>
      <c r="J117" s="14" t="s">
        <v>320</v>
      </c>
      <c r="K117" s="14" t="s">
        <v>320</v>
      </c>
      <c r="L117" s="16" t="s">
        <v>320</v>
      </c>
      <c r="M117" s="14" t="s">
        <v>320</v>
      </c>
      <c r="N117" s="15" t="s">
        <v>9</v>
      </c>
    </row>
    <row r="118" spans="1:14" ht="95.4" customHeight="1" x14ac:dyDescent="0.3">
      <c r="A118" s="14" t="s">
        <v>483</v>
      </c>
      <c r="B118" s="16" t="s">
        <v>104</v>
      </c>
      <c r="C118" s="16" t="s">
        <v>118</v>
      </c>
      <c r="D118" s="17" t="s">
        <v>524</v>
      </c>
      <c r="E118" s="9" t="s">
        <v>525</v>
      </c>
      <c r="F118" s="9" t="s">
        <v>526</v>
      </c>
      <c r="G118" s="19">
        <v>22941228</v>
      </c>
      <c r="H118" s="29">
        <v>3203005</v>
      </c>
      <c r="I118" s="20">
        <f t="shared" si="3"/>
        <v>26144233</v>
      </c>
      <c r="J118" s="28" t="s">
        <v>170</v>
      </c>
      <c r="K118" s="14" t="s">
        <v>320</v>
      </c>
      <c r="L118" s="16" t="s">
        <v>320</v>
      </c>
      <c r="M118" s="14" t="s">
        <v>320</v>
      </c>
      <c r="N118" s="30" t="s">
        <v>119</v>
      </c>
    </row>
    <row r="119" spans="1:14" ht="87.6" customHeight="1" x14ac:dyDescent="0.3">
      <c r="A119" s="14" t="s">
        <v>527</v>
      </c>
      <c r="B119" s="16" t="s">
        <v>120</v>
      </c>
      <c r="C119" s="16" t="s">
        <v>121</v>
      </c>
      <c r="D119" s="17" t="s">
        <v>528</v>
      </c>
      <c r="E119" s="9" t="s">
        <v>529</v>
      </c>
      <c r="F119" s="9" t="s">
        <v>530</v>
      </c>
      <c r="G119" s="19">
        <v>1159862</v>
      </c>
      <c r="H119" s="19">
        <v>2019268</v>
      </c>
      <c r="I119" s="20">
        <f t="shared" si="3"/>
        <v>3179130</v>
      </c>
      <c r="J119" s="14" t="s">
        <v>320</v>
      </c>
      <c r="K119" s="14" t="s">
        <v>531</v>
      </c>
      <c r="L119" s="16" t="s">
        <v>532</v>
      </c>
      <c r="M119" s="14" t="s">
        <v>320</v>
      </c>
      <c r="N119" s="15" t="s">
        <v>9</v>
      </c>
    </row>
    <row r="120" spans="1:14" ht="92.4" x14ac:dyDescent="0.3">
      <c r="A120" s="14" t="s">
        <v>527</v>
      </c>
      <c r="B120" s="16" t="s">
        <v>120</v>
      </c>
      <c r="C120" s="16" t="s">
        <v>122</v>
      </c>
      <c r="D120" s="17" t="s">
        <v>533</v>
      </c>
      <c r="E120" s="17" t="s">
        <v>534</v>
      </c>
      <c r="F120" s="9" t="s">
        <v>535</v>
      </c>
      <c r="G120" s="19">
        <v>860098</v>
      </c>
      <c r="H120" s="19">
        <v>5064220</v>
      </c>
      <c r="I120" s="20">
        <f t="shared" si="3"/>
        <v>5924318</v>
      </c>
      <c r="J120" s="14" t="s">
        <v>320</v>
      </c>
      <c r="K120" s="14" t="s">
        <v>531</v>
      </c>
      <c r="L120" s="16" t="s">
        <v>532</v>
      </c>
      <c r="M120" s="14" t="s">
        <v>320</v>
      </c>
      <c r="N120" s="15" t="s">
        <v>9</v>
      </c>
    </row>
    <row r="121" spans="1:14" ht="92.4" x14ac:dyDescent="0.3">
      <c r="A121" s="14" t="s">
        <v>536</v>
      </c>
      <c r="B121" s="14" t="s">
        <v>123</v>
      </c>
      <c r="C121" s="16" t="s">
        <v>124</v>
      </c>
      <c r="D121" s="17" t="s">
        <v>537</v>
      </c>
      <c r="E121" s="17" t="s">
        <v>538</v>
      </c>
      <c r="F121" s="9" t="s">
        <v>539</v>
      </c>
      <c r="G121" s="19">
        <v>1895041</v>
      </c>
      <c r="H121" s="19">
        <v>14119577</v>
      </c>
      <c r="I121" s="20">
        <f t="shared" si="3"/>
        <v>16014618</v>
      </c>
      <c r="J121" s="14" t="s">
        <v>320</v>
      </c>
      <c r="K121" s="14" t="s">
        <v>320</v>
      </c>
      <c r="L121" s="16" t="s">
        <v>320</v>
      </c>
      <c r="M121" s="14" t="s">
        <v>320</v>
      </c>
      <c r="N121" s="15" t="s">
        <v>9</v>
      </c>
    </row>
    <row r="122" spans="1:14" ht="79.2" x14ac:dyDescent="0.3">
      <c r="A122" s="14" t="s">
        <v>536</v>
      </c>
      <c r="B122" s="14" t="s">
        <v>123</v>
      </c>
      <c r="C122" s="16" t="s">
        <v>125</v>
      </c>
      <c r="D122" s="17" t="s">
        <v>540</v>
      </c>
      <c r="E122" s="17" t="s">
        <v>541</v>
      </c>
      <c r="F122" s="9" t="s">
        <v>542</v>
      </c>
      <c r="G122" s="19">
        <v>7096512</v>
      </c>
      <c r="H122" s="19">
        <v>275873</v>
      </c>
      <c r="I122" s="20">
        <f t="shared" si="3"/>
        <v>7372385</v>
      </c>
      <c r="J122" s="14" t="s">
        <v>320</v>
      </c>
      <c r="K122" s="14" t="s">
        <v>320</v>
      </c>
      <c r="L122" s="16" t="s">
        <v>320</v>
      </c>
      <c r="M122" s="14" t="s">
        <v>320</v>
      </c>
      <c r="N122" s="15" t="s">
        <v>9</v>
      </c>
    </row>
    <row r="123" spans="1:14" ht="147" customHeight="1" x14ac:dyDescent="0.3">
      <c r="A123" s="14" t="s">
        <v>536</v>
      </c>
      <c r="B123" s="14" t="s">
        <v>123</v>
      </c>
      <c r="C123" s="16" t="s">
        <v>126</v>
      </c>
      <c r="D123" s="17" t="s">
        <v>543</v>
      </c>
      <c r="E123" s="17" t="s">
        <v>544</v>
      </c>
      <c r="F123" s="9" t="s">
        <v>545</v>
      </c>
      <c r="G123" s="19">
        <v>1644027</v>
      </c>
      <c r="H123" s="19">
        <v>311875</v>
      </c>
      <c r="I123" s="20">
        <f t="shared" si="3"/>
        <v>1955902</v>
      </c>
      <c r="J123" s="14" t="s">
        <v>320</v>
      </c>
      <c r="K123" s="14" t="s">
        <v>320</v>
      </c>
      <c r="L123" s="16" t="s">
        <v>320</v>
      </c>
      <c r="M123" s="14" t="s">
        <v>320</v>
      </c>
      <c r="N123" s="15" t="s">
        <v>9</v>
      </c>
    </row>
    <row r="124" spans="1:14" ht="66" x14ac:dyDescent="0.3">
      <c r="A124" s="14" t="s">
        <v>546</v>
      </c>
      <c r="B124" s="14" t="s">
        <v>127</v>
      </c>
      <c r="C124" s="16" t="s">
        <v>547</v>
      </c>
      <c r="D124" s="17" t="s">
        <v>548</v>
      </c>
      <c r="E124" s="17" t="s">
        <v>549</v>
      </c>
      <c r="F124" s="9" t="s">
        <v>550</v>
      </c>
      <c r="G124" s="19">
        <v>1619753</v>
      </c>
      <c r="H124" s="19">
        <v>65430</v>
      </c>
      <c r="I124" s="20">
        <f t="shared" si="3"/>
        <v>1685183</v>
      </c>
      <c r="J124" s="14" t="s">
        <v>320</v>
      </c>
      <c r="K124" s="14" t="s">
        <v>320</v>
      </c>
      <c r="L124" s="16" t="s">
        <v>320</v>
      </c>
      <c r="M124" s="14" t="s">
        <v>320</v>
      </c>
      <c r="N124" s="15" t="s">
        <v>9</v>
      </c>
    </row>
    <row r="125" spans="1:14" s="2" customFormat="1" ht="73.95" customHeight="1" x14ac:dyDescent="0.3">
      <c r="A125" s="16" t="s">
        <v>546</v>
      </c>
      <c r="B125" s="16" t="s">
        <v>127</v>
      </c>
      <c r="C125" s="16" t="s">
        <v>128</v>
      </c>
      <c r="D125" s="17" t="s">
        <v>551</v>
      </c>
      <c r="E125" s="17" t="s">
        <v>552</v>
      </c>
      <c r="F125" s="17" t="s">
        <v>553</v>
      </c>
      <c r="G125" s="19">
        <v>6389528</v>
      </c>
      <c r="H125" s="19">
        <v>118873</v>
      </c>
      <c r="I125" s="20">
        <f t="shared" si="3"/>
        <v>6508401</v>
      </c>
      <c r="J125" s="28" t="s">
        <v>554</v>
      </c>
      <c r="K125" s="28" t="s">
        <v>531</v>
      </c>
      <c r="L125" s="16" t="s">
        <v>320</v>
      </c>
      <c r="M125" s="16" t="s">
        <v>320</v>
      </c>
      <c r="N125" s="26" t="s">
        <v>129</v>
      </c>
    </row>
    <row r="126" spans="1:14" s="2" customFormat="1" ht="26.4" x14ac:dyDescent="0.3">
      <c r="A126" s="16" t="s">
        <v>546</v>
      </c>
      <c r="B126" s="16" t="s">
        <v>127</v>
      </c>
      <c r="C126" s="16" t="s">
        <v>130</v>
      </c>
      <c r="D126" s="17" t="s">
        <v>555</v>
      </c>
      <c r="E126" s="17" t="s">
        <v>556</v>
      </c>
      <c r="F126" s="17" t="s">
        <v>557</v>
      </c>
      <c r="G126" s="19">
        <v>6540641</v>
      </c>
      <c r="H126" s="19">
        <v>256806</v>
      </c>
      <c r="I126" s="20">
        <f t="shared" si="3"/>
        <v>6797447</v>
      </c>
      <c r="J126" s="16" t="s">
        <v>320</v>
      </c>
      <c r="K126" s="16" t="s">
        <v>320</v>
      </c>
      <c r="L126" s="16" t="s">
        <v>320</v>
      </c>
      <c r="M126" s="16" t="s">
        <v>320</v>
      </c>
      <c r="N126" s="15" t="s">
        <v>9</v>
      </c>
    </row>
    <row r="127" spans="1:14" x14ac:dyDescent="0.3">
      <c r="G127" s="21"/>
      <c r="H127" s="21"/>
      <c r="I127" s="23"/>
    </row>
    <row r="128" spans="1:14" x14ac:dyDescent="0.3">
      <c r="G128" s="21"/>
      <c r="H128" s="21"/>
      <c r="I128" s="23"/>
    </row>
  </sheetData>
  <autoFilter ref="A4:N127" xr:uid="{4655C4B7-A035-4BDA-9B64-9A8C2B1B004E}"/>
  <mergeCells count="2">
    <mergeCell ref="D3:N3"/>
    <mergeCell ref="D1:L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A95A3871D1BD1478E99DFE551AE2D73" ma:contentTypeVersion="6" ma:contentTypeDescription="Crear nuevo documento." ma:contentTypeScope="" ma:versionID="765208ea26907f179cf4da45d64ef1f7">
  <xsd:schema xmlns:xsd="http://www.w3.org/2001/XMLSchema" xmlns:xs="http://www.w3.org/2001/XMLSchema" xmlns:p="http://schemas.microsoft.com/office/2006/metadata/properties" xmlns:ns2="7463e6f2-4cf7-4f37-8a7b-859c1e512b3c" xmlns:ns3="cce461d0-2c5d-4299-938d-7e479773cd00" targetNamespace="http://schemas.microsoft.com/office/2006/metadata/properties" ma:root="true" ma:fieldsID="e20f632e28dfaf13a8c2f67eecbd77b1" ns2:_="" ns3:_="">
    <xsd:import namespace="7463e6f2-4cf7-4f37-8a7b-859c1e512b3c"/>
    <xsd:import namespace="cce461d0-2c5d-4299-938d-7e479773cd0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ce461d0-2c5d-4299-938d-7e479773cd0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410DC9-6E9D-480B-8E48-6AB644FEA8E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702C572-B695-4BB6-84E7-BBAD207DE2F0}">
  <ds:schemaRefs>
    <ds:schemaRef ds:uri="http://schemas.microsoft.com/sharepoint/v3/contenttype/forms"/>
  </ds:schemaRefs>
</ds:datastoreItem>
</file>

<file path=customXml/itemProps3.xml><?xml version="1.0" encoding="utf-8"?>
<ds:datastoreItem xmlns:ds="http://schemas.openxmlformats.org/officeDocument/2006/customXml" ds:itemID="{1FDAC18E-5F60-48EB-97C6-925BE0A1746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Tabla dinámica</vt:lpstr>
      <vt:lpstr>Matriz</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OLVERA VEGA DANIEL ADOLFO</cp:lastModifiedBy>
  <cp:revision/>
  <dcterms:created xsi:type="dcterms:W3CDTF">2024-10-25T20:36:18Z</dcterms:created>
  <dcterms:modified xsi:type="dcterms:W3CDTF">2024-10-28T21:43:13Z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0x0101002A95A3871D1BD1478E99DFE551AE2D73</vt:lpwstr>
  </property>
  <property fmtid="{D5CDD505-2E9C-101B-9397-08002B2CF9AE}" pid="3" name="Order">
    <vt:r8>94717300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ies>
</file>