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AGOSTO\Queretaro\"/>
    </mc:Choice>
  </mc:AlternateContent>
  <xr:revisionPtr revIDLastSave="0" documentId="13_ncr:1_{468371E5-5410-47B9-B08E-982E7CDEC158}" xr6:coauthVersionLast="47" xr6:coauthVersionMax="47" xr10:uidLastSave="{00000000-0000-0000-0000-000000000000}"/>
  <bookViews>
    <workbookView xWindow="-108" yWindow="-108" windowWidth="22140" windowHeight="13176" xr2:uid="{729B9AAE-1851-460B-82C6-DD8F62FD67C7}"/>
  </bookViews>
  <sheets>
    <sheet name="QT00 APROBACION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'QT00 APROBACION'!$A$8:$J$35</definedName>
    <definedName name="a" localSheetId="0">#REF!</definedName>
    <definedName name="a">#REF!</definedName>
    <definedName name="adquisicion">'[1]hoja oculta'!$C$2:$C$5</definedName>
    <definedName name="_xlnm.Print_Area" localSheetId="0">'QT00 APROBACION'!$A$1:$J$35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'QT00 APROBACION'!$1:$8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7" i="1" l="1"/>
  <c r="J31" i="1"/>
  <c r="J18" i="1"/>
  <c r="J14" i="1"/>
  <c r="J13" i="1"/>
  <c r="J32" i="1"/>
  <c r="J21" i="1"/>
  <c r="J16" i="1"/>
  <c r="J29" i="1"/>
  <c r="J9" i="1"/>
  <c r="J20" i="1"/>
  <c r="J35" i="1"/>
  <c r="J17" i="1" l="1"/>
  <c r="J15" i="1"/>
  <c r="J34" i="1"/>
  <c r="J28" i="1"/>
  <c r="J23" i="1"/>
  <c r="J25" i="1"/>
  <c r="J30" i="1"/>
  <c r="J24" i="1"/>
  <c r="J12" i="1"/>
  <c r="J33" i="1"/>
  <c r="J19" i="1"/>
  <c r="J11" i="1"/>
  <c r="J26" i="1" l="1"/>
  <c r="J10" i="1"/>
  <c r="J22" i="1"/>
</calcChain>
</file>

<file path=xl/sharedStrings.xml><?xml version="1.0" encoding="utf-8"?>
<sst xmlns="http://schemas.openxmlformats.org/spreadsheetml/2006/main" count="674" uniqueCount="86">
  <si>
    <t>Dirección Ejecutiva de Administración</t>
  </si>
  <si>
    <t>Dirección de Recursos Materiales y Servicios</t>
  </si>
  <si>
    <t>Subdirección de Adquisiciones</t>
  </si>
  <si>
    <t>Delegación Querétaro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</si>
  <si>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</si>
  <si>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</si>
  <si>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</si>
  <si>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</si>
  <si>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</si>
  <si>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</si>
  <si>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</si>
  <si>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</si>
  <si>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DELEGACIONALES</t>
  </si>
  <si>
    <t>QT00</t>
  </si>
  <si>
    <t>001</t>
  </si>
  <si>
    <t>M001</t>
  </si>
  <si>
    <t>B00OD01</t>
  </si>
  <si>
    <t>PRODUCTOS ALIMENTICIOS PARA EL PERSONAL EN LAS INSTALACIONES DE LAS UNIDADES RESPONSABLES</t>
  </si>
  <si>
    <t>SERVICIO TELEFÓNICO CONVENCIONAL</t>
  </si>
  <si>
    <t>ARRENDAMIENTO DE MAQUINARIA Y EQUIPO</t>
  </si>
  <si>
    <t>FLETES Y MANIOBRAS</t>
  </si>
  <si>
    <t>MANTENIMIENTO Y CONSERVACIÓN DE MOBILIARIO Y EQUIPO DE ADMINISTRACIÓN</t>
  </si>
  <si>
    <t>B00OD02</t>
  </si>
  <si>
    <t>SERVICIO DE AGUA</t>
  </si>
  <si>
    <t>SERVICIOS DE VIGILANCIA</t>
  </si>
  <si>
    <t>SERVICIOS DE LAVANDERÍA, LIMPIEZA E HIGIENE</t>
  </si>
  <si>
    <t>SERVICIOS DE JARDINERÍA Y FUMIGACIÓN</t>
  </si>
  <si>
    <t>R008</t>
  </si>
  <si>
    <t>COMBUSTIBLES, LUBRICANTES Y ADITIVOS PARA MAQUINARIA, EQUIPO DE PRODUCCIÓN Y SERVICIOS ADMINISTRATIVOS</t>
  </si>
  <si>
    <t>PRODUCTOS ALIMENTICIOS PARA EL PERSONAL DERIVADO DE ACTIVIDADES EXTRAORDINARIAS</t>
  </si>
  <si>
    <t>REFACCIONES Y ACCESORIOS MENORES DE MOBILIARIO Y EQUIPO DE ADMINISTRACIÓN, EDUCACIONAL Y RECREATIVO</t>
  </si>
  <si>
    <t>MANTENIMIENTO Y CONSERVACIÓN DE INMUEBLES</t>
  </si>
  <si>
    <t>MANTENIMIENTO Y CONSERVACIÓN DE VEHÍCULOS TERRESTRES, AÉREOS, MARÍTIMOS, LACUSTRES Y FLUVIALES</t>
  </si>
  <si>
    <t>VIÁTICOS NACIONALES PARA SERVIDORES PÚBLICOS EN EL DESEMPEÑO DE FUNCIONES OFICIALES</t>
  </si>
  <si>
    <t>GASTOS PARA ALIMENTACIÓN DE SERVIDORES PÚBLICOS DE MANDO</t>
  </si>
  <si>
    <t>OTROS IMPUESTOS Y DERECHOS</t>
  </si>
  <si>
    <t>PRESUPUESTADO AGOSTO</t>
  </si>
  <si>
    <t>EJERCIDO AGOSTO</t>
  </si>
  <si>
    <t>PRODUCTOS ALIMENTICIOS PARA EL PERSONAL QUE REALIZA LABORES DE CAMPO O DE SUPERVISIÓN</t>
  </si>
  <si>
    <t xml:space="preserve">Programa Anual de Adquisiciones, Arrendamientos y Servicios del INE 2024 (PAAASINE) </t>
  </si>
  <si>
    <t>MATERIALES Y ÚTILES DE OFICINA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</si>
  <si>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</si>
  <si>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</si>
  <si>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</si>
  <si>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</si>
  <si>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PARA EQUIPO DE CÓMPUTO Y TELECOMUNICACIONES.</t>
  </si>
  <si>
    <t>SUBCONTRATACIÓN DE SERVICIOS CON TERCEROS</t>
  </si>
  <si>
    <t>SERVICIOS BANCARIOS Y FINANCIEROS</t>
  </si>
  <si>
    <t>OTROS BIENES MUEBLES</t>
  </si>
  <si>
    <t>SUBDELEGACIONALES</t>
  </si>
  <si>
    <t>QTF6</t>
  </si>
  <si>
    <t>35501</t>
  </si>
  <si>
    <t>31401</t>
  </si>
  <si>
    <t>PRODUCTOS ALIMENTICIOS PARA EL PERSONAL EN LAS INSTALACIONES DE LAS UNIDADES RESPONSABLE</t>
  </si>
  <si>
    <t>MATERIAL DE LIMPIEZA</t>
  </si>
  <si>
    <t>R005</t>
  </si>
  <si>
    <t>088</t>
  </si>
  <si>
    <t>B00MO02</t>
  </si>
  <si>
    <t>REFACCIONES Y ACCESORIOS MENORES DE MOBILIARIO Y EQUIPO</t>
  </si>
  <si>
    <t>33801</t>
  </si>
  <si>
    <t>QT03</t>
  </si>
  <si>
    <t>MATERIALES Y ÚTILES PARA EL PROCESAMIENTO EN EQUIPOS Y BIENES INFORMÁTICOS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</si>
  <si>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</si>
  <si>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SERVICIOS PÚBLICOS Y LA OPERACIÓN DE PROGRAMAS PÚBLICOS</t>
  </si>
  <si>
    <t>IMPRESIÓN Y ELABORACIÓN DE MATERIAL INFORMATIVO DERIVADO DE LA OPERACIÓN Y ADMINISTRACIÓN DE LAS UNIDADES RESPONSABLES</t>
  </si>
  <si>
    <t>DIFUSIÓN DE MENSAJES SOBRE PROGRAMAS Y ACTIVIDADES INSTITUCIONALES</t>
  </si>
  <si>
    <t>QT01</t>
  </si>
  <si>
    <t>SERVICIO TELEFONICO CONVENCIONAL</t>
  </si>
  <si>
    <t>21601</t>
  </si>
  <si>
    <t>25201</t>
  </si>
  <si>
    <t>PLAGUICIDAS, ABONOS Y FERTILIZANTES</t>
  </si>
  <si>
    <t xml:space="preserve">SUBDELEGACIONAL </t>
  </si>
  <si>
    <t>QT02</t>
  </si>
  <si>
    <t>OTROS SERVICIOS COMERCIALES</t>
  </si>
  <si>
    <t>QT04</t>
  </si>
  <si>
    <t xml:space="preserve">ARRENDAMIENTO DE EDIFICIOS Y LOCALES </t>
  </si>
  <si>
    <t xml:space="preserve">SERVICIO DE AGUA </t>
  </si>
  <si>
    <t xml:space="preserve">SERVICIO DE VIGILANCIA </t>
  </si>
  <si>
    <t>COMBUSTIBLES, LUBRICANTES Y ADITIVOS PARA VEHICULOS TERRESTRES,AEREOS,MARITIMOS,LACUSTRES Y FLUVIALES DESTINADOS A SERVICIOS PUBLICOS Y LA OPERACIÓN DE PROGRAMAS PUBLICOS</t>
  </si>
  <si>
    <t>QTF5</t>
  </si>
  <si>
    <t>Combustibles, lubricantes y aditivos para vehículos terrestres, aéreos, marítimos, lacustres y fluviales destinados a servicios públicos y la operación de programas públicos</t>
  </si>
  <si>
    <t>Servicio de agua</t>
  </si>
  <si>
    <t xml:space="preserve"> Arrendamiento de edificios y locales</t>
  </si>
  <si>
    <t>Arrendamiento de maquinaria y equipo</t>
  </si>
  <si>
    <t>Servicios de lavandería, limpieza e higiene</t>
  </si>
  <si>
    <t>Subcontratación de Servicio con Terceros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</si>
</sst>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&quot;$&quot;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8" fillId="0" borderId="0"/>
    <xf numFmtId="0" fontId="6" fillId="0" borderId="0"/>
  </cellStyleXfs>
  <cellXfs count="71">
    <xf numFmtId="0" fontId="0" fillId="0" borderId="0" xfId="0"/>
    <xf numFmtId="0" fontId="1" fillId="0" borderId="0" xfId="2"/>
    <xf numFmtId="0" fontId="1" fillId="0" borderId="0" xfId="2" applyAlignment="1">
      <alignment wrapText="1"/>
    </xf>
    <xf numFmtId="0" fontId="1" fillId="0" borderId="0" xfId="2" applyAlignment="1">
      <alignment horizontal="right"/>
    </xf>
    <xf numFmtId="3" fontId="3" fillId="0" borderId="0" xfId="3" applyNumberFormat="1" applyFont="1" applyAlignment="1">
      <alignment horizontal="right" vertical="center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3" fontId="2" fillId="2" borderId="2" xfId="5" applyNumberFormat="1" applyFont="1" applyFill="1" applyBorder="1" applyAlignment="1">
      <alignment horizontal="center" vertical="center" wrapText="1"/>
    </xf>
    <xf numFmtId="0" fontId="1" fillId="0" borderId="0" xfId="2" applyFill="1"/>
    <xf numFmtId="0" fontId="1" fillId="0" borderId="0" xfId="2" applyFill="1" applyAlignment="1">
      <alignment wrapText="1"/>
    </xf>
    <xf numFmtId="0" fontId="1" fillId="0" borderId="0" xfId="2" applyFill="1" applyAlignment="1">
      <alignment horizontal="right"/>
    </xf>
    <xf numFmtId="0" fontId="1" fillId="0" borderId="2" xfId="3" applyFont="1" applyBorder="1" applyAlignment="1">
      <alignment horizontal="center" vertical="center" wrapText="1"/>
    </xf>
    <xf numFmtId="0" fontId="11" fillId="0" borderId="2" xfId="3" quotePrefix="1" applyFont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1" fontId="10" fillId="0" borderId="2" xfId="4" applyNumberFormat="1" applyFont="1" applyBorder="1" applyAlignment="1">
      <alignment horizontal="center" vertical="center" wrapText="1"/>
    </xf>
    <xf numFmtId="4" fontId="11" fillId="0" borderId="2" xfId="3" applyNumberFormat="1" applyFont="1" applyBorder="1" applyAlignment="1">
      <alignment horizontal="center" vertical="center" wrapText="1"/>
    </xf>
    <xf numFmtId="44" fontId="10" fillId="0" borderId="2" xfId="1" applyFont="1" applyFill="1" applyBorder="1" applyAlignment="1">
      <alignment horizontal="center" vertical="center" wrapText="1"/>
    </xf>
    <xf numFmtId="44" fontId="1" fillId="0" borderId="2" xfId="1" applyFont="1" applyFill="1" applyBorder="1" applyAlignment="1">
      <alignment horizontal="center" vertical="center" wrapText="1"/>
    </xf>
    <xf numFmtId="44" fontId="11" fillId="0" borderId="2" xfId="1" applyFont="1" applyBorder="1" applyAlignment="1">
      <alignment horizontal="right" vertical="center" wrapText="1"/>
    </xf>
    <xf numFmtId="49" fontId="10" fillId="0" borderId="2" xfId="0" applyNumberFormat="1" applyFont="1" applyBorder="1" applyAlignment="1">
      <alignment horizontal="center" vertical="center"/>
    </xf>
    <xf numFmtId="44" fontId="18" fillId="0" borderId="0" xfId="1" applyFont="1" applyFill="1" applyBorder="1" applyAlignment="1">
      <alignment vertical="center" wrapText="1"/>
    </xf>
    <xf numFmtId="3" fontId="7" fillId="0" borderId="0" xfId="4" applyNumberFormat="1" applyFont="1" applyFill="1" applyBorder="1" applyAlignment="1">
      <alignment horizontal="right" vertical="center" wrapText="1"/>
    </xf>
    <xf numFmtId="49" fontId="18" fillId="0" borderId="0" xfId="1" applyNumberFormat="1" applyFont="1" applyFill="1" applyBorder="1" applyAlignment="1">
      <alignment horizontal="center" vertical="center" wrapText="1"/>
    </xf>
    <xf numFmtId="3" fontId="16" fillId="0" borderId="0" xfId="3" applyNumberFormat="1" applyFont="1" applyFill="1" applyBorder="1" applyAlignment="1">
      <alignment vertical="center" wrapText="1"/>
    </xf>
    <xf numFmtId="49" fontId="18" fillId="0" borderId="0" xfId="1" applyNumberFormat="1" applyFont="1" applyFill="1" applyBorder="1" applyAlignment="1">
      <alignment vertical="center" wrapText="1"/>
    </xf>
    <xf numFmtId="49" fontId="18" fillId="0" borderId="0" xfId="1" applyNumberFormat="1" applyFont="1" applyFill="1" applyBorder="1" applyAlignment="1">
      <alignment horizontal="right" vertical="center" wrapText="1"/>
    </xf>
    <xf numFmtId="0" fontId="1" fillId="0" borderId="0" xfId="2" applyFill="1" applyBorder="1"/>
    <xf numFmtId="0" fontId="1" fillId="0" borderId="0" xfId="3" applyFill="1" applyBorder="1" applyAlignment="1">
      <alignment horizontal="center" vertical="center" wrapText="1"/>
    </xf>
    <xf numFmtId="0" fontId="12" fillId="0" borderId="0" xfId="3" applyFont="1" applyFill="1" applyBorder="1" applyAlignment="1">
      <alignment horizontal="center" vertical="center" wrapText="1"/>
    </xf>
    <xf numFmtId="0" fontId="13" fillId="0" borderId="0" xfId="3" applyFont="1" applyFill="1" applyBorder="1" applyAlignment="1">
      <alignment horizontal="center" vertical="center" wrapText="1"/>
    </xf>
    <xf numFmtId="0" fontId="7" fillId="0" borderId="0" xfId="3" applyFont="1" applyFill="1" applyBorder="1" applyAlignment="1">
      <alignment horizontal="center" vertical="center" wrapText="1"/>
    </xf>
    <xf numFmtId="164" fontId="13" fillId="0" borderId="0" xfId="3" applyNumberFormat="1" applyFont="1" applyFill="1" applyBorder="1" applyAlignment="1">
      <alignment horizontal="center" vertical="center" wrapText="1"/>
    </xf>
    <xf numFmtId="0" fontId="12" fillId="0" borderId="0" xfId="2" applyFont="1" applyFill="1" applyBorder="1"/>
    <xf numFmtId="0" fontId="15" fillId="0" borderId="0" xfId="3" applyFont="1" applyFill="1" applyBorder="1" applyAlignment="1">
      <alignment vertical="center" wrapText="1"/>
    </xf>
    <xf numFmtId="0" fontId="14" fillId="0" borderId="0" xfId="2" applyFont="1" applyFill="1" applyBorder="1" applyAlignment="1">
      <alignment horizontal="center" vertical="center"/>
    </xf>
    <xf numFmtId="0" fontId="1" fillId="0" borderId="0" xfId="2" applyFill="1" applyBorder="1" applyAlignment="1">
      <alignment horizontal="center" vertical="center"/>
    </xf>
    <xf numFmtId="44" fontId="1" fillId="0" borderId="0" xfId="2" applyNumberFormat="1" applyFill="1" applyBorder="1" applyAlignment="1">
      <alignment horizontal="center" vertical="center"/>
    </xf>
    <xf numFmtId="1" fontId="7" fillId="0" borderId="0" xfId="4" applyNumberFormat="1" applyFont="1" applyFill="1" applyBorder="1" applyAlignment="1">
      <alignment horizontal="center" vertical="center" wrapText="1"/>
    </xf>
    <xf numFmtId="3" fontId="16" fillId="0" borderId="0" xfId="3" applyNumberFormat="1" applyFont="1" applyFill="1" applyBorder="1" applyAlignment="1">
      <alignment horizontal="center" vertical="center" wrapText="1"/>
    </xf>
    <xf numFmtId="4" fontId="16" fillId="0" borderId="0" xfId="3" applyNumberFormat="1" applyFont="1" applyFill="1" applyBorder="1" applyAlignment="1">
      <alignment horizontal="right" vertical="center" wrapText="1"/>
    </xf>
    <xf numFmtId="0" fontId="10" fillId="0" borderId="2" xfId="4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44" fontId="1" fillId="0" borderId="2" xfId="1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64" fontId="1" fillId="0" borderId="2" xfId="0" applyNumberFormat="1" applyFont="1" applyBorder="1" applyAlignment="1">
      <alignment vertical="center" wrapText="1"/>
    </xf>
    <xf numFmtId="44" fontId="1" fillId="0" borderId="2" xfId="1" applyFont="1" applyFill="1" applyBorder="1" applyAlignment="1">
      <alignment vertical="center" wrapText="1"/>
    </xf>
    <xf numFmtId="44" fontId="1" fillId="0" borderId="2" xfId="1" applyFont="1" applyFill="1" applyBorder="1" applyAlignment="1">
      <alignment vertical="center"/>
    </xf>
    <xf numFmtId="44" fontId="1" fillId="0" borderId="2" xfId="1" applyFont="1" applyFill="1" applyBorder="1" applyAlignment="1">
      <alignment horizontal="center" vertical="center"/>
    </xf>
    <xf numFmtId="0" fontId="10" fillId="0" borderId="2" xfId="3" applyFont="1" applyBorder="1" applyAlignment="1">
      <alignment horizontal="center" vertical="center" wrapText="1"/>
    </xf>
    <xf numFmtId="44" fontId="10" fillId="0" borderId="2" xfId="1" applyFont="1" applyFill="1" applyBorder="1" applyAlignment="1">
      <alignment horizontal="right" vertical="center" wrapText="1"/>
    </xf>
    <xf numFmtId="0" fontId="1" fillId="3" borderId="2" xfId="3" applyFont="1" applyFill="1" applyBorder="1" applyAlignment="1">
      <alignment horizontal="center" vertical="center" wrapText="1"/>
    </xf>
    <xf numFmtId="0" fontId="11" fillId="3" borderId="2" xfId="3" quotePrefix="1" applyFont="1" applyFill="1" applyBorder="1" applyAlignment="1">
      <alignment horizontal="center" vertical="center" wrapText="1"/>
    </xf>
    <xf numFmtId="42" fontId="11" fillId="3" borderId="2" xfId="3" applyNumberFormat="1" applyFont="1" applyFill="1" applyBorder="1" applyAlignment="1">
      <alignment horizontal="center" vertical="center" wrapText="1"/>
    </xf>
    <xf numFmtId="49" fontId="10" fillId="0" borderId="2" xfId="3" applyNumberFormat="1" applyFont="1" applyBorder="1" applyAlignment="1">
      <alignment horizontal="center" vertical="center" wrapText="1"/>
    </xf>
    <xf numFmtId="0" fontId="11" fillId="3" borderId="2" xfId="3" applyFont="1" applyFill="1" applyBorder="1" applyAlignment="1">
      <alignment horizontal="center" vertical="center" wrapText="1"/>
    </xf>
    <xf numFmtId="49" fontId="11" fillId="3" borderId="2" xfId="3" quotePrefix="1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44" fontId="11" fillId="3" borderId="2" xfId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165" fontId="1" fillId="0" borderId="2" xfId="0" applyNumberFormat="1" applyFont="1" applyBorder="1" applyAlignment="1">
      <alignment horizontal="right" vertical="center" wrapText="1"/>
    </xf>
    <xf numFmtId="165" fontId="11" fillId="0" borderId="2" xfId="1" applyNumberFormat="1" applyFont="1" applyBorder="1" applyAlignment="1">
      <alignment horizontal="right" vertical="center" wrapText="1"/>
    </xf>
    <xf numFmtId="49" fontId="11" fillId="0" borderId="2" xfId="3" quotePrefix="1" applyNumberFormat="1" applyFont="1" applyBorder="1" applyAlignment="1">
      <alignment horizontal="left" vertical="center" wrapText="1"/>
    </xf>
    <xf numFmtId="1" fontId="10" fillId="3" borderId="2" xfId="4" applyNumberFormat="1" applyFont="1" applyFill="1" applyBorder="1" applyAlignment="1">
      <alignment horizontal="right" vertical="center" wrapText="1"/>
    </xf>
    <xf numFmtId="0" fontId="1" fillId="3" borderId="2" xfId="0" quotePrefix="1" applyFont="1" applyFill="1" applyBorder="1" applyAlignment="1" applyProtection="1">
      <alignment horizontal="center" vertical="center" wrapText="1"/>
      <protection locked="0"/>
    </xf>
    <xf numFmtId="165" fontId="10" fillId="3" borderId="2" xfId="1" applyNumberFormat="1" applyFont="1" applyFill="1" applyBorder="1" applyAlignment="1">
      <alignment horizontal="right" vertical="center" wrapText="1"/>
    </xf>
    <xf numFmtId="165" fontId="10" fillId="0" borderId="2" xfId="1" applyNumberFormat="1" applyFont="1" applyBorder="1" applyAlignment="1">
      <alignment horizontal="right" vertical="center" wrapText="1"/>
    </xf>
    <xf numFmtId="0" fontId="4" fillId="0" borderId="0" xfId="3" applyFont="1" applyAlignment="1">
      <alignment horizontal="center"/>
    </xf>
    <xf numFmtId="0" fontId="4" fillId="0" borderId="1" xfId="3" applyFont="1" applyBorder="1" applyAlignment="1">
      <alignment horizontal="center"/>
    </xf>
  </cellXfs>
  <cellStyles count="8">
    <cellStyle name="Millares 2" xfId="5" xr:uid="{FF62BE89-5617-4A1E-BDAF-C4728DBE8D10}"/>
    <cellStyle name="Moneda" xfId="1" builtinId="4"/>
    <cellStyle name="Normal" xfId="0" builtinId="0"/>
    <cellStyle name="Normal 2" xfId="6" xr:uid="{F022F633-7CD1-4C8C-AB40-73338EB64EB6}"/>
    <cellStyle name="Normal 2 2" xfId="3" xr:uid="{81F9150E-CB21-4A1C-9F99-1CB2EBEF0634}"/>
    <cellStyle name="Normal 4 2" xfId="7" xr:uid="{CC9A1AEF-B351-4FBF-85BC-F832C913FF73}"/>
    <cellStyle name="Normal 5" xfId="2" xr:uid="{E41A5C40-74C1-4FD2-955E-8630192EC5C4}"/>
    <cellStyle name="Normal 8" xfId="4" xr:uid="{B97DA83D-C665-486B-9B4C-0EFB98EF4A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441960</xdr:colOff>
      <xdr:row>0</xdr:row>
      <xdr:rowOff>182881</xdr:rowOff>
    </xdr:from>
    <xdr:to>
      <xdr:col>3</xdr:col>
      <xdr:colOff>477599</xdr:colOff>
      <xdr:row>4</xdr:row>
      <xdr:rowOff>53341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D92CA43-249C-47FB-BCCA-7014BCB10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1960" y="182881"/>
          <a:ext cx="2527379" cy="89916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10.22.0.176\Users\Joel\AppData\Local\Microsoft\Windows\Temporary%20Internet%20Files\Content.Outlook\BX9DN3MN\paaas\Copia%20de%20BD-ANTEPROYECTO%20PRESUPUESTO%202018%20AJUSTE%20INICIATIVAS%2024-11-2017actualizaci&#243;n%20de%20variaciones.xlsx?EC0F627F" TargetMode="External"/><Relationship Id="rId1" Type="http://schemas.openxmlformats.org/officeDocument/2006/relationships/externalLinkPath" Target="file:///\\EC0F627F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0.176\d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0.176\d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0.176\d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ED711-4CA3-4C8F-B7BF-2C90F279F9F5}">
  <sheetPr>
    <pageSetUpPr fitToPage="1"/>
  </sheetPr>
  <dimension ref="A1:Z99"/>
  <sheetViews>
    <sheetView tabSelected="1" zoomScaleNormal="100" workbookViewId="0"/>
  </sheetViews>
  <sheetFormatPr baseColWidth="10" defaultColWidth="11.5546875" defaultRowHeight="14.4" x14ac:dyDescent="0.3"/>
  <cols>
    <col min="1" max="1" width="21.21875" style="1" customWidth="1"/>
    <col min="2" max="4" width="7.5546875" style="1" customWidth="1"/>
    <col min="5" max="5" width="12.6640625" style="1" customWidth="1"/>
    <col min="6" max="6" width="11.44140625" style="1" customWidth="1"/>
    <col min="7" max="7" width="7.21875" style="9" customWidth="1"/>
    <col min="8" max="8" width="26.88671875" style="10" customWidth="1"/>
    <col min="9" max="9" width="22.6640625" style="10" customWidth="1"/>
    <col min="10" max="10" width="22.6640625" style="11" customWidth="1"/>
    <col min="11" max="16384" width="11.5546875" style="27"/>
  </cols>
  <sheetData>
    <row r="1" spans="1:10" ht="22.2" x14ac:dyDescent="0.3">
      <c r="G1" s="1"/>
      <c r="H1" s="2"/>
      <c r="I1" s="2"/>
      <c r="J1" s="4" t="s">
        <v>0</v>
      </c>
    </row>
    <row r="2" spans="1:10" ht="22.2" x14ac:dyDescent="0.3">
      <c r="G2" s="1"/>
      <c r="H2" s="2"/>
      <c r="I2" s="2"/>
      <c r="J2" s="4" t="s">
        <v>1</v>
      </c>
    </row>
    <row r="3" spans="1:10" ht="22.2" x14ac:dyDescent="0.3">
      <c r="G3" s="1"/>
      <c r="H3" s="2"/>
      <c r="I3" s="2"/>
      <c r="J3" s="4" t="s">
        <v>2</v>
      </c>
    </row>
    <row r="4" spans="1:10" x14ac:dyDescent="0.3">
      <c r="G4" s="1"/>
      <c r="H4" s="2"/>
      <c r="I4" s="2"/>
      <c r="J4" s="3"/>
    </row>
    <row r="5" spans="1:10" x14ac:dyDescent="0.3">
      <c r="G5" s="1"/>
      <c r="H5" s="2"/>
      <c r="I5" s="2"/>
      <c r="J5" s="3"/>
    </row>
    <row r="6" spans="1:10" ht="25.8" x14ac:dyDescent="0.5">
      <c r="A6" s="69" t="s">
        <v>39</v>
      </c>
      <c r="B6" s="69"/>
      <c r="C6" s="69"/>
      <c r="D6" s="69"/>
      <c r="E6" s="69"/>
      <c r="F6" s="69"/>
      <c r="G6" s="69"/>
      <c r="H6" s="69"/>
      <c r="I6" s="69"/>
      <c r="J6" s="69"/>
    </row>
    <row r="7" spans="1:10" ht="25.8" x14ac:dyDescent="0.5">
      <c r="A7" s="70" t="s">
        <v>3</v>
      </c>
      <c r="B7" s="70"/>
      <c r="C7" s="70"/>
      <c r="D7" s="70"/>
      <c r="E7" s="70"/>
      <c r="F7" s="70"/>
      <c r="G7" s="70"/>
      <c r="H7" s="70"/>
      <c r="I7" s="70"/>
      <c r="J7" s="70"/>
    </row>
    <row r="8" spans="1:10" s="28" customFormat="1" ht="56.25" customHeight="1" x14ac:dyDescent="0.3">
      <c r="A8" s="5" t="s">
        <v>4</v>
      </c>
      <c r="B8" s="5" t="s">
        <v>5</v>
      </c>
      <c r="C8" s="5" t="s">
        <v>6</v>
      </c>
      <c r="D8" s="5" t="s">
        <v>7</v>
      </c>
      <c r="E8" s="5" t="s">
        <v>8</v>
      </c>
      <c r="F8" s="5" t="s">
        <v>9</v>
      </c>
      <c r="G8" s="6" t="s">
        <v>10</v>
      </c>
      <c r="H8" s="7" t="s">
        <v>11</v>
      </c>
      <c r="I8" s="8" t="s">
        <v>36</v>
      </c>
      <c r="J8" s="8" t="s">
        <v>37</v>
      </c>
    </row>
    <row r="9" spans="1:10" s="28" customFormat="1" ht="28.8" x14ac:dyDescent="0.3">
      <c r="A9" s="12" t="s">
        <v>12</v>
      </c>
      <c r="B9" s="12" t="s">
        <v>13</v>
      </c>
      <c r="C9" s="13" t="s">
        <v>14</v>
      </c>
      <c r="D9" s="14" t="s">
        <v>15</v>
      </c>
      <c r="E9" s="13" t="s">
        <v>14</v>
      </c>
      <c r="F9" s="14" t="s">
        <v>16</v>
      </c>
      <c r="G9" s="15">
        <v>21101</v>
      </c>
      <c r="H9" s="16" t="s">
        <v>40</v>
      </c>
      <c r="I9" s="19">
        <v>0</v>
      </c>
      <c r="J9" s="19">
        <f>2024.2-1083.2</f>
        <v>941</v>
      </c>
    </row>
    <row r="10" spans="1:10" s="29" customFormat="1" ht="57.6" x14ac:dyDescent="0.3">
      <c r="A10" s="12" t="s">
        <v>12</v>
      </c>
      <c r="B10" s="12" t="s">
        <v>13</v>
      </c>
      <c r="C10" s="13" t="s">
        <v>14</v>
      </c>
      <c r="D10" s="14" t="s">
        <v>15</v>
      </c>
      <c r="E10" s="13" t="s">
        <v>14</v>
      </c>
      <c r="F10" s="14" t="s">
        <v>16</v>
      </c>
      <c r="G10" s="15">
        <v>22103</v>
      </c>
      <c r="H10" s="16" t="s">
        <v>38</v>
      </c>
      <c r="I10" s="19">
        <v>0</v>
      </c>
      <c r="J10" s="19">
        <f>I10+52.17</f>
        <v>52.17</v>
      </c>
    </row>
    <row r="11" spans="1:10" s="30" customFormat="1" ht="57.6" x14ac:dyDescent="0.3">
      <c r="A11" s="12" t="s">
        <v>12</v>
      </c>
      <c r="B11" s="12" t="s">
        <v>13</v>
      </c>
      <c r="C11" s="13" t="s">
        <v>14</v>
      </c>
      <c r="D11" s="14" t="s">
        <v>15</v>
      </c>
      <c r="E11" s="13" t="s">
        <v>14</v>
      </c>
      <c r="F11" s="14" t="s">
        <v>16</v>
      </c>
      <c r="G11" s="15">
        <v>22104</v>
      </c>
      <c r="H11" s="16" t="s">
        <v>17</v>
      </c>
      <c r="I11" s="19">
        <v>1600</v>
      </c>
      <c r="J11" s="19">
        <f>I11+584</f>
        <v>2184</v>
      </c>
    </row>
    <row r="12" spans="1:10" s="30" customFormat="1" ht="57.6" x14ac:dyDescent="0.3">
      <c r="A12" s="12" t="s">
        <v>12</v>
      </c>
      <c r="B12" s="12" t="s">
        <v>13</v>
      </c>
      <c r="C12" s="13" t="s">
        <v>14</v>
      </c>
      <c r="D12" s="14" t="s">
        <v>15</v>
      </c>
      <c r="E12" s="13" t="s">
        <v>14</v>
      </c>
      <c r="F12" s="14" t="s">
        <v>16</v>
      </c>
      <c r="G12" s="15">
        <v>22106</v>
      </c>
      <c r="H12" s="16" t="s">
        <v>29</v>
      </c>
      <c r="I12" s="44">
        <v>1500</v>
      </c>
      <c r="J12" s="44">
        <f>I12</f>
        <v>1500</v>
      </c>
    </row>
    <row r="13" spans="1:10" s="30" customFormat="1" ht="28.8" x14ac:dyDescent="0.3">
      <c r="A13" s="12" t="s">
        <v>12</v>
      </c>
      <c r="B13" s="12" t="s">
        <v>13</v>
      </c>
      <c r="C13" s="13" t="s">
        <v>14</v>
      </c>
      <c r="D13" s="14" t="s">
        <v>15</v>
      </c>
      <c r="E13" s="13" t="s">
        <v>14</v>
      </c>
      <c r="F13" s="14" t="s">
        <v>16</v>
      </c>
      <c r="G13" s="15">
        <v>22301</v>
      </c>
      <c r="H13" s="16" t="s">
        <v>41</v>
      </c>
      <c r="I13" s="44">
        <v>0</v>
      </c>
      <c r="J13" s="44">
        <f>4280.4</f>
        <v>4280.3999999999996</v>
      </c>
    </row>
    <row r="14" spans="1:10" s="30" customFormat="1" ht="28.8" x14ac:dyDescent="0.3">
      <c r="A14" s="12" t="s">
        <v>12</v>
      </c>
      <c r="B14" s="12" t="s">
        <v>13</v>
      </c>
      <c r="C14" s="13" t="s">
        <v>14</v>
      </c>
      <c r="D14" s="14" t="s">
        <v>15</v>
      </c>
      <c r="E14" s="13" t="s">
        <v>14</v>
      </c>
      <c r="F14" s="14" t="s">
        <v>16</v>
      </c>
      <c r="G14" s="15">
        <v>24601</v>
      </c>
      <c r="H14" s="16" t="s">
        <v>42</v>
      </c>
      <c r="I14" s="44">
        <v>0</v>
      </c>
      <c r="J14" s="44">
        <f>I14+1266.21</f>
        <v>1266.21</v>
      </c>
    </row>
    <row r="15" spans="1:10" s="30" customFormat="1" ht="28.8" x14ac:dyDescent="0.3">
      <c r="A15" s="12" t="s">
        <v>12</v>
      </c>
      <c r="B15" s="12" t="s">
        <v>13</v>
      </c>
      <c r="C15" s="13" t="s">
        <v>14</v>
      </c>
      <c r="D15" s="14" t="s">
        <v>15</v>
      </c>
      <c r="E15" s="13" t="s">
        <v>14</v>
      </c>
      <c r="F15" s="14" t="s">
        <v>16</v>
      </c>
      <c r="G15" s="15">
        <v>24801</v>
      </c>
      <c r="H15" s="16" t="s">
        <v>43</v>
      </c>
      <c r="I15" s="44">
        <v>0</v>
      </c>
      <c r="J15" s="44">
        <f>3363.73</f>
        <v>3363.73</v>
      </c>
    </row>
    <row r="16" spans="1:10" s="31" customFormat="1" ht="72" x14ac:dyDescent="0.3">
      <c r="A16" s="12" t="s">
        <v>12</v>
      </c>
      <c r="B16" s="12" t="s">
        <v>13</v>
      </c>
      <c r="C16" s="13" t="s">
        <v>14</v>
      </c>
      <c r="D16" s="14" t="s">
        <v>15</v>
      </c>
      <c r="E16" s="13" t="s">
        <v>14</v>
      </c>
      <c r="F16" s="14" t="s">
        <v>16</v>
      </c>
      <c r="G16" s="15">
        <v>26105</v>
      </c>
      <c r="H16" s="45" t="s">
        <v>28</v>
      </c>
      <c r="I16" s="44">
        <v>7000</v>
      </c>
      <c r="J16" s="44">
        <f>I16-52.17-154.85-806.21-584-4.35-4189.8-29-1179.62</f>
        <v>0</v>
      </c>
    </row>
    <row r="17" spans="1:11" s="30" customFormat="1" x14ac:dyDescent="0.3">
      <c r="A17" s="12" t="s">
        <v>12</v>
      </c>
      <c r="B17" s="12" t="s">
        <v>13</v>
      </c>
      <c r="C17" s="13" t="s">
        <v>14</v>
      </c>
      <c r="D17" s="14" t="s">
        <v>15</v>
      </c>
      <c r="E17" s="13" t="s">
        <v>14</v>
      </c>
      <c r="F17" s="14" t="s">
        <v>16</v>
      </c>
      <c r="G17" s="15">
        <v>29101</v>
      </c>
      <c r="H17" s="45" t="s">
        <v>44</v>
      </c>
      <c r="I17" s="44">
        <v>0</v>
      </c>
      <c r="J17" s="44">
        <f>2489.75</f>
        <v>2489.75</v>
      </c>
    </row>
    <row r="18" spans="1:11" s="31" customFormat="1" ht="57.6" x14ac:dyDescent="0.3">
      <c r="A18" s="12" t="s">
        <v>12</v>
      </c>
      <c r="B18" s="12" t="s">
        <v>13</v>
      </c>
      <c r="C18" s="13" t="s">
        <v>14</v>
      </c>
      <c r="D18" s="14" t="s">
        <v>15</v>
      </c>
      <c r="E18" s="13" t="s">
        <v>14</v>
      </c>
      <c r="F18" s="14" t="s">
        <v>16</v>
      </c>
      <c r="G18" s="15">
        <v>29301</v>
      </c>
      <c r="H18" s="46" t="s">
        <v>30</v>
      </c>
      <c r="I18" s="44">
        <v>35000</v>
      </c>
      <c r="J18" s="44">
        <f>I18-2024.2-4280.4-1266.21-3363.73-2489.75-4963.64-4161.04+896.37+11615.63</f>
        <v>24963.030000000002</v>
      </c>
    </row>
    <row r="19" spans="1:11" s="30" customFormat="1" ht="43.2" x14ac:dyDescent="0.3">
      <c r="A19" s="12" t="s">
        <v>12</v>
      </c>
      <c r="B19" s="12" t="s">
        <v>13</v>
      </c>
      <c r="C19" s="13" t="s">
        <v>14</v>
      </c>
      <c r="D19" s="14" t="s">
        <v>15</v>
      </c>
      <c r="E19" s="13" t="s">
        <v>14</v>
      </c>
      <c r="F19" s="14" t="s">
        <v>16</v>
      </c>
      <c r="G19" s="15">
        <v>29401</v>
      </c>
      <c r="H19" s="46" t="s">
        <v>45</v>
      </c>
      <c r="I19" s="44">
        <v>0</v>
      </c>
      <c r="J19" s="44">
        <f>4963.64</f>
        <v>4963.6400000000003</v>
      </c>
    </row>
    <row r="20" spans="1:11" s="30" customFormat="1" x14ac:dyDescent="0.3">
      <c r="A20" s="12" t="s">
        <v>12</v>
      </c>
      <c r="B20" s="12" t="s">
        <v>13</v>
      </c>
      <c r="C20" s="13" t="s">
        <v>14</v>
      </c>
      <c r="D20" s="14" t="s">
        <v>15</v>
      </c>
      <c r="E20" s="13" t="s">
        <v>14</v>
      </c>
      <c r="F20" s="45" t="s">
        <v>22</v>
      </c>
      <c r="G20" s="45">
        <v>31301</v>
      </c>
      <c r="H20" s="45" t="s">
        <v>23</v>
      </c>
      <c r="I20" s="44">
        <v>11000</v>
      </c>
      <c r="J20" s="44">
        <f>I20-2204.92</f>
        <v>8795.08</v>
      </c>
    </row>
    <row r="21" spans="1:11" s="31" customFormat="1" ht="28.8" x14ac:dyDescent="0.3">
      <c r="A21" s="12" t="s">
        <v>12</v>
      </c>
      <c r="B21" s="12" t="s">
        <v>13</v>
      </c>
      <c r="C21" s="13" t="s">
        <v>14</v>
      </c>
      <c r="D21" s="14" t="s">
        <v>15</v>
      </c>
      <c r="E21" s="13" t="s">
        <v>14</v>
      </c>
      <c r="F21" s="45" t="s">
        <v>16</v>
      </c>
      <c r="G21" s="45">
        <v>31401</v>
      </c>
      <c r="H21" s="45" t="s">
        <v>18</v>
      </c>
      <c r="I21" s="44">
        <v>3000</v>
      </c>
      <c r="J21" s="44">
        <f>I21-329.95</f>
        <v>2670.05</v>
      </c>
    </row>
    <row r="22" spans="1:11" s="30" customFormat="1" ht="28.8" x14ac:dyDescent="0.3">
      <c r="A22" s="12" t="s">
        <v>12</v>
      </c>
      <c r="B22" s="12" t="s">
        <v>13</v>
      </c>
      <c r="C22" s="13" t="s">
        <v>14</v>
      </c>
      <c r="D22" s="14" t="s">
        <v>15</v>
      </c>
      <c r="E22" s="13" t="s">
        <v>14</v>
      </c>
      <c r="F22" s="45" t="s">
        <v>16</v>
      </c>
      <c r="G22" s="45">
        <v>32601</v>
      </c>
      <c r="H22" s="45" t="s">
        <v>19</v>
      </c>
      <c r="I22" s="44">
        <v>2500</v>
      </c>
      <c r="J22" s="44">
        <f>I22+154.85</f>
        <v>2654.85</v>
      </c>
      <c r="K22" s="32"/>
    </row>
    <row r="23" spans="1:11" s="30" customFormat="1" x14ac:dyDescent="0.3">
      <c r="A23" s="12" t="s">
        <v>12</v>
      </c>
      <c r="B23" s="12" t="s">
        <v>13</v>
      </c>
      <c r="C23" s="13" t="s">
        <v>14</v>
      </c>
      <c r="D23" s="14" t="s">
        <v>15</v>
      </c>
      <c r="E23" s="13" t="s">
        <v>14</v>
      </c>
      <c r="F23" s="45" t="s">
        <v>22</v>
      </c>
      <c r="G23" s="45">
        <v>33801</v>
      </c>
      <c r="H23" s="45" t="s">
        <v>24</v>
      </c>
      <c r="I23" s="44">
        <v>57000</v>
      </c>
      <c r="J23" s="44">
        <f>I23-19230.4</f>
        <v>37769.599999999999</v>
      </c>
    </row>
    <row r="24" spans="1:11" s="30" customFormat="1" ht="28.8" x14ac:dyDescent="0.3">
      <c r="A24" s="12" t="s">
        <v>12</v>
      </c>
      <c r="B24" s="12" t="s">
        <v>13</v>
      </c>
      <c r="C24" s="13" t="s">
        <v>14</v>
      </c>
      <c r="D24" s="14" t="s">
        <v>15</v>
      </c>
      <c r="E24" s="13" t="s">
        <v>14</v>
      </c>
      <c r="F24" s="45" t="s">
        <v>16</v>
      </c>
      <c r="G24" s="45">
        <v>33901</v>
      </c>
      <c r="H24" s="45" t="s">
        <v>46</v>
      </c>
      <c r="I24" s="44">
        <v>0</v>
      </c>
      <c r="J24" s="44">
        <f>4.35</f>
        <v>4.3499999999999996</v>
      </c>
    </row>
    <row r="25" spans="1:11" s="30" customFormat="1" ht="28.8" x14ac:dyDescent="0.3">
      <c r="A25" s="12" t="s">
        <v>12</v>
      </c>
      <c r="B25" s="12" t="s">
        <v>13</v>
      </c>
      <c r="C25" s="13" t="s">
        <v>14</v>
      </c>
      <c r="D25" s="14" t="s">
        <v>15</v>
      </c>
      <c r="E25" s="13" t="s">
        <v>14</v>
      </c>
      <c r="F25" s="45" t="s">
        <v>16</v>
      </c>
      <c r="G25" s="45">
        <v>34101</v>
      </c>
      <c r="H25" s="45" t="s">
        <v>47</v>
      </c>
      <c r="I25" s="44">
        <v>0</v>
      </c>
      <c r="J25" s="44">
        <f>2204.92+859+5066.08+265+653</f>
        <v>9048</v>
      </c>
    </row>
    <row r="26" spans="1:11" s="30" customFormat="1" x14ac:dyDescent="0.3">
      <c r="A26" s="12" t="s">
        <v>12</v>
      </c>
      <c r="B26" s="12" t="s">
        <v>13</v>
      </c>
      <c r="C26" s="13" t="s">
        <v>14</v>
      </c>
      <c r="D26" s="14" t="s">
        <v>15</v>
      </c>
      <c r="E26" s="13" t="s">
        <v>14</v>
      </c>
      <c r="F26" s="45" t="s">
        <v>16</v>
      </c>
      <c r="G26" s="45">
        <v>34701</v>
      </c>
      <c r="H26" s="45" t="s">
        <v>20</v>
      </c>
      <c r="I26" s="44">
        <v>5500</v>
      </c>
      <c r="J26" s="44">
        <f>I26+806.21</f>
        <v>6306.21</v>
      </c>
    </row>
    <row r="27" spans="1:11" s="31" customFormat="1" ht="43.2" x14ac:dyDescent="0.3">
      <c r="A27" s="12" t="s">
        <v>12</v>
      </c>
      <c r="B27" s="12" t="s">
        <v>13</v>
      </c>
      <c r="C27" s="13" t="s">
        <v>14</v>
      </c>
      <c r="D27" s="14" t="s">
        <v>15</v>
      </c>
      <c r="E27" s="13" t="s">
        <v>14</v>
      </c>
      <c r="F27" s="45" t="s">
        <v>22</v>
      </c>
      <c r="G27" s="45">
        <v>35101</v>
      </c>
      <c r="H27" s="45" t="s">
        <v>31</v>
      </c>
      <c r="I27" s="44">
        <v>4165</v>
      </c>
      <c r="J27" s="44">
        <f>I27-859</f>
        <v>3306</v>
      </c>
    </row>
    <row r="28" spans="1:11" s="30" customFormat="1" ht="57.6" x14ac:dyDescent="0.3">
      <c r="A28" s="12" t="s">
        <v>12</v>
      </c>
      <c r="B28" s="12" t="s">
        <v>13</v>
      </c>
      <c r="C28" s="13" t="s">
        <v>14</v>
      </c>
      <c r="D28" s="14" t="s">
        <v>15</v>
      </c>
      <c r="E28" s="13" t="s">
        <v>14</v>
      </c>
      <c r="F28" s="45" t="s">
        <v>22</v>
      </c>
      <c r="G28" s="45">
        <v>35201</v>
      </c>
      <c r="H28" s="45" t="s">
        <v>21</v>
      </c>
      <c r="I28" s="44">
        <v>28501</v>
      </c>
      <c r="J28" s="44">
        <f>I28-5066.08-3482.92</f>
        <v>19952</v>
      </c>
    </row>
    <row r="29" spans="1:11" s="31" customFormat="1" ht="72" x14ac:dyDescent="0.3">
      <c r="A29" s="12" t="s">
        <v>12</v>
      </c>
      <c r="B29" s="12" t="s">
        <v>13</v>
      </c>
      <c r="C29" s="13" t="s">
        <v>14</v>
      </c>
      <c r="D29" s="14" t="s">
        <v>15</v>
      </c>
      <c r="E29" s="13" t="s">
        <v>14</v>
      </c>
      <c r="F29" s="45" t="s">
        <v>16</v>
      </c>
      <c r="G29" s="45">
        <v>35501</v>
      </c>
      <c r="H29" s="45" t="s">
        <v>32</v>
      </c>
      <c r="I29" s="44">
        <v>2500</v>
      </c>
      <c r="J29" s="44">
        <f>I29+1083.2+29</f>
        <v>3612.2</v>
      </c>
    </row>
    <row r="30" spans="1:11" s="30" customFormat="1" ht="28.8" x14ac:dyDescent="0.3">
      <c r="A30" s="12" t="s">
        <v>12</v>
      </c>
      <c r="B30" s="12" t="s">
        <v>13</v>
      </c>
      <c r="C30" s="13" t="s">
        <v>14</v>
      </c>
      <c r="D30" s="14" t="s">
        <v>15</v>
      </c>
      <c r="E30" s="13" t="s">
        <v>14</v>
      </c>
      <c r="F30" s="45" t="s">
        <v>22</v>
      </c>
      <c r="G30" s="45">
        <v>35801</v>
      </c>
      <c r="H30" s="45" t="s">
        <v>25</v>
      </c>
      <c r="I30" s="44">
        <v>37265</v>
      </c>
      <c r="J30" s="44">
        <f>I30-265</f>
        <v>37000</v>
      </c>
    </row>
    <row r="31" spans="1:11" s="31" customFormat="1" ht="28.8" x14ac:dyDescent="0.3">
      <c r="A31" s="12" t="s">
        <v>12</v>
      </c>
      <c r="B31" s="12" t="s">
        <v>13</v>
      </c>
      <c r="C31" s="13" t="s">
        <v>14</v>
      </c>
      <c r="D31" s="14" t="s">
        <v>15</v>
      </c>
      <c r="E31" s="13" t="s">
        <v>14</v>
      </c>
      <c r="F31" s="45" t="s">
        <v>22</v>
      </c>
      <c r="G31" s="45">
        <v>35901</v>
      </c>
      <c r="H31" s="45" t="s">
        <v>26</v>
      </c>
      <c r="I31" s="44">
        <v>4133</v>
      </c>
      <c r="J31" s="44">
        <f>I31-653+1179.62+329.95</f>
        <v>4989.57</v>
      </c>
    </row>
    <row r="32" spans="1:11" s="31" customFormat="1" ht="57.6" x14ac:dyDescent="0.3">
      <c r="A32" s="12" t="s">
        <v>12</v>
      </c>
      <c r="B32" s="12" t="s">
        <v>13</v>
      </c>
      <c r="C32" s="13" t="s">
        <v>14</v>
      </c>
      <c r="D32" s="14" t="s">
        <v>15</v>
      </c>
      <c r="E32" s="13" t="s">
        <v>14</v>
      </c>
      <c r="F32" s="45" t="s">
        <v>16</v>
      </c>
      <c r="G32" s="45">
        <v>37504</v>
      </c>
      <c r="H32" s="45" t="s">
        <v>33</v>
      </c>
      <c r="I32" s="44">
        <v>14375</v>
      </c>
      <c r="J32" s="44">
        <f>I32-896.37-11615.63</f>
        <v>1863</v>
      </c>
    </row>
    <row r="33" spans="1:10" s="31" customFormat="1" ht="43.2" x14ac:dyDescent="0.3">
      <c r="A33" s="12" t="s">
        <v>12</v>
      </c>
      <c r="B33" s="12" t="s">
        <v>13</v>
      </c>
      <c r="C33" s="13" t="s">
        <v>14</v>
      </c>
      <c r="D33" s="14" t="s">
        <v>27</v>
      </c>
      <c r="E33" s="13" t="s">
        <v>14</v>
      </c>
      <c r="F33" s="45" t="s">
        <v>16</v>
      </c>
      <c r="G33" s="45">
        <v>38501</v>
      </c>
      <c r="H33" s="45" t="s">
        <v>34</v>
      </c>
      <c r="I33" s="44">
        <v>3000</v>
      </c>
      <c r="J33" s="44">
        <f>I33</f>
        <v>3000</v>
      </c>
    </row>
    <row r="34" spans="1:10" s="33" customFormat="1" ht="28.8" x14ac:dyDescent="0.3">
      <c r="A34" s="12" t="s">
        <v>12</v>
      </c>
      <c r="B34" s="12" t="s">
        <v>13</v>
      </c>
      <c r="C34" s="13" t="s">
        <v>14</v>
      </c>
      <c r="D34" s="14" t="s">
        <v>15</v>
      </c>
      <c r="E34" s="13" t="s">
        <v>14</v>
      </c>
      <c r="F34" s="45" t="s">
        <v>16</v>
      </c>
      <c r="G34" s="45">
        <v>39202</v>
      </c>
      <c r="H34" s="45" t="s">
        <v>35</v>
      </c>
      <c r="I34" s="44">
        <v>2000</v>
      </c>
      <c r="J34" s="44">
        <f>I34+19230.4+3482.92</f>
        <v>24713.32</v>
      </c>
    </row>
    <row r="35" spans="1:10" s="33" customFormat="1" x14ac:dyDescent="0.3">
      <c r="A35" s="12" t="s">
        <v>12</v>
      </c>
      <c r="B35" s="12" t="s">
        <v>13</v>
      </c>
      <c r="C35" s="13" t="s">
        <v>14</v>
      </c>
      <c r="D35" s="14" t="s">
        <v>15</v>
      </c>
      <c r="E35" s="13" t="s">
        <v>14</v>
      </c>
      <c r="F35" s="45" t="s">
        <v>16</v>
      </c>
      <c r="G35" s="45">
        <v>56902</v>
      </c>
      <c r="H35" s="45" t="s">
        <v>48</v>
      </c>
      <c r="I35" s="44">
        <v>0</v>
      </c>
      <c r="J35" s="44">
        <f>4189.8+4161.04</f>
        <v>8350.84</v>
      </c>
    </row>
    <row r="36" spans="1:10" s="33" customFormat="1" ht="28.8" x14ac:dyDescent="0.3">
      <c r="A36" s="5" t="s">
        <v>4</v>
      </c>
      <c r="B36" s="5" t="s">
        <v>5</v>
      </c>
      <c r="C36" s="5" t="s">
        <v>6</v>
      </c>
      <c r="D36" s="5" t="s">
        <v>7</v>
      </c>
      <c r="E36" s="5" t="s">
        <v>8</v>
      </c>
      <c r="F36" s="5" t="s">
        <v>9</v>
      </c>
      <c r="G36" s="6" t="s">
        <v>10</v>
      </c>
      <c r="H36" s="7" t="s">
        <v>11</v>
      </c>
      <c r="I36" s="8" t="s">
        <v>36</v>
      </c>
      <c r="J36" s="8" t="s">
        <v>37</v>
      </c>
    </row>
    <row r="37" spans="1:10" s="28" customFormat="1" ht="28.8" x14ac:dyDescent="0.3">
      <c r="A37" s="51" t="s">
        <v>49</v>
      </c>
      <c r="B37" s="20" t="s">
        <v>66</v>
      </c>
      <c r="C37" s="20" t="s">
        <v>14</v>
      </c>
      <c r="D37" s="20" t="s">
        <v>15</v>
      </c>
      <c r="E37" s="20" t="s">
        <v>14</v>
      </c>
      <c r="F37" s="20" t="s">
        <v>16</v>
      </c>
      <c r="G37" s="20">
        <v>31401</v>
      </c>
      <c r="H37" s="42" t="s">
        <v>67</v>
      </c>
      <c r="I37" s="52">
        <v>1200</v>
      </c>
      <c r="J37" s="17">
        <v>1025.56</v>
      </c>
    </row>
    <row r="38" spans="1:10" s="28" customFormat="1" x14ac:dyDescent="0.3">
      <c r="A38" s="51" t="s">
        <v>49</v>
      </c>
      <c r="B38" s="20" t="s">
        <v>66</v>
      </c>
      <c r="C38" s="20" t="s">
        <v>14</v>
      </c>
      <c r="D38" s="20" t="s">
        <v>15</v>
      </c>
      <c r="E38" s="20" t="s">
        <v>14</v>
      </c>
      <c r="F38" s="20" t="s">
        <v>16</v>
      </c>
      <c r="G38" s="20" t="s">
        <v>68</v>
      </c>
      <c r="H38" s="42" t="s">
        <v>54</v>
      </c>
      <c r="I38" s="52">
        <v>7392</v>
      </c>
      <c r="J38" s="17">
        <v>7388.04</v>
      </c>
    </row>
    <row r="39" spans="1:10" s="28" customFormat="1" ht="28.8" x14ac:dyDescent="0.3">
      <c r="A39" s="51" t="s">
        <v>49</v>
      </c>
      <c r="B39" s="20" t="s">
        <v>66</v>
      </c>
      <c r="C39" s="20" t="s">
        <v>14</v>
      </c>
      <c r="D39" s="20" t="s">
        <v>15</v>
      </c>
      <c r="E39" s="20" t="s">
        <v>14</v>
      </c>
      <c r="F39" s="20" t="s">
        <v>16</v>
      </c>
      <c r="G39" s="20" t="s">
        <v>69</v>
      </c>
      <c r="H39" s="42" t="s">
        <v>70</v>
      </c>
      <c r="I39" s="52">
        <v>835</v>
      </c>
      <c r="J39" s="17">
        <v>834.97</v>
      </c>
    </row>
    <row r="40" spans="1:10" s="28" customFormat="1" ht="28.8" x14ac:dyDescent="0.3">
      <c r="A40" s="51" t="s">
        <v>49</v>
      </c>
      <c r="B40" s="20" t="s">
        <v>66</v>
      </c>
      <c r="C40" s="20" t="s">
        <v>14</v>
      </c>
      <c r="D40" s="20" t="s">
        <v>15</v>
      </c>
      <c r="E40" s="20" t="s">
        <v>14</v>
      </c>
      <c r="F40" s="20" t="s">
        <v>16</v>
      </c>
      <c r="G40" s="20">
        <v>39202</v>
      </c>
      <c r="H40" s="42" t="s">
        <v>35</v>
      </c>
      <c r="I40" s="52">
        <v>900</v>
      </c>
      <c r="J40" s="17">
        <v>828</v>
      </c>
    </row>
    <row r="41" spans="1:10" s="33" customFormat="1" ht="28.8" x14ac:dyDescent="0.3">
      <c r="A41" s="5" t="s">
        <v>4</v>
      </c>
      <c r="B41" s="5" t="s">
        <v>5</v>
      </c>
      <c r="C41" s="5" t="s">
        <v>6</v>
      </c>
      <c r="D41" s="5" t="s">
        <v>7</v>
      </c>
      <c r="E41" s="5" t="s">
        <v>8</v>
      </c>
      <c r="F41" s="5" t="s">
        <v>9</v>
      </c>
      <c r="G41" s="6" t="s">
        <v>10</v>
      </c>
      <c r="H41" s="7" t="s">
        <v>11</v>
      </c>
      <c r="I41" s="8" t="s">
        <v>36</v>
      </c>
      <c r="J41" s="8" t="s">
        <v>37</v>
      </c>
    </row>
    <row r="42" spans="1:10" s="34" customFormat="1" ht="78.75" customHeight="1" x14ac:dyDescent="0.3">
      <c r="A42" s="53" t="s">
        <v>71</v>
      </c>
      <c r="B42" s="53" t="s">
        <v>72</v>
      </c>
      <c r="C42" s="54" t="s">
        <v>14</v>
      </c>
      <c r="D42" s="45" t="s">
        <v>55</v>
      </c>
      <c r="E42" s="45" t="s">
        <v>56</v>
      </c>
      <c r="F42" s="45" t="s">
        <v>57</v>
      </c>
      <c r="G42" s="45">
        <v>26102</v>
      </c>
      <c r="H42" s="43" t="s">
        <v>63</v>
      </c>
      <c r="I42" s="47">
        <v>4255</v>
      </c>
      <c r="J42" s="55">
        <v>4200</v>
      </c>
    </row>
    <row r="43" spans="1:10" s="34" customFormat="1" x14ac:dyDescent="0.3">
      <c r="A43" s="53" t="s">
        <v>71</v>
      </c>
      <c r="B43" s="53" t="s">
        <v>72</v>
      </c>
      <c r="C43" s="54" t="s">
        <v>14</v>
      </c>
      <c r="D43" s="45" t="s">
        <v>15</v>
      </c>
      <c r="E43" s="45" t="s">
        <v>14</v>
      </c>
      <c r="F43" s="45" t="s">
        <v>22</v>
      </c>
      <c r="G43" s="45">
        <v>31301</v>
      </c>
      <c r="H43" s="43" t="s">
        <v>23</v>
      </c>
      <c r="I43" s="47">
        <v>800</v>
      </c>
      <c r="J43" s="55">
        <v>1149.49</v>
      </c>
    </row>
    <row r="44" spans="1:10" s="34" customFormat="1" x14ac:dyDescent="0.3">
      <c r="A44" s="53" t="s">
        <v>71</v>
      </c>
      <c r="B44" s="53" t="s">
        <v>72</v>
      </c>
      <c r="C44" s="54" t="s">
        <v>14</v>
      </c>
      <c r="D44" s="45" t="s">
        <v>55</v>
      </c>
      <c r="E44" s="45" t="s">
        <v>56</v>
      </c>
      <c r="F44" s="45" t="s">
        <v>57</v>
      </c>
      <c r="G44" s="45">
        <v>31301</v>
      </c>
      <c r="H44" s="43" t="s">
        <v>23</v>
      </c>
      <c r="I44" s="47">
        <v>900</v>
      </c>
      <c r="J44" s="55">
        <v>1632.2</v>
      </c>
    </row>
    <row r="45" spans="1:10" s="34" customFormat="1" ht="28.8" x14ac:dyDescent="0.3">
      <c r="A45" s="53" t="s">
        <v>71</v>
      </c>
      <c r="B45" s="53" t="s">
        <v>72</v>
      </c>
      <c r="C45" s="54" t="s">
        <v>14</v>
      </c>
      <c r="D45" s="45" t="s">
        <v>15</v>
      </c>
      <c r="E45" s="45" t="s">
        <v>14</v>
      </c>
      <c r="F45" s="45" t="s">
        <v>16</v>
      </c>
      <c r="G45" s="45">
        <v>31401</v>
      </c>
      <c r="H45" s="43" t="s">
        <v>18</v>
      </c>
      <c r="I45" s="47">
        <v>1300</v>
      </c>
      <c r="J45" s="55">
        <v>1138.7</v>
      </c>
    </row>
    <row r="46" spans="1:10" s="34" customFormat="1" ht="28.8" x14ac:dyDescent="0.3">
      <c r="A46" s="53" t="s">
        <v>71</v>
      </c>
      <c r="B46" s="53" t="s">
        <v>72</v>
      </c>
      <c r="C46" s="54" t="s">
        <v>14</v>
      </c>
      <c r="D46" s="45" t="s">
        <v>15</v>
      </c>
      <c r="E46" s="45" t="s">
        <v>14</v>
      </c>
      <c r="F46" s="45" t="s">
        <v>16</v>
      </c>
      <c r="G46" s="45">
        <v>33602</v>
      </c>
      <c r="H46" s="43" t="s">
        <v>73</v>
      </c>
      <c r="I46" s="47">
        <v>6510</v>
      </c>
      <c r="J46" s="55">
        <v>13020</v>
      </c>
    </row>
    <row r="47" spans="1:10" s="34" customFormat="1" ht="28.8" x14ac:dyDescent="0.3">
      <c r="A47" s="53" t="s">
        <v>71</v>
      </c>
      <c r="B47" s="53" t="s">
        <v>72</v>
      </c>
      <c r="C47" s="54" t="s">
        <v>14</v>
      </c>
      <c r="D47" s="45" t="s">
        <v>15</v>
      </c>
      <c r="E47" s="45" t="s">
        <v>14</v>
      </c>
      <c r="F47" s="45" t="s">
        <v>16</v>
      </c>
      <c r="G47" s="45">
        <v>32601</v>
      </c>
      <c r="H47" s="43" t="s">
        <v>19</v>
      </c>
      <c r="I47" s="47">
        <v>2600</v>
      </c>
      <c r="J47" s="55">
        <v>5200</v>
      </c>
    </row>
    <row r="48" spans="1:10" s="33" customFormat="1" ht="28.8" x14ac:dyDescent="0.3">
      <c r="A48" s="5" t="s">
        <v>4</v>
      </c>
      <c r="B48" s="5" t="s">
        <v>5</v>
      </c>
      <c r="C48" s="5" t="s">
        <v>6</v>
      </c>
      <c r="D48" s="5" t="s">
        <v>7</v>
      </c>
      <c r="E48" s="5" t="s">
        <v>8</v>
      </c>
      <c r="F48" s="5" t="s">
        <v>9</v>
      </c>
      <c r="G48" s="6" t="s">
        <v>10</v>
      </c>
      <c r="H48" s="7" t="s">
        <v>11</v>
      </c>
      <c r="I48" s="8" t="s">
        <v>36</v>
      </c>
      <c r="J48" s="8" t="s">
        <v>37</v>
      </c>
    </row>
    <row r="49" spans="1:11" s="35" customFormat="1" ht="28.8" x14ac:dyDescent="0.3">
      <c r="A49" s="43" t="s">
        <v>49</v>
      </c>
      <c r="B49" s="12" t="s">
        <v>60</v>
      </c>
      <c r="C49" s="45" t="s">
        <v>14</v>
      </c>
      <c r="D49" s="45" t="s">
        <v>15</v>
      </c>
      <c r="E49" s="45" t="s">
        <v>14</v>
      </c>
      <c r="F49" s="45" t="s">
        <v>16</v>
      </c>
      <c r="G49" s="45">
        <v>21101</v>
      </c>
      <c r="H49" s="43" t="s">
        <v>40</v>
      </c>
      <c r="I49" s="48">
        <v>5500</v>
      </c>
      <c r="J49" s="49">
        <v>4952.7700000000004</v>
      </c>
    </row>
    <row r="50" spans="1:11" s="36" customFormat="1" ht="43.2" x14ac:dyDescent="0.3">
      <c r="A50" s="43" t="s">
        <v>49</v>
      </c>
      <c r="B50" s="12" t="s">
        <v>60</v>
      </c>
      <c r="C50" s="45" t="s">
        <v>14</v>
      </c>
      <c r="D50" s="45" t="s">
        <v>15</v>
      </c>
      <c r="E50" s="45" t="s">
        <v>14</v>
      </c>
      <c r="F50" s="45" t="s">
        <v>16</v>
      </c>
      <c r="G50" s="45">
        <v>21401</v>
      </c>
      <c r="H50" s="43" t="s">
        <v>61</v>
      </c>
      <c r="I50" s="48">
        <v>5000</v>
      </c>
      <c r="J50" s="50">
        <v>3374.1</v>
      </c>
    </row>
    <row r="51" spans="1:11" s="36" customFormat="1" x14ac:dyDescent="0.3">
      <c r="A51" s="43" t="s">
        <v>49</v>
      </c>
      <c r="B51" s="12" t="s">
        <v>60</v>
      </c>
      <c r="C51" s="45" t="s">
        <v>14</v>
      </c>
      <c r="D51" s="45" t="s">
        <v>15</v>
      </c>
      <c r="E51" s="45" t="s">
        <v>14</v>
      </c>
      <c r="F51" s="45" t="s">
        <v>16</v>
      </c>
      <c r="G51" s="45">
        <v>21601</v>
      </c>
      <c r="H51" s="43" t="s">
        <v>54</v>
      </c>
      <c r="I51" s="48">
        <v>6000</v>
      </c>
      <c r="J51" s="50">
        <v>4826.18</v>
      </c>
    </row>
    <row r="52" spans="1:11" s="36" customFormat="1" ht="57.6" x14ac:dyDescent="0.3">
      <c r="A52" s="43" t="s">
        <v>49</v>
      </c>
      <c r="B52" s="12" t="s">
        <v>60</v>
      </c>
      <c r="C52" s="45" t="s">
        <v>14</v>
      </c>
      <c r="D52" s="45" t="s">
        <v>15</v>
      </c>
      <c r="E52" s="45" t="s">
        <v>14</v>
      </c>
      <c r="F52" s="45" t="s">
        <v>16</v>
      </c>
      <c r="G52" s="45">
        <v>22104</v>
      </c>
      <c r="H52" s="43" t="s">
        <v>17</v>
      </c>
      <c r="I52" s="48">
        <v>2600</v>
      </c>
      <c r="J52" s="50">
        <v>1328.51</v>
      </c>
      <c r="K52" s="37"/>
    </row>
    <row r="53" spans="1:11" s="36" customFormat="1" ht="86.4" x14ac:dyDescent="0.3">
      <c r="A53" s="43" t="s">
        <v>49</v>
      </c>
      <c r="B53" s="12" t="s">
        <v>60</v>
      </c>
      <c r="C53" s="45" t="s">
        <v>14</v>
      </c>
      <c r="D53" s="45" t="s">
        <v>15</v>
      </c>
      <c r="E53" s="45" t="s">
        <v>14</v>
      </c>
      <c r="F53" s="45" t="s">
        <v>16</v>
      </c>
      <c r="G53" s="45">
        <v>26103</v>
      </c>
      <c r="H53" s="43" t="s">
        <v>62</v>
      </c>
      <c r="I53" s="48">
        <v>17000</v>
      </c>
      <c r="J53" s="50">
        <v>0</v>
      </c>
      <c r="K53" s="37"/>
    </row>
    <row r="54" spans="1:11" s="36" customFormat="1" ht="43.2" x14ac:dyDescent="0.3">
      <c r="A54" s="43" t="s">
        <v>49</v>
      </c>
      <c r="B54" s="12" t="s">
        <v>60</v>
      </c>
      <c r="C54" s="45" t="s">
        <v>14</v>
      </c>
      <c r="D54" s="45" t="s">
        <v>15</v>
      </c>
      <c r="E54" s="45" t="s">
        <v>14</v>
      </c>
      <c r="F54" s="45" t="s">
        <v>16</v>
      </c>
      <c r="G54" s="45">
        <v>29401</v>
      </c>
      <c r="H54" s="43" t="s">
        <v>45</v>
      </c>
      <c r="I54" s="48">
        <v>4500</v>
      </c>
      <c r="J54" s="50">
        <v>4002</v>
      </c>
    </row>
    <row r="55" spans="1:11" s="36" customFormat="1" ht="28.8" x14ac:dyDescent="0.3">
      <c r="A55" s="43" t="s">
        <v>49</v>
      </c>
      <c r="B55" s="12" t="s">
        <v>60</v>
      </c>
      <c r="C55" s="45" t="s">
        <v>14</v>
      </c>
      <c r="D55" s="45" t="s">
        <v>55</v>
      </c>
      <c r="E55" s="45" t="s">
        <v>56</v>
      </c>
      <c r="F55" s="45" t="s">
        <v>57</v>
      </c>
      <c r="G55" s="45">
        <v>21101</v>
      </c>
      <c r="H55" s="43" t="s">
        <v>40</v>
      </c>
      <c r="I55" s="48">
        <v>16017</v>
      </c>
      <c r="J55" s="50">
        <v>10692.23</v>
      </c>
    </row>
    <row r="56" spans="1:11" s="36" customFormat="1" ht="43.2" x14ac:dyDescent="0.3">
      <c r="A56" s="43" t="s">
        <v>49</v>
      </c>
      <c r="B56" s="12" t="s">
        <v>60</v>
      </c>
      <c r="C56" s="45" t="s">
        <v>14</v>
      </c>
      <c r="D56" s="45" t="s">
        <v>55</v>
      </c>
      <c r="E56" s="45" t="s">
        <v>56</v>
      </c>
      <c r="F56" s="45" t="s">
        <v>57</v>
      </c>
      <c r="G56" s="45">
        <v>21401</v>
      </c>
      <c r="H56" s="43" t="s">
        <v>61</v>
      </c>
      <c r="I56" s="48">
        <v>0</v>
      </c>
      <c r="J56" s="50">
        <v>486.06</v>
      </c>
    </row>
    <row r="57" spans="1:11" s="36" customFormat="1" x14ac:dyDescent="0.3">
      <c r="A57" s="43" t="s">
        <v>49</v>
      </c>
      <c r="B57" s="12" t="s">
        <v>60</v>
      </c>
      <c r="C57" s="45" t="s">
        <v>14</v>
      </c>
      <c r="D57" s="45" t="s">
        <v>55</v>
      </c>
      <c r="E57" s="45" t="s">
        <v>56</v>
      </c>
      <c r="F57" s="45" t="s">
        <v>57</v>
      </c>
      <c r="G57" s="45">
        <v>21601</v>
      </c>
      <c r="H57" s="43" t="s">
        <v>54</v>
      </c>
      <c r="I57" s="48">
        <v>14920</v>
      </c>
      <c r="J57" s="50">
        <v>5792.53</v>
      </c>
    </row>
    <row r="58" spans="1:11" s="36" customFormat="1" ht="57.6" x14ac:dyDescent="0.3">
      <c r="A58" s="43" t="s">
        <v>49</v>
      </c>
      <c r="B58" s="12" t="s">
        <v>60</v>
      </c>
      <c r="C58" s="45" t="s">
        <v>14</v>
      </c>
      <c r="D58" s="45" t="s">
        <v>55</v>
      </c>
      <c r="E58" s="45" t="s">
        <v>56</v>
      </c>
      <c r="F58" s="45" t="s">
        <v>57</v>
      </c>
      <c r="G58" s="45">
        <v>22104</v>
      </c>
      <c r="H58" s="43" t="s">
        <v>17</v>
      </c>
      <c r="I58" s="48">
        <v>0</v>
      </c>
      <c r="J58" s="50">
        <v>2221.54</v>
      </c>
    </row>
    <row r="59" spans="1:11" s="36" customFormat="1" ht="115.2" x14ac:dyDescent="0.3">
      <c r="A59" s="43" t="s">
        <v>49</v>
      </c>
      <c r="B59" s="12" t="s">
        <v>60</v>
      </c>
      <c r="C59" s="45" t="s">
        <v>14</v>
      </c>
      <c r="D59" s="45" t="s">
        <v>55</v>
      </c>
      <c r="E59" s="45" t="s">
        <v>56</v>
      </c>
      <c r="F59" s="45" t="s">
        <v>57</v>
      </c>
      <c r="G59" s="45">
        <v>26102</v>
      </c>
      <c r="H59" s="43" t="s">
        <v>63</v>
      </c>
      <c r="I59" s="48">
        <v>575</v>
      </c>
      <c r="J59" s="50">
        <v>0</v>
      </c>
    </row>
    <row r="60" spans="1:11" s="36" customFormat="1" ht="57.6" x14ac:dyDescent="0.3">
      <c r="A60" s="43" t="s">
        <v>49</v>
      </c>
      <c r="B60" s="12" t="s">
        <v>60</v>
      </c>
      <c r="C60" s="45" t="s">
        <v>14</v>
      </c>
      <c r="D60" s="45" t="s">
        <v>55</v>
      </c>
      <c r="E60" s="45" t="s">
        <v>56</v>
      </c>
      <c r="F60" s="45" t="s">
        <v>57</v>
      </c>
      <c r="G60" s="45">
        <v>29301</v>
      </c>
      <c r="H60" s="45" t="s">
        <v>30</v>
      </c>
      <c r="I60" s="48">
        <v>8857.1</v>
      </c>
      <c r="J60" s="50">
        <v>0</v>
      </c>
    </row>
    <row r="61" spans="1:11" s="36" customFormat="1" ht="28.8" x14ac:dyDescent="0.3">
      <c r="A61" s="43" t="s">
        <v>49</v>
      </c>
      <c r="B61" s="12" t="s">
        <v>60</v>
      </c>
      <c r="C61" s="45" t="s">
        <v>14</v>
      </c>
      <c r="D61" s="45" t="s">
        <v>15</v>
      </c>
      <c r="E61" s="45" t="s">
        <v>14</v>
      </c>
      <c r="F61" s="45" t="s">
        <v>16</v>
      </c>
      <c r="G61" s="45">
        <v>31401</v>
      </c>
      <c r="H61" s="43" t="s">
        <v>18</v>
      </c>
      <c r="I61" s="48">
        <v>955</v>
      </c>
      <c r="J61" s="50">
        <v>727.11</v>
      </c>
    </row>
    <row r="62" spans="1:11" s="36" customFormat="1" ht="28.8" x14ac:dyDescent="0.3">
      <c r="A62" s="43" t="s">
        <v>49</v>
      </c>
      <c r="B62" s="12" t="s">
        <v>60</v>
      </c>
      <c r="C62" s="45" t="s">
        <v>14</v>
      </c>
      <c r="D62" s="45" t="s">
        <v>15</v>
      </c>
      <c r="E62" s="45" t="s">
        <v>14</v>
      </c>
      <c r="F62" s="45" t="s">
        <v>16</v>
      </c>
      <c r="G62" s="45">
        <v>32601</v>
      </c>
      <c r="H62" s="43" t="s">
        <v>19</v>
      </c>
      <c r="I62" s="48">
        <v>3500</v>
      </c>
      <c r="J62" s="50">
        <v>18942.43</v>
      </c>
    </row>
    <row r="63" spans="1:11" s="36" customFormat="1" ht="28.8" x14ac:dyDescent="0.3">
      <c r="A63" s="43" t="s">
        <v>49</v>
      </c>
      <c r="B63" s="12" t="s">
        <v>60</v>
      </c>
      <c r="C63" s="45" t="s">
        <v>14</v>
      </c>
      <c r="D63" s="45" t="s">
        <v>15</v>
      </c>
      <c r="E63" s="45" t="s">
        <v>14</v>
      </c>
      <c r="F63" s="45" t="s">
        <v>16</v>
      </c>
      <c r="G63" s="45">
        <v>33901</v>
      </c>
      <c r="H63" s="45" t="s">
        <v>46</v>
      </c>
      <c r="I63" s="48">
        <v>0</v>
      </c>
      <c r="J63" s="50">
        <v>383.18</v>
      </c>
    </row>
    <row r="64" spans="1:11" s="36" customFormat="1" x14ac:dyDescent="0.3">
      <c r="A64" s="43" t="s">
        <v>49</v>
      </c>
      <c r="B64" s="12" t="s">
        <v>60</v>
      </c>
      <c r="C64" s="45" t="s">
        <v>14</v>
      </c>
      <c r="D64" s="45" t="s">
        <v>55</v>
      </c>
      <c r="E64" s="45" t="s">
        <v>56</v>
      </c>
      <c r="F64" s="45" t="s">
        <v>57</v>
      </c>
      <c r="G64" s="45">
        <v>33801</v>
      </c>
      <c r="H64" s="43" t="s">
        <v>24</v>
      </c>
      <c r="I64" s="48">
        <v>31015</v>
      </c>
      <c r="J64" s="50">
        <v>31014.92</v>
      </c>
    </row>
    <row r="65" spans="1:26" s="36" customFormat="1" ht="72" x14ac:dyDescent="0.3">
      <c r="A65" s="43" t="s">
        <v>49</v>
      </c>
      <c r="B65" s="12" t="s">
        <v>60</v>
      </c>
      <c r="C65" s="45" t="s">
        <v>14</v>
      </c>
      <c r="D65" s="45" t="s">
        <v>55</v>
      </c>
      <c r="E65" s="45" t="s">
        <v>56</v>
      </c>
      <c r="F65" s="45" t="s">
        <v>57</v>
      </c>
      <c r="G65" s="45">
        <v>33604</v>
      </c>
      <c r="H65" s="45" t="s">
        <v>64</v>
      </c>
      <c r="I65" s="48">
        <v>0</v>
      </c>
      <c r="J65" s="50">
        <v>2111.1999999999998</v>
      </c>
    </row>
    <row r="66" spans="1:26" s="36" customFormat="1" ht="57.6" x14ac:dyDescent="0.3">
      <c r="A66" s="43" t="s">
        <v>49</v>
      </c>
      <c r="B66" s="12" t="s">
        <v>60</v>
      </c>
      <c r="C66" s="45" t="s">
        <v>14</v>
      </c>
      <c r="D66" s="45" t="s">
        <v>15</v>
      </c>
      <c r="E66" s="45" t="s">
        <v>14</v>
      </c>
      <c r="F66" s="45" t="s">
        <v>22</v>
      </c>
      <c r="G66" s="45">
        <v>35201</v>
      </c>
      <c r="H66" s="43" t="s">
        <v>21</v>
      </c>
      <c r="I66" s="48">
        <v>8320</v>
      </c>
      <c r="J66" s="50">
        <v>0</v>
      </c>
    </row>
    <row r="67" spans="1:26" s="36" customFormat="1" ht="72" x14ac:dyDescent="0.3">
      <c r="A67" s="43" t="s">
        <v>49</v>
      </c>
      <c r="B67" s="12" t="s">
        <v>60</v>
      </c>
      <c r="C67" s="45" t="s">
        <v>14</v>
      </c>
      <c r="D67" s="45" t="s">
        <v>15</v>
      </c>
      <c r="E67" s="45" t="s">
        <v>14</v>
      </c>
      <c r="F67" s="45" t="s">
        <v>16</v>
      </c>
      <c r="G67" s="45">
        <v>35501</v>
      </c>
      <c r="H67" s="43" t="s">
        <v>32</v>
      </c>
      <c r="I67" s="48">
        <v>11500</v>
      </c>
      <c r="J67" s="50">
        <v>0</v>
      </c>
    </row>
    <row r="68" spans="1:26" s="36" customFormat="1" ht="28.8" x14ac:dyDescent="0.3">
      <c r="A68" s="43" t="s">
        <v>49</v>
      </c>
      <c r="B68" s="12" t="s">
        <v>60</v>
      </c>
      <c r="C68" s="45" t="s">
        <v>14</v>
      </c>
      <c r="D68" s="45" t="s">
        <v>55</v>
      </c>
      <c r="E68" s="45" t="s">
        <v>56</v>
      </c>
      <c r="F68" s="45" t="s">
        <v>57</v>
      </c>
      <c r="G68" s="45">
        <v>35801</v>
      </c>
      <c r="H68" s="43" t="s">
        <v>25</v>
      </c>
      <c r="I68" s="48">
        <v>37072</v>
      </c>
      <c r="J68" s="50">
        <v>33978.720000000001</v>
      </c>
    </row>
    <row r="69" spans="1:26" s="36" customFormat="1" ht="57.6" x14ac:dyDescent="0.3">
      <c r="A69" s="43" t="s">
        <v>49</v>
      </c>
      <c r="B69" s="12" t="s">
        <v>60</v>
      </c>
      <c r="C69" s="45" t="s">
        <v>14</v>
      </c>
      <c r="D69" s="45" t="s">
        <v>55</v>
      </c>
      <c r="E69" s="45" t="s">
        <v>56</v>
      </c>
      <c r="F69" s="45" t="s">
        <v>57</v>
      </c>
      <c r="G69" s="45">
        <v>36101</v>
      </c>
      <c r="H69" s="43" t="s">
        <v>65</v>
      </c>
      <c r="I69" s="48">
        <v>6448</v>
      </c>
      <c r="J69" s="50">
        <v>0</v>
      </c>
    </row>
    <row r="70" spans="1:26" s="36" customFormat="1" ht="28.8" x14ac:dyDescent="0.3">
      <c r="A70" s="43" t="s">
        <v>49</v>
      </c>
      <c r="B70" s="12" t="s">
        <v>60</v>
      </c>
      <c r="C70" s="45" t="s">
        <v>14</v>
      </c>
      <c r="D70" s="45" t="s">
        <v>15</v>
      </c>
      <c r="E70" s="45" t="s">
        <v>14</v>
      </c>
      <c r="F70" s="45" t="s">
        <v>16</v>
      </c>
      <c r="G70" s="45">
        <v>39202</v>
      </c>
      <c r="H70" s="43" t="s">
        <v>35</v>
      </c>
      <c r="I70" s="48">
        <v>662</v>
      </c>
      <c r="J70" s="50">
        <v>0</v>
      </c>
    </row>
    <row r="71" spans="1:26" s="36" customFormat="1" ht="28.8" x14ac:dyDescent="0.3">
      <c r="A71" s="5" t="s">
        <v>4</v>
      </c>
      <c r="B71" s="5" t="s">
        <v>5</v>
      </c>
      <c r="C71" s="5" t="s">
        <v>6</v>
      </c>
      <c r="D71" s="5" t="s">
        <v>7</v>
      </c>
      <c r="E71" s="5" t="s">
        <v>8</v>
      </c>
      <c r="F71" s="5" t="s">
        <v>9</v>
      </c>
      <c r="G71" s="6" t="s">
        <v>10</v>
      </c>
      <c r="H71" s="7" t="s">
        <v>11</v>
      </c>
      <c r="I71" s="8" t="s">
        <v>36</v>
      </c>
      <c r="J71" s="8" t="s">
        <v>37</v>
      </c>
    </row>
    <row r="72" spans="1:26" s="31" customFormat="1" ht="30" customHeight="1" x14ac:dyDescent="0.3">
      <c r="A72" s="12" t="s">
        <v>49</v>
      </c>
      <c r="B72" s="53" t="s">
        <v>74</v>
      </c>
      <c r="C72" s="56" t="s">
        <v>14</v>
      </c>
      <c r="D72" s="57" t="s">
        <v>15</v>
      </c>
      <c r="E72" s="58" t="s">
        <v>14</v>
      </c>
      <c r="F72" s="57" t="s">
        <v>22</v>
      </c>
      <c r="G72" s="59">
        <v>32201</v>
      </c>
      <c r="H72" s="60" t="s">
        <v>75</v>
      </c>
      <c r="I72" s="48">
        <v>99089</v>
      </c>
      <c r="J72" s="48">
        <v>99403.86</v>
      </c>
      <c r="K72" s="21"/>
      <c r="L72" s="21"/>
      <c r="M72" s="22"/>
      <c r="N72" s="23"/>
      <c r="O72" s="23"/>
      <c r="P72" s="21"/>
      <c r="Q72" s="24"/>
      <c r="R72" s="25"/>
      <c r="S72" s="25"/>
      <c r="T72" s="25"/>
      <c r="U72" s="25"/>
      <c r="V72" s="25"/>
      <c r="W72" s="25"/>
      <c r="X72" s="25"/>
      <c r="Y72" s="25"/>
      <c r="Z72" s="26"/>
    </row>
    <row r="73" spans="1:26" s="31" customFormat="1" ht="28.8" x14ac:dyDescent="0.3">
      <c r="A73" s="12" t="s">
        <v>49</v>
      </c>
      <c r="B73" s="12" t="s">
        <v>74</v>
      </c>
      <c r="C73" s="13" t="s">
        <v>14</v>
      </c>
      <c r="D73" s="14" t="s">
        <v>15</v>
      </c>
      <c r="E73" s="13" t="s">
        <v>14</v>
      </c>
      <c r="F73" s="14" t="s">
        <v>16</v>
      </c>
      <c r="G73" s="15">
        <v>32601</v>
      </c>
      <c r="H73" s="16" t="s">
        <v>19</v>
      </c>
      <c r="I73" s="48">
        <v>2800</v>
      </c>
      <c r="J73" s="48">
        <v>2500</v>
      </c>
      <c r="K73" s="24"/>
      <c r="L73" s="38"/>
      <c r="M73" s="22"/>
      <c r="N73" s="39"/>
      <c r="O73" s="39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40"/>
    </row>
    <row r="74" spans="1:26" s="31" customFormat="1" ht="30" customHeight="1" x14ac:dyDescent="0.3">
      <c r="A74" s="12" t="s">
        <v>49</v>
      </c>
      <c r="B74" s="12" t="s">
        <v>74</v>
      </c>
      <c r="C74" s="13" t="s">
        <v>14</v>
      </c>
      <c r="D74" s="14" t="s">
        <v>15</v>
      </c>
      <c r="E74" s="13" t="s">
        <v>14</v>
      </c>
      <c r="F74" s="14" t="s">
        <v>16</v>
      </c>
      <c r="G74" s="15">
        <v>31401</v>
      </c>
      <c r="H74" s="16" t="s">
        <v>67</v>
      </c>
      <c r="I74" s="48">
        <v>750</v>
      </c>
      <c r="J74" s="48">
        <v>709.71</v>
      </c>
      <c r="K74" s="24"/>
      <c r="L74" s="38"/>
      <c r="M74" s="22"/>
      <c r="N74" s="39"/>
      <c r="O74" s="39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40"/>
    </row>
    <row r="75" spans="1:26" s="31" customFormat="1" ht="30" customHeight="1" x14ac:dyDescent="0.3">
      <c r="A75" s="12" t="s">
        <v>49</v>
      </c>
      <c r="B75" s="12" t="s">
        <v>74</v>
      </c>
      <c r="C75" s="13" t="s">
        <v>14</v>
      </c>
      <c r="D75" s="14" t="s">
        <v>15</v>
      </c>
      <c r="E75" s="13" t="s">
        <v>14</v>
      </c>
      <c r="F75" s="14" t="s">
        <v>22</v>
      </c>
      <c r="G75" s="15">
        <v>31301</v>
      </c>
      <c r="H75" s="16" t="s">
        <v>76</v>
      </c>
      <c r="I75" s="48">
        <v>3000</v>
      </c>
      <c r="J75" s="48">
        <v>3730</v>
      </c>
      <c r="K75" s="24"/>
      <c r="L75" s="38"/>
      <c r="M75" s="22"/>
      <c r="N75" s="39"/>
      <c r="O75" s="39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40"/>
    </row>
    <row r="76" spans="1:26" s="31" customFormat="1" ht="30" customHeight="1" x14ac:dyDescent="0.3">
      <c r="A76" s="12" t="s">
        <v>49</v>
      </c>
      <c r="B76" s="12" t="s">
        <v>74</v>
      </c>
      <c r="C76" s="13" t="s">
        <v>14</v>
      </c>
      <c r="D76" s="14" t="s">
        <v>15</v>
      </c>
      <c r="E76" s="13" t="s">
        <v>14</v>
      </c>
      <c r="F76" s="14" t="s">
        <v>22</v>
      </c>
      <c r="G76" s="15">
        <v>33801</v>
      </c>
      <c r="H76" s="16" t="s">
        <v>77</v>
      </c>
      <c r="I76" s="48">
        <v>33768</v>
      </c>
      <c r="J76" s="48">
        <v>33767.760000000002</v>
      </c>
      <c r="K76" s="24"/>
      <c r="L76" s="38"/>
      <c r="M76" s="22"/>
      <c r="N76" s="39"/>
      <c r="O76" s="39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40"/>
    </row>
    <row r="77" spans="1:26" s="31" customFormat="1" ht="97.95" customHeight="1" x14ac:dyDescent="0.3">
      <c r="A77" s="12" t="s">
        <v>49</v>
      </c>
      <c r="B77" s="12" t="s">
        <v>74</v>
      </c>
      <c r="C77" s="13" t="s">
        <v>14</v>
      </c>
      <c r="D77" s="14" t="s">
        <v>55</v>
      </c>
      <c r="E77" s="13" t="s">
        <v>56</v>
      </c>
      <c r="F77" s="14" t="s">
        <v>57</v>
      </c>
      <c r="G77" s="15">
        <v>26102</v>
      </c>
      <c r="H77" s="16" t="s">
        <v>78</v>
      </c>
      <c r="I77" s="48">
        <v>874</v>
      </c>
      <c r="J77" s="48">
        <v>874</v>
      </c>
      <c r="K77" s="24"/>
      <c r="L77" s="38"/>
      <c r="M77" s="22"/>
      <c r="N77" s="39"/>
      <c r="O77" s="39"/>
      <c r="P77" s="24"/>
      <c r="Q77" s="39"/>
      <c r="R77" s="24"/>
      <c r="S77" s="24"/>
      <c r="T77" s="24"/>
      <c r="U77" s="24"/>
      <c r="V77" s="24"/>
      <c r="W77" s="24"/>
      <c r="X77" s="24"/>
      <c r="Y77" s="24"/>
      <c r="Z77" s="40"/>
    </row>
    <row r="78" spans="1:26" s="31" customFormat="1" ht="33" customHeight="1" x14ac:dyDescent="0.3">
      <c r="A78" s="12" t="s">
        <v>49</v>
      </c>
      <c r="B78" s="12" t="s">
        <v>74</v>
      </c>
      <c r="C78" s="13" t="s">
        <v>14</v>
      </c>
      <c r="D78" s="14" t="s">
        <v>55</v>
      </c>
      <c r="E78" s="13" t="s">
        <v>56</v>
      </c>
      <c r="F78" s="14" t="s">
        <v>57</v>
      </c>
      <c r="G78" s="15">
        <v>31301</v>
      </c>
      <c r="H78" s="16" t="s">
        <v>76</v>
      </c>
      <c r="I78" s="48">
        <v>2700</v>
      </c>
      <c r="J78" s="48">
        <v>1747</v>
      </c>
      <c r="K78" s="24"/>
      <c r="L78" s="38"/>
      <c r="M78" s="22"/>
      <c r="N78" s="39"/>
      <c r="O78" s="39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40"/>
    </row>
    <row r="79" spans="1:26" s="31" customFormat="1" ht="33" customHeight="1" x14ac:dyDescent="0.3">
      <c r="A79" s="12" t="s">
        <v>49</v>
      </c>
      <c r="B79" s="12" t="s">
        <v>74</v>
      </c>
      <c r="C79" s="13" t="s">
        <v>14</v>
      </c>
      <c r="D79" s="14" t="s">
        <v>55</v>
      </c>
      <c r="E79" s="13">
        <v>88</v>
      </c>
      <c r="F79" s="14" t="s">
        <v>57</v>
      </c>
      <c r="G79" s="15">
        <v>33801</v>
      </c>
      <c r="H79" s="16" t="s">
        <v>77</v>
      </c>
      <c r="I79" s="48">
        <v>67536</v>
      </c>
      <c r="J79" s="48">
        <v>65783.759999999995</v>
      </c>
      <c r="K79" s="24"/>
      <c r="L79" s="38"/>
      <c r="M79" s="22"/>
      <c r="N79" s="39"/>
      <c r="O79" s="39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40"/>
    </row>
    <row r="80" spans="1:26" s="31" customFormat="1" ht="43.95" customHeight="1" x14ac:dyDescent="0.3">
      <c r="A80" s="12" t="s">
        <v>49</v>
      </c>
      <c r="B80" s="53" t="s">
        <v>74</v>
      </c>
      <c r="C80" s="56" t="s">
        <v>14</v>
      </c>
      <c r="D80" s="57" t="s">
        <v>55</v>
      </c>
      <c r="E80" s="58" t="s">
        <v>56</v>
      </c>
      <c r="F80" s="57" t="s">
        <v>57</v>
      </c>
      <c r="G80" s="59">
        <v>32201</v>
      </c>
      <c r="H80" s="60" t="s">
        <v>75</v>
      </c>
      <c r="I80" s="48">
        <v>50893</v>
      </c>
      <c r="J80" s="48">
        <v>50891.99</v>
      </c>
      <c r="K80" s="21"/>
      <c r="L80" s="21"/>
      <c r="M80" s="22"/>
      <c r="N80" s="23"/>
      <c r="O80" s="23"/>
      <c r="P80" s="21"/>
      <c r="Q80" s="24"/>
      <c r="R80" s="25"/>
      <c r="S80" s="25"/>
      <c r="T80" s="25"/>
      <c r="U80" s="25"/>
      <c r="V80" s="25"/>
      <c r="W80" s="25"/>
      <c r="X80" s="25"/>
      <c r="Y80" s="25"/>
      <c r="Z80" s="26"/>
    </row>
    <row r="81" spans="1:26" s="31" customFormat="1" ht="43.95" customHeight="1" x14ac:dyDescent="0.3">
      <c r="A81" s="5" t="s">
        <v>4</v>
      </c>
      <c r="B81" s="5" t="s">
        <v>5</v>
      </c>
      <c r="C81" s="5" t="s">
        <v>6</v>
      </c>
      <c r="D81" s="5" t="s">
        <v>7</v>
      </c>
      <c r="E81" s="5" t="s">
        <v>8</v>
      </c>
      <c r="F81" s="5" t="s">
        <v>9</v>
      </c>
      <c r="G81" s="6" t="s">
        <v>10</v>
      </c>
      <c r="H81" s="7" t="s">
        <v>11</v>
      </c>
      <c r="I81" s="8" t="s">
        <v>36</v>
      </c>
      <c r="J81" s="8" t="s">
        <v>37</v>
      </c>
      <c r="K81" s="21"/>
      <c r="L81" s="21"/>
      <c r="M81" s="22"/>
      <c r="N81" s="23"/>
      <c r="O81" s="23"/>
      <c r="P81" s="21"/>
      <c r="Q81" s="24"/>
      <c r="R81" s="25"/>
      <c r="S81" s="25"/>
      <c r="T81" s="25"/>
      <c r="U81" s="25"/>
      <c r="V81" s="25"/>
      <c r="W81" s="25"/>
      <c r="X81" s="25"/>
      <c r="Y81" s="25"/>
      <c r="Z81" s="26"/>
    </row>
    <row r="82" spans="1:26" s="36" customFormat="1" ht="100.8" x14ac:dyDescent="0.3">
      <c r="A82" s="12" t="s">
        <v>49</v>
      </c>
      <c r="B82" s="12" t="s">
        <v>79</v>
      </c>
      <c r="C82" s="61" t="s">
        <v>14</v>
      </c>
      <c r="D82" s="61" t="s">
        <v>55</v>
      </c>
      <c r="E82" s="61" t="s">
        <v>56</v>
      </c>
      <c r="F82" s="61" t="s">
        <v>57</v>
      </c>
      <c r="G82" s="61">
        <v>26102</v>
      </c>
      <c r="H82" s="45" t="s">
        <v>80</v>
      </c>
      <c r="I82" s="62">
        <v>9499</v>
      </c>
      <c r="J82" s="62">
        <v>9499</v>
      </c>
      <c r="K82" s="31"/>
    </row>
    <row r="83" spans="1:26" s="36" customFormat="1" ht="23.55" customHeight="1" x14ac:dyDescent="0.3">
      <c r="A83" s="12" t="s">
        <v>49</v>
      </c>
      <c r="B83" s="12" t="s">
        <v>79</v>
      </c>
      <c r="C83" s="61" t="s">
        <v>14</v>
      </c>
      <c r="D83" s="61" t="s">
        <v>15</v>
      </c>
      <c r="E83" s="61" t="s">
        <v>14</v>
      </c>
      <c r="F83" s="61" t="s">
        <v>22</v>
      </c>
      <c r="G83" s="61">
        <v>31301</v>
      </c>
      <c r="H83" s="45" t="s">
        <v>81</v>
      </c>
      <c r="I83" s="62">
        <v>3000</v>
      </c>
      <c r="J83" s="63">
        <v>1986</v>
      </c>
      <c r="K83" s="31"/>
    </row>
    <row r="84" spans="1:26" s="36" customFormat="1" ht="23.55" customHeight="1" x14ac:dyDescent="0.3">
      <c r="A84" s="12" t="s">
        <v>49</v>
      </c>
      <c r="B84" s="12" t="s">
        <v>79</v>
      </c>
      <c r="C84" s="61" t="s">
        <v>14</v>
      </c>
      <c r="D84" s="61" t="s">
        <v>15</v>
      </c>
      <c r="E84" s="61" t="s">
        <v>14</v>
      </c>
      <c r="F84" s="61" t="s">
        <v>22</v>
      </c>
      <c r="G84" s="61">
        <v>32201</v>
      </c>
      <c r="H84" s="45" t="s">
        <v>82</v>
      </c>
      <c r="I84" s="62">
        <v>162927</v>
      </c>
      <c r="J84" s="63">
        <v>57881.68</v>
      </c>
      <c r="K84" s="31"/>
    </row>
    <row r="85" spans="1:26" s="36" customFormat="1" ht="23.55" customHeight="1" x14ac:dyDescent="0.3">
      <c r="A85" s="12" t="s">
        <v>49</v>
      </c>
      <c r="B85" s="12" t="s">
        <v>79</v>
      </c>
      <c r="C85" s="61" t="s">
        <v>14</v>
      </c>
      <c r="D85" s="61" t="s">
        <v>55</v>
      </c>
      <c r="E85" s="61" t="s">
        <v>56</v>
      </c>
      <c r="F85" s="61" t="s">
        <v>57</v>
      </c>
      <c r="G85" s="61">
        <v>32201</v>
      </c>
      <c r="H85" s="45" t="s">
        <v>82</v>
      </c>
      <c r="I85" s="62">
        <v>19155</v>
      </c>
      <c r="J85" s="63">
        <v>124200.32000000001</v>
      </c>
      <c r="K85" s="31"/>
    </row>
    <row r="86" spans="1:26" s="36" customFormat="1" ht="23.55" customHeight="1" x14ac:dyDescent="0.3">
      <c r="A86" s="12" t="s">
        <v>49</v>
      </c>
      <c r="B86" s="12" t="s">
        <v>79</v>
      </c>
      <c r="C86" s="61" t="s">
        <v>14</v>
      </c>
      <c r="D86" s="61" t="s">
        <v>15</v>
      </c>
      <c r="E86" s="61" t="s">
        <v>14</v>
      </c>
      <c r="F86" s="61" t="s">
        <v>16</v>
      </c>
      <c r="G86" s="61">
        <v>32601</v>
      </c>
      <c r="H86" s="45" t="s">
        <v>83</v>
      </c>
      <c r="I86" s="62">
        <v>3500</v>
      </c>
      <c r="J86" s="63">
        <v>9762.59</v>
      </c>
      <c r="K86" s="31"/>
    </row>
    <row r="87" spans="1:26" s="36" customFormat="1" ht="23.55" customHeight="1" x14ac:dyDescent="0.3">
      <c r="A87" s="12" t="s">
        <v>49</v>
      </c>
      <c r="B87" s="12" t="s">
        <v>79</v>
      </c>
      <c r="C87" s="61" t="s">
        <v>14</v>
      </c>
      <c r="D87" s="61" t="s">
        <v>15</v>
      </c>
      <c r="E87" s="61" t="s">
        <v>14</v>
      </c>
      <c r="F87" s="61" t="s">
        <v>22</v>
      </c>
      <c r="G87" s="61">
        <v>35801</v>
      </c>
      <c r="H87" s="45" t="s">
        <v>84</v>
      </c>
      <c r="I87" s="62">
        <v>21403</v>
      </c>
      <c r="J87" s="63">
        <v>2403</v>
      </c>
      <c r="K87" s="31"/>
    </row>
    <row r="88" spans="1:26" s="36" customFormat="1" ht="23.55" customHeight="1" x14ac:dyDescent="0.3">
      <c r="A88" s="12" t="s">
        <v>49</v>
      </c>
      <c r="B88" s="12" t="s">
        <v>79</v>
      </c>
      <c r="C88" s="64" t="s">
        <v>14</v>
      </c>
      <c r="D88" s="14" t="s">
        <v>15</v>
      </c>
      <c r="E88" s="64" t="s">
        <v>14</v>
      </c>
      <c r="F88" s="14" t="s">
        <v>16</v>
      </c>
      <c r="G88" s="65">
        <v>33901</v>
      </c>
      <c r="H88" s="66" t="s">
        <v>85</v>
      </c>
      <c r="I88" s="67">
        <v>0</v>
      </c>
      <c r="J88" s="68">
        <v>165.28</v>
      </c>
      <c r="K88" s="31"/>
    </row>
    <row r="89" spans="1:26" ht="28.8" x14ac:dyDescent="0.3">
      <c r="A89" s="5" t="s">
        <v>4</v>
      </c>
      <c r="B89" s="5" t="s">
        <v>5</v>
      </c>
      <c r="C89" s="5" t="s">
        <v>6</v>
      </c>
      <c r="D89" s="5" t="s">
        <v>7</v>
      </c>
      <c r="E89" s="5" t="s">
        <v>8</v>
      </c>
      <c r="F89" s="5" t="s">
        <v>9</v>
      </c>
      <c r="G89" s="6" t="s">
        <v>10</v>
      </c>
      <c r="H89" s="7" t="s">
        <v>11</v>
      </c>
      <c r="I89" s="8" t="s">
        <v>36</v>
      </c>
      <c r="J89" s="8" t="s">
        <v>37</v>
      </c>
    </row>
    <row r="90" spans="1:26" ht="72" x14ac:dyDescent="0.3">
      <c r="A90" s="12" t="s">
        <v>49</v>
      </c>
      <c r="B90" s="12" t="s">
        <v>50</v>
      </c>
      <c r="C90" s="13" t="s">
        <v>14</v>
      </c>
      <c r="D90" s="14" t="s">
        <v>15</v>
      </c>
      <c r="E90" s="13" t="s">
        <v>14</v>
      </c>
      <c r="F90" s="14" t="s">
        <v>16</v>
      </c>
      <c r="G90" s="41" t="s">
        <v>51</v>
      </c>
      <c r="H90" s="16" t="s">
        <v>32</v>
      </c>
      <c r="I90" s="17">
        <v>8380</v>
      </c>
      <c r="J90" s="18">
        <v>0</v>
      </c>
    </row>
    <row r="91" spans="1:26" ht="28.8" x14ac:dyDescent="0.3">
      <c r="A91" s="12" t="s">
        <v>49</v>
      </c>
      <c r="B91" s="12" t="s">
        <v>50</v>
      </c>
      <c r="C91" s="13" t="s">
        <v>14</v>
      </c>
      <c r="D91" s="14" t="s">
        <v>15</v>
      </c>
      <c r="E91" s="13" t="s">
        <v>14</v>
      </c>
      <c r="F91" s="14" t="s">
        <v>16</v>
      </c>
      <c r="G91" s="41" t="s">
        <v>52</v>
      </c>
      <c r="H91" s="16" t="s">
        <v>18</v>
      </c>
      <c r="I91" s="17">
        <v>500</v>
      </c>
      <c r="J91" s="18">
        <v>1182.8499999999999</v>
      </c>
    </row>
    <row r="92" spans="1:26" ht="57.6" x14ac:dyDescent="0.3">
      <c r="A92" s="12" t="s">
        <v>49</v>
      </c>
      <c r="B92" s="12" t="s">
        <v>50</v>
      </c>
      <c r="C92" s="13" t="s">
        <v>14</v>
      </c>
      <c r="D92" s="14" t="s">
        <v>15</v>
      </c>
      <c r="E92" s="13" t="s">
        <v>14</v>
      </c>
      <c r="F92" s="14" t="s">
        <v>16</v>
      </c>
      <c r="G92" s="41">
        <v>22104</v>
      </c>
      <c r="H92" s="16" t="s">
        <v>53</v>
      </c>
      <c r="I92" s="17">
        <v>0</v>
      </c>
      <c r="J92" s="18">
        <v>1660.8500000000001</v>
      </c>
    </row>
    <row r="93" spans="1:26" ht="28.8" x14ac:dyDescent="0.3">
      <c r="A93" s="12" t="s">
        <v>49</v>
      </c>
      <c r="B93" s="12" t="s">
        <v>50</v>
      </c>
      <c r="C93" s="13" t="s">
        <v>14</v>
      </c>
      <c r="D93" s="14" t="s">
        <v>15</v>
      </c>
      <c r="E93" s="13" t="s">
        <v>14</v>
      </c>
      <c r="F93" s="14" t="s">
        <v>16</v>
      </c>
      <c r="G93" s="41">
        <v>24601</v>
      </c>
      <c r="H93" s="16" t="s">
        <v>42</v>
      </c>
      <c r="I93" s="17">
        <v>0</v>
      </c>
      <c r="J93" s="18">
        <v>431.52</v>
      </c>
    </row>
    <row r="94" spans="1:26" x14ac:dyDescent="0.3">
      <c r="A94" s="12" t="s">
        <v>49</v>
      </c>
      <c r="B94" s="12" t="s">
        <v>50</v>
      </c>
      <c r="C94" s="13" t="s">
        <v>14</v>
      </c>
      <c r="D94" s="14" t="s">
        <v>15</v>
      </c>
      <c r="E94" s="13" t="s">
        <v>14</v>
      </c>
      <c r="F94" s="14" t="s">
        <v>16</v>
      </c>
      <c r="G94" s="41">
        <v>21601</v>
      </c>
      <c r="H94" s="16" t="s">
        <v>54</v>
      </c>
      <c r="I94" s="17">
        <v>0</v>
      </c>
      <c r="J94" s="18">
        <v>7955.53</v>
      </c>
    </row>
    <row r="95" spans="1:26" ht="28.8" x14ac:dyDescent="0.3">
      <c r="A95" s="12" t="s">
        <v>49</v>
      </c>
      <c r="B95" s="12" t="s">
        <v>50</v>
      </c>
      <c r="C95" s="13" t="s">
        <v>14</v>
      </c>
      <c r="D95" s="14" t="s">
        <v>15</v>
      </c>
      <c r="E95" s="13" t="s">
        <v>14</v>
      </c>
      <c r="F95" s="14" t="s">
        <v>22</v>
      </c>
      <c r="G95" s="41">
        <v>35801</v>
      </c>
      <c r="H95" s="16" t="s">
        <v>25</v>
      </c>
      <c r="I95" s="17">
        <v>10648</v>
      </c>
      <c r="J95" s="18">
        <v>10647</v>
      </c>
    </row>
    <row r="96" spans="1:26" ht="57.6" x14ac:dyDescent="0.3">
      <c r="A96" s="12" t="s">
        <v>49</v>
      </c>
      <c r="B96" s="12" t="s">
        <v>50</v>
      </c>
      <c r="C96" s="13" t="s">
        <v>14</v>
      </c>
      <c r="D96" s="14" t="s">
        <v>15</v>
      </c>
      <c r="E96" s="13" t="s">
        <v>14</v>
      </c>
      <c r="F96" s="14" t="s">
        <v>22</v>
      </c>
      <c r="G96" s="41">
        <v>35201</v>
      </c>
      <c r="H96" s="16" t="s">
        <v>21</v>
      </c>
      <c r="I96" s="17">
        <v>0</v>
      </c>
      <c r="J96" s="18">
        <v>5568</v>
      </c>
    </row>
    <row r="97" spans="1:10" ht="28.8" x14ac:dyDescent="0.3">
      <c r="A97" s="12" t="s">
        <v>49</v>
      </c>
      <c r="B97" s="12" t="s">
        <v>50</v>
      </c>
      <c r="C97" s="13" t="s">
        <v>14</v>
      </c>
      <c r="D97" s="14" t="s">
        <v>15</v>
      </c>
      <c r="E97" s="13" t="s">
        <v>14</v>
      </c>
      <c r="F97" s="14" t="s">
        <v>22</v>
      </c>
      <c r="G97" s="41">
        <v>35901</v>
      </c>
      <c r="H97" s="16" t="s">
        <v>26</v>
      </c>
      <c r="I97" s="17">
        <v>5067</v>
      </c>
      <c r="J97" s="18">
        <v>0</v>
      </c>
    </row>
    <row r="98" spans="1:10" ht="43.2" x14ac:dyDescent="0.3">
      <c r="A98" s="12" t="s">
        <v>49</v>
      </c>
      <c r="B98" s="12" t="s">
        <v>50</v>
      </c>
      <c r="C98" s="13" t="s">
        <v>14</v>
      </c>
      <c r="D98" s="14" t="s">
        <v>55</v>
      </c>
      <c r="E98" s="13" t="s">
        <v>56</v>
      </c>
      <c r="F98" s="14" t="s">
        <v>57</v>
      </c>
      <c r="G98" s="41">
        <v>29301</v>
      </c>
      <c r="H98" s="16" t="s">
        <v>58</v>
      </c>
      <c r="I98" s="17">
        <v>0</v>
      </c>
      <c r="J98" s="18">
        <v>1508</v>
      </c>
    </row>
    <row r="99" spans="1:10" x14ac:dyDescent="0.3">
      <c r="A99" s="12" t="s">
        <v>49</v>
      </c>
      <c r="B99" s="12" t="s">
        <v>50</v>
      </c>
      <c r="C99" s="13" t="s">
        <v>14</v>
      </c>
      <c r="D99" s="14" t="s">
        <v>55</v>
      </c>
      <c r="E99" s="13" t="s">
        <v>56</v>
      </c>
      <c r="F99" s="14" t="s">
        <v>57</v>
      </c>
      <c r="G99" s="41" t="s">
        <v>59</v>
      </c>
      <c r="H99" s="16" t="s">
        <v>24</v>
      </c>
      <c r="I99" s="17">
        <v>16009</v>
      </c>
      <c r="J99" s="18">
        <v>14036</v>
      </c>
    </row>
  </sheetData>
  <mergeCells count="2">
    <mergeCell ref="A6:J6"/>
    <mergeCell ref="A7:J7"/>
  </mergeCells>
  <phoneticPr fontId="9" type="noConversion"/>
  <printOptions horizontalCentered="1"/>
  <pageMargins left="0.39370078740157483" right="0.39370078740157483" top="0.39370078740157483" bottom="0.39370078740157483" header="0" footer="0"/>
  <pageSetup scale="40" fitToHeight="35" orientation="landscape" r:id="rId1"/>
  <headerFooter>
    <oddFooter>&amp;RPágina &amp;P  de 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QT00 APROBACION</vt:lpstr>
      <vt:lpstr>'QT00 APROBACION'!Área_de_impresión</vt:lpstr>
      <vt:lpstr>'QT00 APROBACION'!Títulos_a_imprimir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2024-01-22T16:03:12Z</dcterms:created>
  <dcterms:modified xsi:type="dcterms:W3CDTF">2024-09-19T17:28:27Z</dcterms:modified>
</cp:coreProperties>
</file>