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4/Repositorio/PAAAS INE/Morelos/"/>
    </mc:Choice>
  </mc:AlternateContent>
  <xr:revisionPtr revIDLastSave="4" documentId="13_ncr:1_{6B350C0C-D3EF-4EE6-AC66-44027BD04B47}" xr6:coauthVersionLast="47" xr6:coauthVersionMax="47" xr10:uidLastSave="{F5E7363F-9701-484C-B644-678341EEC3CE}"/>
  <bookViews>
    <workbookView xWindow="-110" yWindow="-110" windowWidth="19420" windowHeight="11500" xr2:uid="{979455BA-0754-495E-B9C6-A0A2D3A3EEFC}"/>
  </bookViews>
  <sheets>
    <sheet name="ABRIL 2024 (2)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'ABRIL 2024 (2)'!$A$7:$S$48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'ABRIL 2024 (2)'!$7:$7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12" i="2" l="1"/>
  <c r="P311" i="2"/>
  <c r="P310" i="2"/>
  <c r="P307" i="2"/>
  <c r="P306" i="2"/>
  <c r="P305" i="2"/>
  <c r="P304" i="2"/>
  <c r="P303" i="2"/>
  <c r="P302" i="2"/>
  <c r="P301" i="2"/>
  <c r="P300" i="2"/>
  <c r="P299" i="2"/>
  <c r="P298" i="2"/>
  <c r="P297" i="2"/>
  <c r="P296" i="2"/>
  <c r="P295" i="2"/>
  <c r="P294" i="2"/>
  <c r="P293" i="2"/>
  <c r="P292" i="2"/>
  <c r="P291" i="2"/>
  <c r="P290" i="2"/>
  <c r="P289" i="2"/>
  <c r="P288" i="2"/>
  <c r="P287" i="2"/>
  <c r="P286" i="2"/>
  <c r="P285" i="2"/>
  <c r="P284" i="2"/>
  <c r="P283" i="2"/>
  <c r="P282" i="2"/>
  <c r="P281" i="2"/>
  <c r="P280" i="2"/>
  <c r="P279" i="2"/>
  <c r="P278" i="2"/>
  <c r="P277" i="2"/>
  <c r="P276" i="2"/>
  <c r="P275" i="2"/>
  <c r="P274" i="2"/>
  <c r="P273" i="2"/>
  <c r="P272" i="2"/>
  <c r="P271" i="2"/>
  <c r="P270" i="2"/>
  <c r="P269" i="2"/>
  <c r="P268" i="2"/>
  <c r="P267" i="2"/>
  <c r="P266" i="2"/>
  <c r="P265" i="2"/>
  <c r="P264" i="2"/>
  <c r="P263" i="2"/>
  <c r="S262" i="2" l="1"/>
  <c r="R262" i="2" s="1"/>
  <c r="S261" i="2"/>
  <c r="R261" i="2" s="1"/>
  <c r="S260" i="2"/>
  <c r="R260" i="2"/>
  <c r="S259" i="2"/>
  <c r="R259" i="2"/>
  <c r="S258" i="2"/>
  <c r="R258" i="2" s="1"/>
  <c r="S257" i="2"/>
  <c r="R257" i="2" s="1"/>
  <c r="S256" i="2"/>
  <c r="R256" i="2"/>
  <c r="S255" i="2"/>
  <c r="R255" i="2"/>
  <c r="S254" i="2"/>
  <c r="R254" i="2" s="1"/>
  <c r="S253" i="2"/>
  <c r="R253" i="2" s="1"/>
  <c r="S252" i="2"/>
  <c r="R252" i="2"/>
  <c r="S251" i="2"/>
  <c r="R251" i="2" s="1"/>
  <c r="S250" i="2"/>
  <c r="R250" i="2" s="1"/>
  <c r="S249" i="2"/>
  <c r="R249" i="2" s="1"/>
  <c r="S248" i="2"/>
  <c r="R248" i="2"/>
  <c r="S247" i="2"/>
  <c r="R247" i="2"/>
  <c r="S246" i="2"/>
  <c r="R246" i="2" s="1"/>
  <c r="S245" i="2"/>
  <c r="R245" i="2" s="1"/>
  <c r="S244" i="2"/>
  <c r="R244" i="2"/>
  <c r="S243" i="2"/>
  <c r="R243" i="2"/>
  <c r="S242" i="2"/>
  <c r="R242" i="2" s="1"/>
  <c r="S241" i="2"/>
  <c r="R241" i="2" s="1"/>
  <c r="S240" i="2"/>
  <c r="R240" i="2" s="1"/>
  <c r="S239" i="2"/>
  <c r="R239" i="2"/>
  <c r="S238" i="2"/>
  <c r="R238" i="2"/>
  <c r="S237" i="2"/>
  <c r="R237" i="2" s="1"/>
  <c r="S236" i="2"/>
  <c r="R236" i="2"/>
  <c r="S235" i="2"/>
  <c r="R235" i="2" s="1"/>
  <c r="S234" i="2"/>
  <c r="R234" i="2" s="1"/>
  <c r="S233" i="2"/>
  <c r="R233" i="2" s="1"/>
  <c r="S232" i="2"/>
  <c r="R232" i="2"/>
  <c r="S231" i="2"/>
  <c r="R231" i="2"/>
  <c r="S230" i="2"/>
  <c r="R230" i="2" s="1"/>
  <c r="S229" i="2"/>
  <c r="R229" i="2" s="1"/>
  <c r="S228" i="2"/>
  <c r="R228" i="2" s="1"/>
  <c r="S227" i="2"/>
  <c r="R227" i="2"/>
  <c r="S226" i="2"/>
  <c r="R226" i="2" s="1"/>
  <c r="S225" i="2"/>
  <c r="R225" i="2" s="1"/>
  <c r="S224" i="2"/>
  <c r="R224" i="2" s="1"/>
  <c r="S223" i="2"/>
  <c r="R223" i="2"/>
  <c r="S222" i="2"/>
  <c r="R222" i="2" s="1"/>
  <c r="S221" i="2"/>
  <c r="R221" i="2" s="1"/>
  <c r="S220" i="2"/>
  <c r="R220" i="2"/>
  <c r="S219" i="2"/>
  <c r="R219" i="2" s="1"/>
  <c r="S218" i="2"/>
  <c r="R218" i="2" s="1"/>
  <c r="S217" i="2"/>
  <c r="R217" i="2" s="1"/>
  <c r="S216" i="2"/>
  <c r="R216" i="2"/>
  <c r="S215" i="2"/>
  <c r="R215" i="2"/>
  <c r="S214" i="2"/>
  <c r="R214" i="2" s="1"/>
  <c r="S213" i="2"/>
  <c r="R213" i="2" s="1"/>
  <c r="S212" i="2"/>
  <c r="R212" i="2"/>
  <c r="S211" i="2"/>
  <c r="R211" i="2"/>
  <c r="S210" i="2"/>
  <c r="R210" i="2" s="1"/>
  <c r="S209" i="2"/>
  <c r="R209" i="2" s="1"/>
  <c r="S208" i="2"/>
  <c r="R208" i="2" s="1"/>
  <c r="S207" i="2"/>
  <c r="R207" i="2" s="1"/>
  <c r="S206" i="2"/>
  <c r="R206" i="2" s="1"/>
  <c r="S205" i="2"/>
  <c r="R205" i="2" s="1"/>
  <c r="S204" i="2"/>
  <c r="R204" i="2"/>
  <c r="S203" i="2"/>
  <c r="R203" i="2" s="1"/>
  <c r="S202" i="2"/>
  <c r="R202" i="2" s="1"/>
  <c r="S201" i="2"/>
  <c r="R201" i="2" s="1"/>
  <c r="S200" i="2"/>
  <c r="R200" i="2"/>
  <c r="S199" i="2"/>
  <c r="R199" i="2"/>
  <c r="S198" i="2"/>
  <c r="R198" i="2" s="1"/>
  <c r="S197" i="2"/>
  <c r="R197" i="2" s="1"/>
  <c r="S196" i="2"/>
  <c r="R196" i="2" s="1"/>
  <c r="S195" i="2"/>
  <c r="R195" i="2"/>
  <c r="S194" i="2"/>
  <c r="R194" i="2" s="1"/>
  <c r="S193" i="2"/>
  <c r="R193" i="2" s="1"/>
  <c r="S192" i="2"/>
  <c r="R192" i="2" s="1"/>
  <c r="S191" i="2"/>
  <c r="R191" i="2"/>
  <c r="S190" i="2"/>
  <c r="R190" i="2" s="1"/>
  <c r="S189" i="2"/>
  <c r="R189" i="2"/>
  <c r="S188" i="2"/>
  <c r="R188" i="2" s="1"/>
  <c r="S187" i="2"/>
  <c r="R187" i="2"/>
  <c r="S186" i="2"/>
  <c r="R186" i="2" s="1"/>
  <c r="S185" i="2"/>
  <c r="R185" i="2"/>
  <c r="S184" i="2"/>
  <c r="R184" i="2"/>
  <c r="S183" i="2"/>
  <c r="R183" i="2" s="1"/>
  <c r="S182" i="2"/>
  <c r="R182" i="2" s="1"/>
  <c r="S181" i="2"/>
  <c r="R181" i="2"/>
  <c r="S180" i="2"/>
  <c r="R180" i="2"/>
  <c r="S179" i="2"/>
  <c r="R179" i="2" s="1"/>
  <c r="S178" i="2"/>
  <c r="R178" i="2" s="1"/>
  <c r="S177" i="2"/>
  <c r="R177" i="2" s="1"/>
  <c r="S176" i="2"/>
  <c r="R176" i="2"/>
  <c r="S175" i="2"/>
  <c r="R175" i="2"/>
  <c r="S174" i="2"/>
  <c r="R174" i="2" s="1"/>
  <c r="S173" i="2"/>
  <c r="R173" i="2"/>
  <c r="S172" i="2"/>
  <c r="R172" i="2"/>
  <c r="S171" i="2"/>
  <c r="R171" i="2"/>
  <c r="S170" i="2"/>
  <c r="R170" i="2" s="1"/>
  <c r="S169" i="2"/>
  <c r="R169" i="2" s="1"/>
  <c r="S168" i="2"/>
  <c r="R168" i="2" s="1"/>
  <c r="S167" i="2"/>
  <c r="R167" i="2"/>
  <c r="S166" i="2"/>
  <c r="R166" i="2" s="1"/>
  <c r="S165" i="2" l="1"/>
  <c r="R165" i="2"/>
  <c r="S164" i="2"/>
  <c r="R164" i="2"/>
  <c r="S163" i="2"/>
  <c r="R163" i="2"/>
  <c r="S162" i="2"/>
  <c r="R162" i="2"/>
  <c r="S161" i="2"/>
  <c r="R161" i="2"/>
  <c r="S160" i="2"/>
  <c r="R160" i="2"/>
  <c r="S159" i="2"/>
  <c r="R159" i="2"/>
  <c r="S158" i="2"/>
  <c r="R158" i="2"/>
  <c r="S157" i="2"/>
  <c r="R157" i="2"/>
  <c r="S156" i="2"/>
  <c r="R156" i="2"/>
  <c r="S155" i="2"/>
  <c r="R155" i="2"/>
  <c r="S154" i="2"/>
  <c r="R154" i="2"/>
  <c r="S153" i="2"/>
  <c r="R153" i="2"/>
  <c r="S152" i="2"/>
  <c r="R152" i="2"/>
  <c r="S151" i="2"/>
  <c r="R151" i="2"/>
  <c r="S150" i="2"/>
  <c r="R150" i="2"/>
  <c r="S149" i="2"/>
  <c r="R149" i="2"/>
  <c r="S148" i="2"/>
  <c r="R148" i="2"/>
  <c r="S147" i="2"/>
  <c r="R147" i="2"/>
  <c r="S146" i="2"/>
  <c r="R146" i="2"/>
  <c r="S145" i="2"/>
  <c r="R145" i="2"/>
  <c r="S144" i="2"/>
  <c r="R144" i="2"/>
  <c r="S143" i="2"/>
  <c r="R143" i="2"/>
  <c r="S142" i="2"/>
  <c r="R142" i="2"/>
  <c r="S141" i="2"/>
  <c r="R141" i="2"/>
  <c r="R140" i="2" l="1"/>
  <c r="S140" i="2" s="1"/>
  <c r="R139" i="2"/>
  <c r="S139" i="2" s="1"/>
  <c r="P138" i="2"/>
  <c r="R138" i="2" s="1"/>
  <c r="S138" i="2" s="1"/>
  <c r="P137" i="2"/>
  <c r="R137" i="2" s="1"/>
  <c r="S137" i="2" s="1"/>
  <c r="P136" i="2"/>
  <c r="R136" i="2" s="1"/>
  <c r="S136" i="2" s="1"/>
  <c r="P135" i="2"/>
  <c r="R135" i="2" s="1"/>
  <c r="S135" i="2" s="1"/>
  <c r="P134" i="2"/>
  <c r="R134" i="2" s="1"/>
  <c r="S134" i="2" s="1"/>
  <c r="P133" i="2"/>
  <c r="R133" i="2" s="1"/>
  <c r="S133" i="2" s="1"/>
  <c r="P132" i="2"/>
  <c r="R132" i="2" s="1"/>
  <c r="S132" i="2" s="1"/>
  <c r="P131" i="2"/>
  <c r="R131" i="2" s="1"/>
  <c r="S131" i="2" s="1"/>
  <c r="P130" i="2"/>
  <c r="R130" i="2" s="1"/>
  <c r="S130" i="2" s="1"/>
  <c r="P129" i="2"/>
  <c r="R129" i="2" s="1"/>
  <c r="S129" i="2" s="1"/>
  <c r="P128" i="2"/>
  <c r="R128" i="2" s="1"/>
  <c r="S128" i="2" s="1"/>
  <c r="P127" i="2"/>
  <c r="R127" i="2" s="1"/>
  <c r="S127" i="2" s="1"/>
  <c r="P126" i="2"/>
  <c r="R126" i="2" s="1"/>
  <c r="S126" i="2" s="1"/>
  <c r="P125" i="2"/>
  <c r="R125" i="2" s="1"/>
  <c r="S125" i="2" s="1"/>
  <c r="R124" i="2"/>
  <c r="S124" i="2" s="1"/>
  <c r="P123" i="2"/>
  <c r="R123" i="2" s="1"/>
  <c r="S123" i="2" s="1"/>
  <c r="P122" i="2"/>
  <c r="R122" i="2" s="1"/>
  <c r="S122" i="2" s="1"/>
  <c r="P121" i="2"/>
  <c r="R121" i="2" s="1"/>
  <c r="S121" i="2" s="1"/>
  <c r="S120" i="2"/>
  <c r="P120" i="2"/>
  <c r="P119" i="2"/>
  <c r="R119" i="2" s="1"/>
  <c r="S119" i="2" s="1"/>
  <c r="P118" i="2"/>
  <c r="R118" i="2" s="1"/>
  <c r="S118" i="2" s="1"/>
  <c r="P117" i="2"/>
  <c r="R117" i="2" s="1"/>
  <c r="S117" i="2" s="1"/>
  <c r="R116" i="2"/>
  <c r="S116" i="2" s="1"/>
  <c r="R115" i="2"/>
  <c r="S115" i="2" s="1"/>
  <c r="R114" i="2"/>
  <c r="S114" i="2" s="1"/>
  <c r="R113" i="2"/>
  <c r="S113" i="2" s="1"/>
  <c r="R112" i="2"/>
  <c r="S112" i="2" s="1"/>
  <c r="R111" i="2"/>
  <c r="S111" i="2" s="1"/>
  <c r="R110" i="2"/>
  <c r="S110" i="2" s="1"/>
  <c r="R109" i="2"/>
  <c r="S109" i="2" s="1"/>
  <c r="R108" i="2"/>
  <c r="S108" i="2" s="1"/>
  <c r="R107" i="2"/>
  <c r="S107" i="2" s="1"/>
  <c r="R106" i="2"/>
  <c r="S106" i="2" s="1"/>
  <c r="R105" i="2"/>
  <c r="S105" i="2" s="1"/>
  <c r="R104" i="2"/>
  <c r="S104" i="2" s="1"/>
  <c r="R103" i="2"/>
  <c r="S103" i="2" s="1"/>
  <c r="R102" i="2"/>
  <c r="S102" i="2" s="1"/>
  <c r="R101" i="2"/>
  <c r="S101" i="2" s="1"/>
  <c r="R100" i="2"/>
  <c r="S100" i="2" s="1"/>
  <c r="R99" i="2"/>
  <c r="S99" i="2" s="1"/>
  <c r="R98" i="2"/>
  <c r="S98" i="2" s="1"/>
  <c r="P97" i="2"/>
  <c r="R97" i="2" s="1"/>
  <c r="S97" i="2" s="1"/>
  <c r="S96" i="2"/>
  <c r="R95" i="2"/>
  <c r="S95" i="2" s="1"/>
  <c r="P94" i="2"/>
  <c r="R94" i="2" s="1"/>
  <c r="S94" i="2" s="1"/>
  <c r="P93" i="2"/>
  <c r="R93" i="2" s="1"/>
  <c r="S93" i="2" s="1"/>
  <c r="R92" i="2"/>
  <c r="S92" i="2" s="1"/>
  <c r="S91" i="2"/>
  <c r="R90" i="2"/>
  <c r="S90" i="2" s="1"/>
  <c r="S89" i="2"/>
  <c r="S88" i="2"/>
  <c r="R87" i="2"/>
  <c r="S87" i="2" s="1"/>
  <c r="R86" i="2"/>
  <c r="S86" i="2" s="1"/>
  <c r="R85" i="2"/>
  <c r="S85" i="2" s="1"/>
  <c r="R84" i="2"/>
  <c r="S84" i="2" s="1"/>
  <c r="R83" i="2"/>
  <c r="S83" i="2" s="1"/>
  <c r="R82" i="2"/>
  <c r="R81" i="2"/>
  <c r="S81" i="2" s="1"/>
  <c r="R80" i="2"/>
  <c r="S80" i="2" s="1"/>
  <c r="R79" i="2"/>
  <c r="S79" i="2" s="1"/>
  <c r="R78" i="2"/>
  <c r="S78" i="2" s="1"/>
  <c r="R77" i="2"/>
  <c r="S77" i="2" s="1"/>
  <c r="R76" i="2"/>
  <c r="S76" i="2" s="1"/>
  <c r="R75" i="2"/>
  <c r="S75" i="2" s="1"/>
  <c r="R74" i="2"/>
  <c r="S74" i="2" s="1"/>
  <c r="R73" i="2"/>
  <c r="S73" i="2" s="1"/>
  <c r="R72" i="2"/>
  <c r="S72" i="2" s="1"/>
  <c r="R71" i="2"/>
  <c r="S71" i="2" s="1"/>
  <c r="R70" i="2"/>
  <c r="S70" i="2" s="1"/>
  <c r="R69" i="2"/>
  <c r="S69" i="2" s="1"/>
  <c r="R68" i="2"/>
  <c r="S68" i="2" s="1"/>
  <c r="R67" i="2"/>
  <c r="S67" i="2" s="1"/>
  <c r="R66" i="2"/>
  <c r="R65" i="2"/>
  <c r="S65" i="2" s="1"/>
  <c r="R64" i="2"/>
  <c r="S64" i="2" s="1"/>
  <c r="P63" i="2"/>
  <c r="R63" i="2" s="1"/>
  <c r="S63" i="2" s="1"/>
  <c r="P62" i="2"/>
  <c r="R62" i="2" s="1"/>
  <c r="S62" i="2" s="1"/>
  <c r="R61" i="2"/>
  <c r="S61" i="2" s="1"/>
  <c r="R60" i="2"/>
  <c r="S60" i="2" s="1"/>
  <c r="R59" i="2"/>
  <c r="S59" i="2" s="1"/>
  <c r="R58" i="2"/>
  <c r="S58" i="2" s="1"/>
  <c r="R57" i="2"/>
  <c r="S57" i="2" s="1"/>
  <c r="R56" i="2"/>
  <c r="S56" i="2" s="1"/>
  <c r="S55" i="2"/>
  <c r="R55" i="2"/>
  <c r="R54" i="2"/>
  <c r="S54" i="2" s="1"/>
  <c r="R53" i="2"/>
  <c r="S53" i="2" s="1"/>
  <c r="R52" i="2"/>
  <c r="S52" i="2" s="1"/>
  <c r="R51" i="2"/>
  <c r="S51" i="2" s="1"/>
  <c r="R50" i="2"/>
  <c r="S50" i="2" s="1"/>
  <c r="R49" i="2"/>
  <c r="R350" i="2" l="1"/>
  <c r="S49" i="2"/>
  <c r="S350" i="2" s="1"/>
</calcChain>
</file>

<file path=xl/sharedStrings.xml><?xml version="1.0" encoding="utf-8"?>
<sst xmlns="http://schemas.openxmlformats.org/spreadsheetml/2006/main" count="4908" uniqueCount="636">
  <si>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</si>
  <si>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</si>
  <si>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</si>
  <si>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</si>
  <si>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</si>
  <si>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</si>
  <si>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</si>
  <si>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</si>
  <si>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</si>
  <si>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</si>
  <si>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</si>
  <si>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</si>
  <si>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</si>
  <si>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</si>
  <si>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</si>
  <si>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</si>
  <si>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</si>
  <si>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</si>
  <si>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Delegacionales</t>
  </si>
  <si>
    <t>001</t>
  </si>
  <si>
    <t>M001</t>
  </si>
  <si>
    <t>B00OD01</t>
  </si>
  <si>
    <t>SERVICIO</t>
  </si>
  <si>
    <t>MONTO</t>
  </si>
  <si>
    <t>B00OD02</t>
  </si>
  <si>
    <t>N/A</t>
  </si>
  <si>
    <t>Adjudicación Directa</t>
  </si>
  <si>
    <t>Junta Local Ejecutiva</t>
  </si>
  <si>
    <t>MS00</t>
  </si>
  <si>
    <t>32601</t>
  </si>
  <si>
    <t>Pieza</t>
  </si>
  <si>
    <t>CAJA</t>
  </si>
  <si>
    <t>PAQUETE</t>
  </si>
  <si>
    <t>21101</t>
  </si>
  <si>
    <t>PESOS</t>
  </si>
  <si>
    <t>31301</t>
  </si>
  <si>
    <t>ALIMENTOS</t>
  </si>
  <si>
    <t>22104</t>
  </si>
  <si>
    <t>22104001-0154</t>
  </si>
  <si>
    <t>R003</t>
  </si>
  <si>
    <t>R002</t>
  </si>
  <si>
    <t>GARRAFON  DE AGUA 20 LTS</t>
  </si>
  <si>
    <t>GALLETAS</t>
  </si>
  <si>
    <t>JUEGO</t>
  </si>
  <si>
    <t>22104001-0158</t>
  </si>
  <si>
    <t>22103001-0003</t>
  </si>
  <si>
    <t>22104001-0075</t>
  </si>
  <si>
    <t>Programa Anual de Adquisiciones, Arrendamientos y Servicios del INE  2024(PAAASINE)</t>
  </si>
  <si>
    <t>F15611H</t>
  </si>
  <si>
    <t>F13301H</t>
  </si>
  <si>
    <t>R009</t>
  </si>
  <si>
    <t>29401001-0078</t>
  </si>
  <si>
    <t>MEMORIA USB 64 GB</t>
  </si>
  <si>
    <t>KILOGRAMO</t>
  </si>
  <si>
    <t>22104001-0149</t>
  </si>
  <si>
    <t>TEE VERDE</t>
  </si>
  <si>
    <t>22104001-0097</t>
  </si>
  <si>
    <t>CAFE MOLIDO</t>
  </si>
  <si>
    <t>AZUCAR</t>
  </si>
  <si>
    <t>22106001-0003</t>
  </si>
  <si>
    <t>F20531H</t>
  </si>
  <si>
    <t>22106</t>
  </si>
  <si>
    <t>21100081-0001</t>
  </si>
  <si>
    <t>CHAROLA ORGANITODO</t>
  </si>
  <si>
    <t>DIADEMA TELEFONISTA</t>
  </si>
  <si>
    <t>PAPEL CONTAC</t>
  </si>
  <si>
    <t>BANDERITAS POST-IT (VARIAS)</t>
  </si>
  <si>
    <t>MICRO SD 64 GB</t>
  </si>
  <si>
    <t>CARGADOR DE PILAS - GASTO</t>
  </si>
  <si>
    <t>21100031-0001</t>
  </si>
  <si>
    <t>24600019-0001</t>
  </si>
  <si>
    <t>21100081-0073</t>
  </si>
  <si>
    <t>29401001-0131</t>
  </si>
  <si>
    <t>29301001-0039</t>
  </si>
  <si>
    <t>CONTRATACION DE MEDIOS ALTERNATIVOS LOCALES PARA LA CAMPAÑA DE PROMOCION DE LA PARTICIPACION CIUDADANA EN MEDIOS DE TRANSPORTE PUBLICO DEL ESTADO DE MORELOS</t>
  </si>
  <si>
    <t>Monto</t>
  </si>
  <si>
    <t>BOCINAS 2.1 BLUETOOTH SUBWOOFER</t>
  </si>
  <si>
    <t>VENTILADOR DE TORRE - GASTO</t>
  </si>
  <si>
    <t>ENFRIADOR Y CALENTADOR DE AGUA - GASTO</t>
  </si>
  <si>
    <t>DICTAMEN OCULAR TECNICO DE SEGURIDAD ESTRUCTURAL Y OCUPACION DEL EDIFICIO DE LA JUNTA LOCAL EJECUTIVA PARA DETERMINAR LAS CONDICIONES ESTRUCTURALES DEL INMUEBLE.</t>
  </si>
  <si>
    <t>MOCHILA</t>
  </si>
  <si>
    <t>SUMINISTRO Y COLOCACION DE PELICULA DE SEGURIDAD FILTRASOL EN EL AREA DE DEPURACION DE ESTA JUNTA LOCAL EJECUTIVA</t>
  </si>
  <si>
    <t>29401001-0061</t>
  </si>
  <si>
    <t>29301001-0032</t>
  </si>
  <si>
    <t>29301001-0132</t>
  </si>
  <si>
    <t>21100075-0001</t>
  </si>
  <si>
    <t>SELLO</t>
  </si>
  <si>
    <t>SERVICIO DE LAVADO DE LOS VEHICULOS EMPLEADOS EN EL DESARROLLO DE LAS ACTIVIDADES DE LAS DIFERENTES AREAS DE LA JUNTA LOCAL EJECUTIVA.</t>
  </si>
  <si>
    <t>SERVICIO DE MANTENIMIENTO CORRECTIVO EN EL SISTEMA ELECTRICO BOBINA BOMBA DE GASOLINA DISTRIBUIDOR Y COMPUTADORA DE LA NISSAN NP300 MODELO 2010 PLACAS NX0041A ASIGNADA A SERVICIOS GENERALES DE LA JUNTA LOCAL EJECUTIVA</t>
  </si>
  <si>
    <t>21101001-0331</t>
  </si>
  <si>
    <t>33604</t>
  </si>
  <si>
    <t>ADQUISICION DE VEINTE BANERS 5 VERSIONES DIFERENTES PARA EVENTOS DEPORTIVOS EN EL MARCO DEL PROGRAMA DE LA PROMOCION DE LA PARTICIPACION CIUDADANA SOLICITADOS POR LA VCYEC DE LA JUNTA LOCAL EJECUTIVA.</t>
  </si>
  <si>
    <t>REFRESCO COCA COLA LIGHT LATA</t>
  </si>
  <si>
    <t>ARRENDAMIENTO DE EQUIPOS DE FOTOCOPIADO EN LAS OFICINAS DE LA JUNTA LOCAL EJECUTIVA CORRESPONDIENTE AL MES DE MARZO DE 2023.</t>
  </si>
  <si>
    <t>22104001-0069</t>
  </si>
  <si>
    <t>22104001-0140</t>
  </si>
  <si>
    <t>SERVICIO DE AGUA POTABLE DEL 2DO. BIMESTRE DE 2024 EN EL EDIFICIO QUE OCUPAN LAS OFICINAS DE LA JUNTA LOCAL EJECUTIVA.</t>
  </si>
  <si>
    <t>CAMARA FOTOGRAFICA P/VIDEO C/ACCESORIOS</t>
  </si>
  <si>
    <t>ARRENDAMIENTO DEL INMUEBLE EMPLEADO PARA EL RESGUARDO DEL ARCHIVO INSTITUCIONAL MARZO 2024</t>
  </si>
  <si>
    <t>SERVICIO DE LIMPIEZA EN LAS OFICINAS DE LA JUNTA LOCAL EJECUTIVA CORRESPONDIENTE AL MES DE MARZO DE 2024.</t>
  </si>
  <si>
    <t>SERVICIO DE VIGILANCIA EN LAS OFICINAS DE LA JUNTA LOCAL EJECUTIVA CORRESPONDIENTE AL MES DE MARZO 2024</t>
  </si>
  <si>
    <t>52300013-0006</t>
  </si>
  <si>
    <t>MS01</t>
  </si>
  <si>
    <t>067</t>
  </si>
  <si>
    <t>Servicios de telecomunicaciones</t>
  </si>
  <si>
    <t>-</t>
  </si>
  <si>
    <t>SERVICIO DE TELEVISION RESTRINGIDA CEVEM</t>
  </si>
  <si>
    <t>No aplica</t>
  </si>
  <si>
    <t>Servicio</t>
  </si>
  <si>
    <t>Adjudicación directa</t>
  </si>
  <si>
    <t>Productos alimenticios para el personal en las instalaciones de las Unidades Responsables</t>
  </si>
  <si>
    <t>22104001-0105</t>
  </si>
  <si>
    <t>BOTANA</t>
  </si>
  <si>
    <t>BOLSA</t>
  </si>
  <si>
    <t>22104001-0090</t>
  </si>
  <si>
    <t>AGUA PURIFICADA 500 ML.</t>
  </si>
  <si>
    <t>caja</t>
  </si>
  <si>
    <t>Kilo</t>
  </si>
  <si>
    <t>22104001-0101</t>
  </si>
  <si>
    <t>CREMA EN  POLVO</t>
  </si>
  <si>
    <t>22104001-0096</t>
  </si>
  <si>
    <t xml:space="preserve">Material de limpieza </t>
  </si>
  <si>
    <t>21601001-0017</t>
  </si>
  <si>
    <t>TOALLA INTERDOBLADA</t>
  </si>
  <si>
    <t>21601001-0014</t>
  </si>
  <si>
    <t>PAPEL HIGIENICO</t>
  </si>
  <si>
    <t>paquete</t>
  </si>
  <si>
    <t>043</t>
  </si>
  <si>
    <t>000</t>
  </si>
  <si>
    <t>24601</t>
  </si>
  <si>
    <t>Material eléctrico y electrónico</t>
  </si>
  <si>
    <t>24601001-0134</t>
  </si>
  <si>
    <t>BASE INTEGRADA DE MEDICION</t>
  </si>
  <si>
    <t>Servicios de vigilancia</t>
  </si>
  <si>
    <t>SERVICIO DE VIGILANCIA PARA LA 01 JUNTA DISTRITAL EJECUTIVA, CORRESPONDIENTE AL MES DE MARZO 2024</t>
  </si>
  <si>
    <t>INE/SERVS/JLE-MOR/01/2023</t>
  </si>
  <si>
    <t>Licitación publica</t>
  </si>
  <si>
    <t xml:space="preserve">RETENCIONES SERVICIO DE VIGILANCIA </t>
  </si>
  <si>
    <t>Productos químicos básicos</t>
  </si>
  <si>
    <t>25101001-0008</t>
  </si>
  <si>
    <t>SUMINSTRO DE GAS REFRIGERANTE</t>
  </si>
  <si>
    <t>Herramientas menores</t>
  </si>
  <si>
    <t>29100026-0006</t>
  </si>
  <si>
    <t>KIT DE DESARMADORES</t>
  </si>
  <si>
    <t xml:space="preserve">Refacciones y accesorios menores de equipo de transporte </t>
  </si>
  <si>
    <t>29600031-0001</t>
  </si>
  <si>
    <t>LLAVE DE CRUZ P/AUTOMOVIL</t>
  </si>
  <si>
    <t>22104001-0068</t>
  </si>
  <si>
    <t>SUMINISTRO DE AGUA EMBOTELLADA ( GARRAFON )</t>
  </si>
  <si>
    <t>F13201H</t>
  </si>
  <si>
    <t>Material Eléctrico y Electrónico.</t>
  </si>
  <si>
    <t>24601001-0099</t>
  </si>
  <si>
    <t>PILA AAA</t>
  </si>
  <si>
    <t xml:space="preserve">Productos alimenticios para el personal que realiza labores de campo o de supervisión </t>
  </si>
  <si>
    <t>22104001-0063</t>
  </si>
  <si>
    <t>REFRESCO DE LATA DE 355 ML</t>
  </si>
  <si>
    <t>22104001-0087</t>
  </si>
  <si>
    <t>AGUA PURIFICADA 500 ml.</t>
  </si>
  <si>
    <t>002</t>
  </si>
  <si>
    <t>F13331H</t>
  </si>
  <si>
    <t xml:space="preserve">Arrendamiento de vehículos terrestres, aéreos, marítimos, lacustres y fluviales para servicios públicos y la operación de programas públicos </t>
  </si>
  <si>
    <t>RECORRIDOS VISITAS DE EXAMINACIÓN POR PARTE DEL 01 CONSEJO DISTRITAL EN COLONIAS DE CUERNAVACA PARA VERIFICACIÓN DE DOMICILIOS EN DONDE SE INSTALARAN LAS CASILLAS, VOE</t>
  </si>
  <si>
    <t>INE/JD01/MOR/03/2024</t>
  </si>
  <si>
    <t>R005</t>
  </si>
  <si>
    <t>088</t>
  </si>
  <si>
    <t>B00MO02</t>
  </si>
  <si>
    <t>Arrendamiento de edificios y locales</t>
  </si>
  <si>
    <t xml:space="preserve">COMPLEMENTO ARRENDAMIENTO DEL MODULO DE ATENCION CIUDADANA DE LA 01 JUNTA DISTRITAL EJECUTIVA, MES DE ENERO </t>
  </si>
  <si>
    <t>02/2023</t>
  </si>
  <si>
    <t>ARRENDAMIENTO DEL MES DE FEBRERO 2024 DEL MODULO DE ATENCION CIUDADANA DE LA 01 JUNTA DISTRITAL EJECUTIVA</t>
  </si>
  <si>
    <t>B16AM01</t>
  </si>
  <si>
    <t>ARRENDAMIENTO DEL MES DE MARZO 2024 DEL MODULO DE ATENCION CIUDADANA DE LA 01 JUNTA DISTRITAL EJECUTIVA</t>
  </si>
  <si>
    <t>22104001-0159</t>
  </si>
  <si>
    <t>FRUTAS VARIAS</t>
  </si>
  <si>
    <t>22104001-0106</t>
  </si>
  <si>
    <t>NUEZ</t>
  </si>
  <si>
    <t>Materiales y Útiles de Oficina</t>
  </si>
  <si>
    <t>21100087-0021</t>
  </si>
  <si>
    <t>PAPEL BOND T/OFICIO  C/500 hjs.</t>
  </si>
  <si>
    <t>21100011-0013</t>
  </si>
  <si>
    <t>BOLSA DE PLASTICO TRANSP. 30 X 40</t>
  </si>
  <si>
    <t xml:space="preserve">Mantenimiento y conservación de inmuebles  </t>
  </si>
  <si>
    <t>REPARACION DE CHAPA</t>
  </si>
  <si>
    <t>Material Eléctrico y Electrónico</t>
  </si>
  <si>
    <t>24600025-0005</t>
  </si>
  <si>
    <t>FOCO DE  60 w.</t>
  </si>
  <si>
    <t>Caja</t>
  </si>
  <si>
    <t>24600018-0025</t>
  </si>
  <si>
    <t>CHASIS Y TAPA PARA APAGADORES P/ DOS UNIDADES</t>
  </si>
  <si>
    <t xml:space="preserve">Materiales y útiles de oficina </t>
  </si>
  <si>
    <t>21100006-0008</t>
  </si>
  <si>
    <t>RAFIA</t>
  </si>
  <si>
    <t>Servicios de lavandería, limpieza e higiene</t>
  </si>
  <si>
    <t>SERVICIO DE LIMPIEZA DE LA 01 JUNTA DISTRITAL EJECUTIVA, MES DE MARZO DE 2024, 2 ELEMENTOS</t>
  </si>
  <si>
    <t>INE/SERVS/JLE-MOR/02/2023</t>
  </si>
  <si>
    <t>SERVICIO DE LIMPIEZA DEL MODULO DE ATENCION CIUDADANA 170151, MES DE MARZO 2024</t>
  </si>
  <si>
    <t xml:space="preserve">Combustibles, lubricantes y aditivos para vehículos terrestres, aéreos, marítimos, lacustres y fluviales destinados a servicios administrativos </t>
  </si>
  <si>
    <t>26103001-0031</t>
  </si>
  <si>
    <t>SUMINISTRO DE COMBUSTIBLE MEDIANTE TARJETA ELECTRONICA PARA VEHICULOS DE SERVICIOS GENERALES EN EL DESARROLLO DE LAS ACTIVIDADES DE LA 01 JDE</t>
  </si>
  <si>
    <t>045</t>
  </si>
  <si>
    <t>R11051H</t>
  </si>
  <si>
    <t xml:space="preserve">Combustibles, lubricantes y aditivos para vehículos terrestres, aéreos, marítimos, lacustres y fluviales destinados a servicios públicos y la operación de programas públicos </t>
  </si>
  <si>
    <t>26102001-0019</t>
  </si>
  <si>
    <t xml:space="preserve">Subcontratación de servicios con terceros </t>
  </si>
  <si>
    <t>Arrendamiento de Maquinaria y Equipo</t>
  </si>
  <si>
    <t>FACT. A-306, SERVICIO DE COPIADO PARA LA 01 JUNTA DISTRITAL EJECUTIVA, CORRESPONDIENTE AL MES DE FEBRERO 2024</t>
  </si>
  <si>
    <t>INE/SERVS/JLE-MOR/03/2023</t>
  </si>
  <si>
    <t>044</t>
  </si>
  <si>
    <t>Otros Servicios Comerciales</t>
  </si>
  <si>
    <t>FACT. A-298, SERVICIO DE COPIADO E IMPRESIÓN PARA LA 01 JUNTA DISTRITAL EJECUTIVA, CORRESPONDIENTE AL MES DE MARZO 2024</t>
  </si>
  <si>
    <t>22106001-0012</t>
  </si>
  <si>
    <t xml:space="preserve">Refacciones y accesorios para equipo de cómputo y telecomunicaciones </t>
  </si>
  <si>
    <t>29400015-0001</t>
  </si>
  <si>
    <t>MOUSE (RATON ACCESORIO DE COMPUTACION)</t>
  </si>
  <si>
    <t>FACT EAC-02467020, SUMINISTRO DE COMBUSTIBLE MEDIANTE TARJETA ELECTRONICA PARA VEHICULOS DE SERVICIOS GENERALES EN EL DESARROLLO DE LAS ACTIVIDADES DE LA 01 JDE</t>
  </si>
  <si>
    <t>INE/SERVS/JLE-MOR/05/2023</t>
  </si>
  <si>
    <t xml:space="preserve">Subcontratación de servicios con terceros  </t>
  </si>
  <si>
    <t>21100081-0009</t>
  </si>
  <si>
    <t>BLOCK DE NOTAS POST-IT COLOR</t>
  </si>
  <si>
    <t>21101001-0148</t>
  </si>
  <si>
    <t>CUADERNO TIPO FRANCES</t>
  </si>
  <si>
    <t>21100013-0005</t>
  </si>
  <si>
    <t>BOLIGRAFO TINTA AZUL</t>
  </si>
  <si>
    <t>21100081-0028</t>
  </si>
  <si>
    <t>ETIQUETA ADHESIVA  19 X 50</t>
  </si>
  <si>
    <t>21100016-0001</t>
  </si>
  <si>
    <t>BROCHE BACCO</t>
  </si>
  <si>
    <t>21101001-0006</t>
  </si>
  <si>
    <t>MARCADOR TINTA PERMANENTE</t>
  </si>
  <si>
    <t>PIEZA</t>
  </si>
  <si>
    <t>21101001-0419</t>
  </si>
  <si>
    <t>MARCA TEXTO TIPO PLUMA COLOR AMARILLO</t>
  </si>
  <si>
    <t>Productos Alimenticios para el Personal Derivado de Actividades Extraordinarias</t>
  </si>
  <si>
    <t>22106001-0006</t>
  </si>
  <si>
    <t>REFRESCO</t>
  </si>
  <si>
    <t>24601001-0015</t>
  </si>
  <si>
    <t>LAMPARA DE LED</t>
  </si>
  <si>
    <t>Materiales Complementarios</t>
  </si>
  <si>
    <t>24801001-0082</t>
  </si>
  <si>
    <t>SEÑALAMIENTO TIPO PLANO RECTANGULAR</t>
  </si>
  <si>
    <t>Materiales, Accesorios y Suministros Médicos</t>
  </si>
  <si>
    <t>25401001-0143</t>
  </si>
  <si>
    <t>BOTIQUIN DE PRIMEROS AUXILIOS</t>
  </si>
  <si>
    <t>Prendas de Protección Personal.</t>
  </si>
  <si>
    <t>27201001-0019</t>
  </si>
  <si>
    <t>GUANTES DE TRABAJO MULTIPROPOSITO CON PALMA DE CUERO</t>
  </si>
  <si>
    <t>PAR</t>
  </si>
  <si>
    <t>Blancos y Otros Productos Textiles, Excepto Prendas de Vestir</t>
  </si>
  <si>
    <t>27500002-0002</t>
  </si>
  <si>
    <t>COLCHON IND./MAT.</t>
  </si>
  <si>
    <t>Herramientas Menores</t>
  </si>
  <si>
    <t>29100013-0001</t>
  </si>
  <si>
    <t>CAJA PARA HERRAMIENTAS</t>
  </si>
  <si>
    <t>Refacciones y Accesorios Menores Otros Bienes Muebles</t>
  </si>
  <si>
    <t>29901001-0011</t>
  </si>
  <si>
    <t>HORNO DE MICROONDAS - GASTO</t>
  </si>
  <si>
    <t xml:space="preserve">Refacciones y accesorios menores de mobiliario y equipo de administración, educacional y recreativo </t>
  </si>
  <si>
    <t>29301001-0077</t>
  </si>
  <si>
    <t>MESA PLEGABLE - GASTO</t>
  </si>
  <si>
    <t>29301001-0164</t>
  </si>
  <si>
    <t>ENFRIADOR DE AMBIENTE PORTATIL - GASTO</t>
  </si>
  <si>
    <t>29301001-0284</t>
  </si>
  <si>
    <t>EXTRACTOR DE AIRE</t>
  </si>
  <si>
    <t>22104001-0062</t>
  </si>
  <si>
    <t>AGUA MINERAL DE LATA DE 355 ML</t>
  </si>
  <si>
    <t>MS02</t>
  </si>
  <si>
    <t>Mantenimiento y conservación de mobiliario y equipo de administración</t>
  </si>
  <si>
    <t>NO APLICA</t>
  </si>
  <si>
    <t>SERVICIO DE MANTENIMIENTO A LOS AIRES ACONDICIONADOS</t>
  </si>
  <si>
    <t>ADJUDICACIÓN DIRECTA</t>
  </si>
  <si>
    <t>Combustibles, lubricantes y aditivos para vehículos terrestres, aéreos, marítimos, lacustres y fluviales destinados a servicios públicos y la operación de programas públicos</t>
  </si>
  <si>
    <t>DISPERSIÓN ELECTRÓNICA DE COMBUSTIBLE PARA SERVICIOS PÚBLICOS</t>
  </si>
  <si>
    <t>Subcontratación de servicios con terceros</t>
  </si>
  <si>
    <t>COMISION POR PEDIDO</t>
  </si>
  <si>
    <t>Artículos metálicos para la construcción</t>
  </si>
  <si>
    <t>24701001-0091</t>
  </si>
  <si>
    <t>PIAS (TORNILLOS)</t>
  </si>
  <si>
    <t>24600005-0001</t>
  </si>
  <si>
    <t>ARMELLA</t>
  </si>
  <si>
    <t>Prendas de protección personal</t>
  </si>
  <si>
    <t>27201001-0003</t>
  </si>
  <si>
    <t>FAJA ELASTICA</t>
  </si>
  <si>
    <t>27200007-0006</t>
  </si>
  <si>
    <t>GUANTES DE CARNAZA PARA TRABAJOS GENERALES</t>
  </si>
  <si>
    <t>29100047-0006</t>
  </si>
  <si>
    <t>LLAVE ESPAÑOLA</t>
  </si>
  <si>
    <t>29101001-0034</t>
  </si>
  <si>
    <t>DADO MECANICO O DE HERRAMIENTA</t>
  </si>
  <si>
    <t>29101001-0073</t>
  </si>
  <si>
    <t>SUJETADOR CON MATRACA</t>
  </si>
  <si>
    <t>24601001-0056</t>
  </si>
  <si>
    <t>FOCO DE LED</t>
  </si>
  <si>
    <t>Otros materiales y artículos de construcción y reparación</t>
  </si>
  <si>
    <t>24900015-0002</t>
  </si>
  <si>
    <t>PINTURA EN AEROSOL</t>
  </si>
  <si>
    <t>24900014-0001</t>
  </si>
  <si>
    <t>PINTURA ACRILICA</t>
  </si>
  <si>
    <t>F13461H</t>
  </si>
  <si>
    <t>Combustibles, lubricantes y aditivos para vehículos terrestres, aéreos, marítimos, lacustres y fluviales asignados a servidores públicos</t>
  </si>
  <si>
    <t>F13491H</t>
  </si>
  <si>
    <t>MANTENIMIENTO DE EQUIPOS DE ADMINISTRACION</t>
  </si>
  <si>
    <t>Refacciones y accesorios para equipo de cómputo y telecomunicaciones</t>
  </si>
  <si>
    <t>29400013-0033</t>
  </si>
  <si>
    <t>MEMORIA USB DE 32 GB</t>
  </si>
  <si>
    <t>Refacciones y accesorios menores de edificios</t>
  </si>
  <si>
    <t>29201001-0042</t>
  </si>
  <si>
    <t>DUPLICADO DE LLAVE</t>
  </si>
  <si>
    <t>29101001-0132</t>
  </si>
  <si>
    <t>PINZA PONCHADORA</t>
  </si>
  <si>
    <t>MS03</t>
  </si>
  <si>
    <t>21601</t>
  </si>
  <si>
    <t>Material de limpieza</t>
  </si>
  <si>
    <t>21601001-0126</t>
  </si>
  <si>
    <t>COMPRA DE DOS CUBETAS EXPRIMIDORAS DE PLASTICO CON ESCURRIDOR PARA LA LIMPIEZA DE LAS INSTALACIONES DE LA 03 JUNTA DISTRITAL EJECUTIVA EN MORELOS</t>
  </si>
  <si>
    <t>Compra menor</t>
  </si>
  <si>
    <t>32201</t>
  </si>
  <si>
    <t>PAGO DE SERVICIO DE ARRENDAMIENTO DEL INMUEBLE QUE OCUPAN LAS OFICINAS DE LA 03 JUNTA DISTRITAL EJECUTIVA, CORRESPONDIENTE AL MES DE MARZO DE 2024</t>
  </si>
  <si>
    <t>INE/JDE03/MOR/01/2024</t>
  </si>
  <si>
    <t>SERVICIOS</t>
  </si>
  <si>
    <t>Productos alimenticios para el personal en las
instalaciones de las Unidades Responsables</t>
  </si>
  <si>
    <t>COMPRA DE DOCE PAQUETES DE REFRESCO DE 2 LTS PARA LOS CAPACITADORES Y SUPERVISORES ELECTORALES EN LA SEGUNDA ETAPA DE CAPACITACIÓN ELECTORAL</t>
  </si>
  <si>
    <t>22106001-0005</t>
  </si>
  <si>
    <t>COMPRA DE 30 GARRAFONES DE AGUA PURIFICADA PARA LOS CAPACITADORES Y SUPERVISORES ELECTORALES EN LA SEGUNDA ETAPA DE CAPACITACIÓN ELECTORAL</t>
  </si>
  <si>
    <t>33801</t>
  </si>
  <si>
    <t>SERVICIO DE VIGILANCIA DE LAS OFICINAS QUE UTILIZA LA JUNTA DISTRITAL EJECUTIVA, CORRESPONDIENTE AL MES DE MARZO DE 2024</t>
  </si>
  <si>
    <t>INE/SERVS/JLEMOR/01/2023</t>
  </si>
  <si>
    <t>Invitación a Cuando menos 3</t>
  </si>
  <si>
    <t>Materiales y útiles de oficina</t>
  </si>
  <si>
    <t>21100033-0015</t>
  </si>
  <si>
    <t>COMPRA DE CINTA DIUREX 24 X 65 PARA REALIZAR LA PRIMERA PUBLICACIÓN DE LA LISTA DE UBICACIÓN E INTEGRACIÓN DE MESAS DIRECTIVAS DE CASILLA ÚNICA (ENCARTE) PARA EL PEF 2023-2024</t>
  </si>
  <si>
    <t>COMPRA DE PAPEL BOND T/OFICIO PARA REALIZAR LA PRIMERA PUBLICACIÓN DE LA LISTA DE UBICACIÓN E INTEGRACIÓN DE MESAS DIRECTIVAS DE CASILLA ÚNICA (ENCARTE) PARA EL PEF 2023-2024</t>
  </si>
  <si>
    <t>21100026-0001</t>
  </si>
  <si>
    <t>COMPRA DE CARTULINA ILUSTRACIÓN PARA REALIZAR LA PRIMERA PUBLICACIÓN DE LA LISTA DE UBICACIÓN E INTEGRACIÓN DE MESAS DIRECTIVAS DE CASILLA ÚNICA (ENCARTE) PARA EL PEF 2023-2024</t>
  </si>
  <si>
    <t>COMPRA DE BROCHE DE METAL PARA REALIZAR LA PRIMERA PUBLICACIÓN DE LA LISTA DE UBICACIÓN E INTEGRACIÓN DE MESAS DIRECTIVAS DE CASILLA ÚNICA (ENCARTE) PARA EL PEF 2023-2024</t>
  </si>
  <si>
    <t>21101001-0380</t>
  </si>
  <si>
    <t>COMPRA DE PASTAS PARA ENGARGOLAR T/OFICIO PARA REALIZAR LA PRIMERA PUBLICACIÓN DE LA LISTA DE UBICACIÓN E INTEGRACIÓN DE MESAS DIRECTIVAS DE CASILLA ÚNICA (ENCARTE) PARA EL PEF 2023-2024</t>
  </si>
  <si>
    <t>21100085-0010</t>
  </si>
  <si>
    <t>COMPRA DE PAPEL ILUSTRACIÓN PARA REALIZAR LA PRIMERA PUBLICACIÓN DE LA LISTA DE UBICACIÓN E INTEGRACIÓN DE MESAS DIRECTIVAS DE CASILLA ÚNICA (ENCARTE) PARA EL PEF 2023-2024</t>
  </si>
  <si>
    <t>Arrendamiento de maquinaria y equipo</t>
  </si>
  <si>
    <t>PAGO DE SERVICIO DE ARRENDAMIENTO DE FOTOCOPIADO DEL MES DE MARZO DE 2024</t>
  </si>
  <si>
    <t>39202</t>
  </si>
  <si>
    <t>Otros impuestos y derechos</t>
  </si>
  <si>
    <t>REEMBOLSO DE CASETA DE PEAJES, DERIVADO DE COMISIÓN A LA JUNTA LOCAL EJECUTIVA EN CUERNAVACA, MORELOS, LOS DÍAS 26 DE MARZO Y 08 DE ABRIL DE 2024</t>
  </si>
  <si>
    <t>COMPRA DE OCHO PAQUETES DE REFRESCO DE 2 LTS PARA LOS CAPACITADORES Y SUPERVISORES ELECTORALES EN LA SEGUNDA ETAPA DE CAPACITACIÓN ELECTORAL</t>
  </si>
  <si>
    <t>COMPRA DE 10 GARRAFONES DE AGUA PURIFICADA PARA LOS CAPACITADORES Y SUPERVISORES ELECTORALES EN LA SEGUNDA ETAPA DE CAPACITACIÓN ELECTORAL</t>
  </si>
  <si>
    <t>22106001-0010</t>
  </si>
  <si>
    <t>REEMBOLSO POR COMPRA DE GALLETAS PARA LOS CAPACITADORES Y SUPERVISORES ELECTORALES EN LA SEGUNDA ETAPA DE CAPACITACIÓN ELECTORAL</t>
  </si>
  <si>
    <t>22106001-0007</t>
  </si>
  <si>
    <t>REEMBOLSO POR COMPRA DE CAFÉ PARA LOS CAPACITADORES Y SUPERVISORES ELECTORALES EN LA SEGUNDA ETAPA DE CAPACITACIÓN ELECTORAL</t>
  </si>
  <si>
    <t>REEMBOLSO POR COMPRA DE GALLETAS PARA LOS CAPACITADORES Y SUPERVISORES ELECTORALES EN LA SEGUNDA ETAPA DE CAPACITACIÓN ELECTORAL, ASÍ TAMBIÉN EL ARRENDAMIENTO DE SILLAS PARA DICHO EVENTO</t>
  </si>
  <si>
    <t>22106001-0008</t>
  </si>
  <si>
    <t>REEMBOLSO POR COMPRA DE AZUCAR PARA LOS CAPACITADORES Y SUPERVISORES ELECTORALES EN LA SEGUNDA ETAPA DE CAPACITACIÓN ELECTORAL</t>
  </si>
  <si>
    <t>32302</t>
  </si>
  <si>
    <t>Arrendamiento de mobiliario</t>
  </si>
  <si>
    <t>REEMBOLSO POR ARRENDAMIENTO DE SILLAS PARA LOS CAPACITADORES Y SUPERVISORES ELECTORALES EN LA SEGUNDA ETAPA DE CAPACITACIÓN ELECTORAL</t>
  </si>
  <si>
    <t>COMPRA DE 16 GARRAFONES DE AGUA PURIFICADA PARA EL PERSONAL QUE PRESTA SUS SERVICIOS EN LA 03 JUNTA DISTRITAL EJECUTIVA</t>
  </si>
  <si>
    <t>25401</t>
  </si>
  <si>
    <t>Productos alimenticios para el personal en las
Materiales, accesorios y suministros médicos</t>
  </si>
  <si>
    <t>COMPROBACIÓN DE ANTICIPO ADQUISICIÓN DE BOTIQUIN DE PRIMEROS AUXILIOS PARA EL ÁREA DE MILITARES</t>
  </si>
  <si>
    <t>27501</t>
  </si>
  <si>
    <t>Productos alimenticios para el personal en las
Blancos y otros productos textiles, excepto prendas de 
vestir</t>
  </si>
  <si>
    <t>COMPROBACIÓN DE ANTICIPO ADQUISICIÓN DE COLCHON INDIVIDUAL PARA EL ÁREA DE MILITARES</t>
  </si>
  <si>
    <t>COMPROBACIÓN DE ANTICIPO COMPRA DE ALIMENTOS PARA LA VOE</t>
  </si>
  <si>
    <t>22103</t>
  </si>
  <si>
    <t>Productos alimenticios para el personal que realiza labores
de campo o de supervisión</t>
  </si>
  <si>
    <t>REEMBOLSO DE ALIMENTOS DEL PERSONAL AUDITOR MONITORISTA DE LA 03 JUNTA DISTRITAL EJECUTIVA DEL DIA 2 DE ABRIL DE 2024</t>
  </si>
  <si>
    <t>REEMBOLSO DE ALIMENTOS DEL PERSONAL AUDITOR MONITORISTA DE LA 03 JUNTA DISTRITAL EJECUTIVA DEL DIA 10 DE ABRIL DE 2024</t>
  </si>
  <si>
    <t>21100132-0008</t>
  </si>
  <si>
    <t>REEMBOLSO POR COMPRA DE VASOS DESECHABLES PARA LOS CAPACITADORES Y SUPERVISORES ELECTORALES EN LA SEGUNDA ETAPA DE CAPACITACIÓN ELECTORAL DEL 1 AL 5 DE ABRIL DE 2024</t>
  </si>
  <si>
    <t>REEMBOLSO POR COMPRA DE TORTA DE CHILAQUILES PARA LOS CAPACITADORES Y SUPERVISORES ELECTORALES EN LA SEGUNDA ETAPA DE CAPACITACIÓN ELECTORAL DEL 1 AL 5 DE ABRIL DE 2024</t>
  </si>
  <si>
    <t>22104001-0125</t>
  </si>
  <si>
    <t>REEMBOLSO POR COMPRA BOLSA DE HIELO PARA LOS CAPACITADORES Y SUPERVISORES ELECTORALES EN LA SEGUNDA ETAPA DE CAPACITACIÓN ELECTORAL DEL 1 AL 5 DE ABRIL DE 2024</t>
  </si>
  <si>
    <t>REEMBOLSO POR COMPRA DE AGUA PURIFICADA DE 20 LTS PARA LOS CAPACITADORES Y SUPERVISORES ELECTORALES EN LA SEGUNDA ETAPA DE CAPACITACIÓN ELECTORAL DEL 1 AL 5 DE ABRIL DE 2024</t>
  </si>
  <si>
    <t>REEMBOLSO POR COMPRA DE PIZZAS PARA LOS CAPACITADORES Y SUPERVISORES ELECTORALES EN LA SEGUNDA ETAPA DE CAPACITACIÓN ELECTORAL DEL 1 AL 5 DE ABRIL DE 2024</t>
  </si>
  <si>
    <t>21101001-0004</t>
  </si>
  <si>
    <t>REEMBOLSO POR COMPRA DE GLOBOS PARA LOS CAPACITADORES Y SUPERVISORES ELECTORALES EN LA SEGUNDA ETAPA DE CAPACITACIÓN ELECTORAL DEL 1 AL 5 DE ABRIL DE 2024</t>
  </si>
  <si>
    <t>22106001-0014</t>
  </si>
  <si>
    <t>REEMBOLSO POR COMPRA DE DULCES PARA LOS CAPACITADORES Y SUPERVISORES ELECTORALES EN LA SEGUNDA ETAPA DE CAPACITACIÓN ELECTORAL DEL 1 AL 5 DE ABRIL DE 2024</t>
  </si>
  <si>
    <t>REEMBOLSO POR COMPRA DE AGUA EMBOTELLADA LOS CAPACITADORES Y SUPERVISORES ELECTORALES EN LA SEGUNDA ETAPA DE CAPACITACIÓN ELECTORAL DEL 1 AL 5 DE ABRIL DE 2024</t>
  </si>
  <si>
    <t>REEMBOLSO POR COMPRA DE VASO DE PLASTICO PARA LOS CAPACITADORES Y SUPERVISORES ELECTORALES EN LA SEGUNDA ETAPA DE CAPACITACIÓN ELECTORAL DEL 1 AL 5 DE ABRIL DE 2024</t>
  </si>
  <si>
    <t>21101001-0151</t>
  </si>
  <si>
    <t>REEMBOLSO POR COMPRA DE LAPICERA PARA LOS CAPACITADORES Y SUPERVISORES ELECTORALES EN LA SEGUNDA ETAPA DE CAPACITACIÓN ELECTORAL DEL 1 AL 5 DE ABRIL DE 2024</t>
  </si>
  <si>
    <t>PAGO DE ALIMENTOS PARA LOS CAPACITADORES Y SUPERVISORES ELECTORALES Y PERSONAL QUE APOYO EN LA SEGUNDA ETAPA DE CAPACITACIÓN ELECTORAL, EL DÍA 05 DE ABRL DE 2024</t>
  </si>
  <si>
    <t>Servicio de agua</t>
  </si>
  <si>
    <t>COMPRA DE UNA PIPA DE AGUA PARA SERVICIO DE SANITARIOS DE LA 03 JUNTA DISTRITAL EJECUTIVA EN MORELOS</t>
  </si>
  <si>
    <t>REEMBOLSO POR COMPRA DE UNA PIPA DE AGUA EL DÍA 11 DE ABRIL DE 2024, PARA SERVICIO DE SANITARIOS DE LA 03 JUNTA DISTRITAL EJECUTIVA EN MORELOS</t>
  </si>
  <si>
    <t>REEMBOLSO DE CASETA DE PEAJES, DERIVADO DE COMISIÓN A LA JUNTA LOCAL EJECUTIVA EN CUERNAVACA, MORELOS, EL DÍA 12 DE ABRIL DE 2024</t>
  </si>
  <si>
    <t>REEMBOLSO DE CASETA DE PEAJES, DERIVADO DE COMISIÓN A LA JUNTA LOCAL EJECUTIVA EN CUERNAVACA, MORELOS, EL DÍA 12 DE MARZO DE 2024</t>
  </si>
  <si>
    <t>29401</t>
  </si>
  <si>
    <t>Refacciones y accesorios para equipo de cómputo y 
telecomunicaciones</t>
  </si>
  <si>
    <t>29401001-0080</t>
  </si>
  <si>
    <t>REEMBOLSO POR CONCEPTO DE COMPRA DE SWITCH DE 8 PUERTOS PARA CONEXIÓN DE EQUIPO DE CÓMPUTO A LA RED - INE  ALÁMBRICA</t>
  </si>
  <si>
    <t>29101</t>
  </si>
  <si>
    <t>29100009-0002</t>
  </si>
  <si>
    <t>COMPRA DE BROCAS 1/4 PARA ACTIVIDADES DE LA VOCALÍA DE ORGANIZACIÓN ELECTORAL Y DE JUNTA DISTRITAL</t>
  </si>
  <si>
    <t>24701</t>
  </si>
  <si>
    <t>24700010-0003</t>
  </si>
  <si>
    <t>COMPRA DE PIJA 14X1 1/2 PARA ACTIVIDADES DE LA VOCALÍA DE ORGANIZACIÓN ELECTORAL Y DE JUNTA DISTRITAL</t>
  </si>
  <si>
    <t>24700014-0001</t>
  </si>
  <si>
    <t>COMPRA DE RONDANA PLANA 3/16 PARA ACTIVIDADES DE LA VOCALÍA DE ORGANIZACIÓN ELECTORAL Y DE JUNTA DISTRITAL</t>
  </si>
  <si>
    <t>24901</t>
  </si>
  <si>
    <t>24900021-0003</t>
  </si>
  <si>
    <t>COMPRA DE TAQUETE DE PLASTICO 3/8 PARA ACTIVIDADES DE LA VOCALÍA DE ORGANIZACIÓN ELECTORAL Y DE JUNTA DISTRITAL</t>
  </si>
  <si>
    <t>25201</t>
  </si>
  <si>
    <t>Plaguicidas, abonos y fertilizantes</t>
  </si>
  <si>
    <t>25200001-0001</t>
  </si>
  <si>
    <t>COMPRA DE INSECTICIDA CASA Y JARDIN SPRAY 400 ML PARA ACTIVIDADES DE LA VOCALÍA DE ORGANIZACIÓN ELECTORAL Y DE JUNTA DISTRITAL</t>
  </si>
  <si>
    <t>COMPRA DE RAFIA X BOLA PARA ACTIVIDADES DE LA VOCALÍA DE ORGANIZACIÓN ELECTORAL Y DE JUNTA DISTRITAL</t>
  </si>
  <si>
    <t>24600018-0019</t>
  </si>
  <si>
    <t>COMPRA DE CONTACTO DUPLEX PARA ACTIVIDADES DE LA VOCALÍA DE ORGANIZACIÓN ELECTORAL Y DE JUNTA DISTRITAL</t>
  </si>
  <si>
    <t>24601001-0014</t>
  </si>
  <si>
    <t>COMPRA DE CLAVIJA C/TIERRA PARA ACTIVIDADES DE LA VOCALÍA DE ORGANIZACIÓN ELECTORAL Y DE JUNTA DISTRITAL</t>
  </si>
  <si>
    <t>24700018-0001</t>
  </si>
  <si>
    <t>COMPRA DE TORNILLO 1/4 X 3/4 PARA ACTIVIDADES DE LA VOCALÍA DE ORGANIZACIÓN ELECTORAL Y DE JUNTA DISTRITAL</t>
  </si>
  <si>
    <t>REEMBOLSO DE CASETA DE PEAJES, DERIVADO DE COMISIÓN A LA JUNTA LOCAL EJECUTIVA EN CUERNAVACA, MORELOS, EL DÍA 17 DE ABRIL DE 2024</t>
  </si>
  <si>
    <t>REEMBOLSO DE ALIMENTOS DEL PERSONAL AUDITOR MONITORISTA DE LA 03 JUNTA DISTRITAL EJECUTIVA DEL DIA 19 Y 21 DE ABRIL DE 2024</t>
  </si>
  <si>
    <t>REEMBOLSO DE ALIMENTOS DEL PERSONAL AUDITOR MONITORISTA DE LA 03 JUNTA DISTRITAL EJECUTIVA DEL DIA 20 Y 21 DE ABRIL DE 2024</t>
  </si>
  <si>
    <t>29401001-0063</t>
  </si>
  <si>
    <t>COMPRA DE UN DISCO DURO DE 1TB PARA LA VOCALÍA DE CEyEC DE ESTA 03 JUNTA DISTRITAL EJECUTIVA EN MORELOS</t>
  </si>
  <si>
    <t>COMPRA DE UN DISCO DURO 1TB PARA LA VOCALÍA DEL RFE DE ESTA 03 JUNTA DISTRITAL EJECUTIVA EN MORELOS</t>
  </si>
  <si>
    <t>29401001-0232</t>
  </si>
  <si>
    <t>COMPRA DE MEMORIA USB DE 128 GB DE ESTA 03 JUNTA DISTRITAL EJECUTIVA EN MORELOS</t>
  </si>
  <si>
    <t>COMPRA DE MEMORIA USB DE 64 GB DE ESTA 03 JUNTA DISTRITAL EJECUTIVA EN MORELOS</t>
  </si>
  <si>
    <t>COMPRA DE MEMORIA USB DE 32 GB DE ESTA 03 JUNTA DISTRITAL EJECUTIVA EN MORELOS</t>
  </si>
  <si>
    <t>29401001-0191</t>
  </si>
  <si>
    <t xml:space="preserve">COMPRA UN DIVISOR CON AMPLIFICADOR PARA LA SALA DE SESIONES DE ESTA 03 JUNTA DISTRITAL EJECUTIVA EN MORELOS </t>
  </si>
  <si>
    <t>35801</t>
  </si>
  <si>
    <t>PAGO DEL SERVICIO DE LIMPIEZA DEL INMUEBLE QUE OCUPA LAS OFICINAS DE LA 03 JUNTA DISTRITAL EJECUTIVA, CORRESPONDIENTE AL MES DE MARZO DE 2024</t>
  </si>
  <si>
    <t>Licitacón Pública Nacional</t>
  </si>
  <si>
    <t>REEMBOLSO DE CASETA DE PEAJES, DERIVADO DE COMISIÓN A LA SALA REGIONAL DEL TRIBUNAL ELECTORAL DEL PODER JUDICIAL DE LA FEDERACIÓN EL DÍA 19 DE ABRIL DE 2024</t>
  </si>
  <si>
    <t>REEMBOLSO DE CASETA DE PEAJES, DERIVADO DE COMISIÓN A LA SALA REGIONAL DEL TRIBUNAL ELECTORAL DEL PODER JUDICIAL DE LA FEDERACIÓN EL DÍA 19 DE ABRIL DE 2024 (RETORNO)</t>
  </si>
  <si>
    <t>Productos alimenticios para el personal derivado de 
actividades extraordinarias</t>
  </si>
  <si>
    <t>22106001-0011</t>
  </si>
  <si>
    <t>REEMBOLSO POR COMPRA DE GALLETAS PARA EL CURSO EN LA SEGUNDA ETAPA DE CAPACITACIÓN ELECTORAL PARA CAE´S Y SE´S, DEL 1 A 5 DE ABRIL DE 2024</t>
  </si>
  <si>
    <t>21101001-0333</t>
  </si>
  <si>
    <t>REEMBOLSO POR COMPRA DE SERVILLETAS DESECHABLES PARA EL CURSO EN LA SEGUNDA ETAPA DE CAPACITACIÓN ELECTORAL PARA CAE´S Y SE´S, DEL 1 A 5 DE ABRIL DE 2024</t>
  </si>
  <si>
    <t>22106001-0009</t>
  </si>
  <si>
    <t>REEMBOLSO POR COMPRA DE CREMA PARA CAFÉ PARA EL CURSO EN LA SEGUNDA ETAPA DE CAPACITACIÓN ELECTORAL PARA CAE´S Y SE´S, DEL 1 A 5 DE ABRIL DE 2024</t>
  </si>
  <si>
    <t>22104001-0098</t>
  </si>
  <si>
    <t>REEMBOLSO POR COMPRA DE CAFÉ SOLUBLE PARA EL CURSO EN LA SEGUNDA ETAPA DE CAPACITACIÓN ELECTORAL PARA CAE´S Y SE´S, DEL 1 A 5 DE ABRIL DE 2024</t>
  </si>
  <si>
    <t>21100132-0003</t>
  </si>
  <si>
    <t>REEMBOLSO POR COMPRA DE CUCHILLO DESECHABLE PARA EL CURSO EN LA SEGUNDA ETAPA DE CAPACITACIÓN ELECTORAL PARA CAE´S Y SE´S, DEL 1 A 5 DE ABRIL DE 2024</t>
  </si>
  <si>
    <t>24600010-0011</t>
  </si>
  <si>
    <t>REEMBOLSO POR COMPRA DE EXTENSION ELECTRICA PARA EL CURSO EN LA SEGUNDA ETAPA DE CAPACITACIÓN ELECTORAL PARA CAE´S Y SE´S, DEL 1 A 5 DE ABRIL DE 2024</t>
  </si>
  <si>
    <t>REEMBOLSO POR COMPRA DE AZUCAR PARA EL CURSO EN LA SEGUNDA ETAPA DE CAPACITACIÓN ELECTORAL PARA CAE´S Y SE´S, DEL 1 A 5 DE ABRIL DE 2024</t>
  </si>
  <si>
    <t>29301</t>
  </si>
  <si>
    <t>Refacciones y accesorios menores de mobiliario y equipo 
de administración, educacional y recreativo</t>
  </si>
  <si>
    <t>29301001-0280</t>
  </si>
  <si>
    <t>REEMBOLSO POR COMPRA DE BOCINAS PARA EL CURSO EN LA SEGUNDA ETAPA DE CAPACITACIÓN ELECTORAL PARA CAE´S Y SE´S, DEL 1 A 5 DE ABRIL DE 2024</t>
  </si>
  <si>
    <t>REEMBOLSO POR COMPRA DE ALIMENTOS (CHAPATA DE PAVO Y PROVOLONE) PARA EL CURSO EN LA SEGUNDA ETAPA DE CAPACITACIÓN ELECTORAL PARA CAE´S Y SE´S, DEL 1 A 5 DE ABRIL DE 2024</t>
  </si>
  <si>
    <t>REEMBOLSO DE ALIMENTOS DEL PERSONAL AUDITOR MONITORISTA DE LA 03 JUNTA DISTRITAL EJECUTIVA DEL DIA 23 DE ABRIL DE 2024</t>
  </si>
  <si>
    <t>Productos alimenticios para el personal en las 
instalaciones de las Unidades Responsables</t>
  </si>
  <si>
    <t>COMPRA DE 24 GARRAFONES DE AGUA PURIFICADA PARA EL PERSONAL QUE PRESTA SUS SERVICIOS EN LA 03 JUNTA DISTRITAL EJECUTIVA</t>
  </si>
  <si>
    <t>35201</t>
  </si>
  <si>
    <t>Mantenimiento y conservación de mobiliario y equipo de 
administración</t>
  </si>
  <si>
    <t>PAGO DE SERVICIO DE TAPIZADO, PINTA DE BASES METALICAS Y PLÁSTICOS EN COLOR NEGRO A DIEZ SILLAS QUE SE ENCUENTRAN EN MALAS CONDICIONES</t>
  </si>
  <si>
    <t>29601</t>
  </si>
  <si>
    <t>Refacciones y accesorios menores de equipo de 
transporte</t>
  </si>
  <si>
    <t>29601001-0083</t>
  </si>
  <si>
    <t>COMPROBACION DE ANTICIPO PARA LA COMPRA DE PLUMAS LIMPIADORAS PARA LOS VEHICULOS OFICIALES DE ESTA JUNTA DISTRITAL</t>
  </si>
  <si>
    <t>COMPROBACION DE ANTICIPO PARA EL PAGO DE SERVICIO DE VERIFICACIÓN AMBIENTAL DEL VEHICULO NISSAN TIIDA, MODELO 2010 DE ESTA JUNTA DISTRITAL</t>
  </si>
  <si>
    <t>22104001-0103</t>
  </si>
  <si>
    <t>REEMBOLSO POR COMPRA DE FRUTA SECA PARA LA SESIÓN DE CONSEJO DISTRITAL DE FECHA 25 DE ABRIL DE 2024</t>
  </si>
  <si>
    <t>21100132-0004</t>
  </si>
  <si>
    <t>REEMBOLSO POR COMPRA DE PLATO DESECHABLE PARA LA SESIÓN DE CONSEJO DISTRITAL DE FECHA 25 DE ABRIL DE 2024</t>
  </si>
  <si>
    <t>REEMBOLSO POR COMPRA DE VASO DESECHABLE PARA LA SESIÓN DE CONSEJO DISTRITAL DE FECHA 25 DE ABRIL DE 2024</t>
  </si>
  <si>
    <t>22104001-0104</t>
  </si>
  <si>
    <t>REEMBOLSO POR COMPRA DE NUEZ PARA LA SESIÓN DE CONSEJO DISTRITAL DE FECHA 25 DE ABRIL DE 2024</t>
  </si>
  <si>
    <t>22104001-0130</t>
  </si>
  <si>
    <t>REEMBOLSO POR COMPRA DE PISTACHE PARA LA SESIÓN DE CONSEJO DISTRITAL DE FECHA 25 DE ABRIL DE 2024</t>
  </si>
  <si>
    <t>REEMBOLSO POR COMPRA DE BOTANA DE CACAHUATE PARA LA SESIÓN DE CONSEJO DISTRITAL DE FECHA 25 DE ABRIL DE 2024</t>
  </si>
  <si>
    <t>REEMBOLSO DE ALIMENTOS DEL PERSONAL AUDITOR MONITORISTA DE LA 03 JUNTA DISTRITAL EJECUTIVA DEL DIA 25 DE ABRIL DE 2024</t>
  </si>
  <si>
    <t>REEMBOLSO DE CASETA DE PEAJES, DERIVADO DE COMISIÓN A LA JUNTA LOCAL EJECUTIVA EN CUERNAVACA, MORELOS, EL DÍA 24 DE ABRIL DE 2024</t>
  </si>
  <si>
    <t>21401</t>
  </si>
  <si>
    <t>Materiales y útiles para el procesamiento en equipos y 
bienes informáticos</t>
  </si>
  <si>
    <t>21401001-0692</t>
  </si>
  <si>
    <t>ADQUISICIÓN DE UN TONER PARA IMPRESORA BROTHER PARA LAS ACTIVIDADES DE LA VOCALÍA DE CAPACITACIÓN ELECTORAL Y EDUCACIÓN CÍVICA</t>
  </si>
  <si>
    <t>21401001-0251</t>
  </si>
  <si>
    <t>ADQUISICIÓN DE UN TONER LEXMARK MS811DN PARA LAS ACTIVIDADES DE LA VOCALÍA DE CAPACITACIÓN ELECTORAL Y EDUCACIÓN CÍVICA</t>
  </si>
  <si>
    <t>MS04</t>
  </si>
  <si>
    <t>21100081-0011</t>
  </si>
  <si>
    <t>BLOCK DE NOTAS POST-IT NEON 2027</t>
  </si>
  <si>
    <t>NA</t>
  </si>
  <si>
    <t>BLOC</t>
  </si>
  <si>
    <t>ADJUDICACION DIRECTA</t>
  </si>
  <si>
    <t>21100039-0003</t>
  </si>
  <si>
    <t>CORRECTOR DE CINTA (MANUAL)</t>
  </si>
  <si>
    <t>21100066-0017</t>
  </si>
  <si>
    <t>ARILLO METALICO 1/2"</t>
  </si>
  <si>
    <t>21100017-0003</t>
  </si>
  <si>
    <t>CAJA DE ARCHIVO MUERTO T/OFICIO</t>
  </si>
  <si>
    <t>21100033-0018</t>
  </si>
  <si>
    <t>CINTA DIUREX 48 X 50</t>
  </si>
  <si>
    <t>21100036-0011</t>
  </si>
  <si>
    <t>SUJETADOR DE DOCUMENTS PRES. MEDIANO</t>
  </si>
  <si>
    <t>21100081-0066</t>
  </si>
  <si>
    <t>MICA AUTO ADHERIBLE  .66 X 50  mts.</t>
  </si>
  <si>
    <t>ROLLO</t>
  </si>
  <si>
    <t>21101001-0082</t>
  </si>
  <si>
    <t>PAPEL OPALINA T/C</t>
  </si>
  <si>
    <t>21101001-0043</t>
  </si>
  <si>
    <t>ETIQUETA LASER AUTOADHERIBLE 5165-J</t>
  </si>
  <si>
    <t>21100023-0003</t>
  </si>
  <si>
    <t>REGISTRADOR  LEFORT T/OFICIO</t>
  </si>
  <si>
    <t>21100036-0001</t>
  </si>
  <si>
    <t>CLIP ESTANDAR # 1</t>
  </si>
  <si>
    <t>21100036-0002</t>
  </si>
  <si>
    <t>CLIP ESTANDAR # 2</t>
  </si>
  <si>
    <t>SERVILLETAS DESECHABLES</t>
  </si>
  <si>
    <t>21101001-0178</t>
  </si>
  <si>
    <t>CUCHARA SOPERA DESECHABLE</t>
  </si>
  <si>
    <t>PLATO DESECHABLE</t>
  </si>
  <si>
    <t>21101001-0376</t>
  </si>
  <si>
    <t>VASOS DE CARTON</t>
  </si>
  <si>
    <t>21100132-0002</t>
  </si>
  <si>
    <t>CUCHARA DESECHABLE</t>
  </si>
  <si>
    <t>21101001-0179</t>
  </si>
  <si>
    <t>CHAROLA DE UNICEL</t>
  </si>
  <si>
    <t>21100132-0006</t>
  </si>
  <si>
    <t>TENEDOR DESECHABLE</t>
  </si>
  <si>
    <t>VASO DE PLASTICO DESECHABLE</t>
  </si>
  <si>
    <t>21100083-0001</t>
  </si>
  <si>
    <t>PAÑUELOS KLEENEX C/100 hjs.</t>
  </si>
  <si>
    <t>Materiales y útiles para el procesamiento en equipos y bienes informáticos</t>
  </si>
  <si>
    <t>21400004-0006</t>
  </si>
  <si>
    <t>DISCO COMPACTO</t>
  </si>
  <si>
    <t>21601001-0057</t>
  </si>
  <si>
    <t>PASTILLA DE CLORO</t>
  </si>
  <si>
    <t>21600006-0012</t>
  </si>
  <si>
    <t>BOLSA DE PLASTICO P/BASURA 90 X 1.20 mts.</t>
  </si>
  <si>
    <t>21600006-0009</t>
  </si>
  <si>
    <t>BOLSA DE PLASTICO P/BASURA 60 X 90 CM.</t>
  </si>
  <si>
    <t>21600022-0013</t>
  </si>
  <si>
    <t>LIMPIA VIDRIOS</t>
  </si>
  <si>
    <t>Productos alimenticiospara el personal en las instalaciones de las Unidades Responsables</t>
  </si>
  <si>
    <t>22104001-0114</t>
  </si>
  <si>
    <t>REFRESCO DE LATA</t>
  </si>
  <si>
    <t>22104001-0127</t>
  </si>
  <si>
    <t>AGUA PURIFICADA DE 600 ML</t>
  </si>
  <si>
    <t>22104001-0072</t>
  </si>
  <si>
    <t>CREMA EN POLVO</t>
  </si>
  <si>
    <t>FRASCO</t>
  </si>
  <si>
    <t>22104001-0074</t>
  </si>
  <si>
    <t>GALLETA SURTUDO ESPECIAL</t>
  </si>
  <si>
    <t>CAFE SOLUBLE</t>
  </si>
  <si>
    <t>22104001-0145</t>
  </si>
  <si>
    <t>SALSA BOTANERA</t>
  </si>
  <si>
    <t>22104001-0083</t>
  </si>
  <si>
    <t>PALOMITAS</t>
  </si>
  <si>
    <t>Productos alimenticios para el personal que realiza labores de campo o de supervisión.</t>
  </si>
  <si>
    <t>22301001-0055</t>
  </si>
  <si>
    <t>PLATO</t>
  </si>
  <si>
    <t>pieza</t>
  </si>
  <si>
    <t>24601001-0466</t>
  </si>
  <si>
    <t>CONECTOR PLUG RJ-45 CAT. 6</t>
  </si>
  <si>
    <t>24600031-0020</t>
  </si>
  <si>
    <t>PILA RECARGABLE DE 9 VOLTIOS TIPO CUADRADA</t>
  </si>
  <si>
    <t>B00CA01</t>
  </si>
  <si>
    <t>DISPERSION ELECTRONICA DE COMBUSTIBLE PARA SERVICIOS PUBLICOS</t>
  </si>
  <si>
    <t>29400009-0038</t>
  </si>
  <si>
    <t>BOBINA DE CABLE UTP (REDES)</t>
  </si>
  <si>
    <t>29400027-0015</t>
  </si>
  <si>
    <t>TECLADO USB</t>
  </si>
  <si>
    <t>29400015-0004</t>
  </si>
  <si>
    <t>MOUSE OPTICO</t>
  </si>
  <si>
    <t>Arrendamiento De Edificios Y Locales</t>
  </si>
  <si>
    <t>RENTA DEL INMUEBLE DE LA 04 JUNTA DISTRITAL EJECUTIVA.</t>
  </si>
  <si>
    <t>01/2022</t>
  </si>
  <si>
    <t>ARRENDAMIENTO</t>
  </si>
  <si>
    <t>ARRE</t>
  </si>
  <si>
    <t>RENTA DEL INMUEBLE DE LOS MODULO DE ATENCION CIUDADANA 170451</t>
  </si>
  <si>
    <t>02/2022</t>
  </si>
  <si>
    <t xml:space="preserve">SERVICIO DE FOTOCOPIADO </t>
  </si>
  <si>
    <t>Serv</t>
  </si>
  <si>
    <t>INVITACION A CUANDO MENOS TRES PERSONAS</t>
  </si>
  <si>
    <t>Servicios De Vigilancia</t>
  </si>
  <si>
    <t>SERVICIO DE VIGILANCIA DE LAS INSTALACIONES DE LA 04 JUNTA DISTRITAL EJECUTIVA.</t>
  </si>
  <si>
    <t>Subcontratación de Servicios con Terceros</t>
  </si>
  <si>
    <t>COMISIONES POR DISPERSION DE MONEDERO ELECTRICO DE COMBUSTIBLE</t>
  </si>
  <si>
    <t>Mantenimiento y Conservación de Vehículos Terrestres, Aéreos, Marítimos,
Lacustres y Fluviales</t>
  </si>
  <si>
    <t>MANTTO. CORRECTIVO</t>
  </si>
  <si>
    <t>Servicios De Lavandería, Limpieza E Higiene</t>
  </si>
  <si>
    <t>MARZO, SERV.LIMPIEZA 04 JDE</t>
  </si>
  <si>
    <t>MS05</t>
  </si>
  <si>
    <t>21100087-0022</t>
  </si>
  <si>
    <t>PAPEL BOND T/OFICIO  C/5000 hjs.</t>
  </si>
  <si>
    <t>COMPRA MENOR</t>
  </si>
  <si>
    <t>PAPEL BOND T/OFICIO  C/500 hjs.</t>
  </si>
  <si>
    <t>21101001-0091</t>
  </si>
  <si>
    <t>CUBIERTA PLASTIFICADA</t>
  </si>
  <si>
    <t>21100085-0003</t>
  </si>
  <si>
    <t>PAPEL CASCARON</t>
  </si>
  <si>
    <t>21101001-0381</t>
  </si>
  <si>
    <t>LISTON DE CELOSEDA</t>
  </si>
  <si>
    <t>METRO</t>
  </si>
  <si>
    <t>Productos alimenticios para el personal derivado de actividades extraordinarias</t>
  </si>
  <si>
    <t>26102</t>
  </si>
  <si>
    <t>33901</t>
  </si>
  <si>
    <t>COMISION</t>
  </si>
  <si>
    <t>21401001-0417</t>
  </si>
  <si>
    <t>KIT DE MANTENIMIENTO LEXMARK NP 40X8421</t>
  </si>
  <si>
    <t>21100087-0017</t>
  </si>
  <si>
    <t>PAPEL BOND T/DOBLE CARTA C/500 hjs.</t>
  </si>
  <si>
    <t>Mantenimiento y Conservación de Mobiliario y Equipo de
Administración</t>
  </si>
  <si>
    <t>SERVICIO DE MANTEMIENTO A EQUIPOS DE ADMINISTRACION DE LA 05 JDE</t>
  </si>
  <si>
    <t>B00PE01</t>
  </si>
  <si>
    <t>36101</t>
  </si>
  <si>
    <t>Difusión de mensajes sobre programas y actividades 
Institucionales</t>
  </si>
  <si>
    <t xml:space="preserve">SERVICIO DE IMPRESIÓN DE LONA PARA LA VRFE </t>
  </si>
  <si>
    <t>SUMINISTRO DEL SERVICIO DE AGUA POTABLE EN LAS OFICINAS DE LA 05 JUNTA DISTRITAL EJECUTIVA EN MORELOS DEL MES DE MARZO 2024</t>
  </si>
  <si>
    <t>ANUAL</t>
  </si>
  <si>
    <t>SERVICIO DE ARRENDAMIENTO DEL INMUEBLE QUE OCUPA LA 05 JUNTA DISTRITAL EJECUTIVA CORRESPONDIENTE AL MES DE MARZO DE 2024</t>
  </si>
  <si>
    <t>INE/JDE05/001/2021</t>
  </si>
  <si>
    <t>SERVICIO DE VIGILANCIA EN LAS OFICINAS DE LA 05 JUNTA DISTRITAL EJECUTIVA CORRESPONDIENTE AL MES DE MARZO 2024</t>
  </si>
  <si>
    <t>LICITACION PUBLICA</t>
  </si>
  <si>
    <t>SERVICIO DE FOTOCOPIADO CORRESPONDIENTE DE DE MARZO 2024 DE LA 05 JDE</t>
  </si>
  <si>
    <t>33602</t>
  </si>
  <si>
    <t>Otros servicios comerciales</t>
  </si>
  <si>
    <t>SERVICIO DE IMPRESIÓN DE LONAS PARA LAS ACTIVIDADES DE SIMULACROS DE CAES DE LA VCEYEC DEL PEF 2023-2024</t>
  </si>
  <si>
    <t>SERVICIO DE LIMPIEZA DE LAS OFICINAS DE LA JDE 05 CORRESPONDIENTE AL MES DE MARZO DE 2024, CON 2 ELEMENTOS.</t>
  </si>
  <si>
    <t>32903</t>
  </si>
  <si>
    <t>Otros arrendamientos</t>
  </si>
  <si>
    <t>SERVICIO DE ARRENDAMIENTO DE MOBILIARIO PARA ACTIVIDAD DE CAES Y SE REALIZADO EL DIA 5 DE ABRIL DE 2024</t>
  </si>
  <si>
    <t>TOTAL</t>
  </si>
  <si>
    <t>* El precio unitario con IVA esta redondeado.</t>
  </si>
  <si>
    <t>Subdelegaciones</t>
  </si>
  <si>
    <t>ABRIL</t>
  </si>
  <si>
    <t>Junta Distrital Ejecutiva 01</t>
  </si>
  <si>
    <t>Junta Distrital Ejecutiva 02</t>
  </si>
  <si>
    <t>Junta Distrital Ejecutiva 03</t>
  </si>
  <si>
    <t>Junta Distrital Ejecutiva 04</t>
  </si>
  <si>
    <t>Junta Distrital Ejecutiva 05</t>
  </si>
  <si>
    <t>INE/SERVS/JLEMOR/02/2023</t>
  </si>
  <si>
    <t>Invitación a cuando menos  tres personas</t>
  </si>
  <si>
    <t>INE/ARREND/JLE-MOR/01/2024</t>
  </si>
  <si>
    <t>INE/SERVS/JLEMOR/01/2024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</si>
</sst>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00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name val="Arial"/>
      <family val="2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theme="1"/>
      <name val="Arial"/>
      <family val="2"/>
    </font>
    <font>
      <sz val="9"/>
      <name val="Arial"/>
      <family val="2"/>
    </font>
    <font>
      <sz val="9"/>
      <color rgb="FF000000"/>
      <name val="Arial Narrow"/>
      <family val="2"/>
    </font>
    <font>
      <sz val="7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7" fillId="0" borderId="0"/>
    <xf numFmtId="0" fontId="5" fillId="0" borderId="0"/>
    <xf numFmtId="0" fontId="4" fillId="0" borderId="0"/>
    <xf numFmtId="0" fontId="5" fillId="0" borderId="0"/>
    <xf numFmtId="44" fontId="1" fillId="0" borderId="0" applyFont="0" applyFill="0" applyBorder="0" applyAlignment="0" applyProtection="0"/>
  </cellStyleXfs>
  <cellXfs count="164">
    <xf numFmtId="0" fontId="0" fillId="0" borderId="0" xfId="0"/>
    <xf numFmtId="4" fontId="1" fillId="0" borderId="0" xfId="3" applyNumberFormat="1"/>
    <xf numFmtId="0" fontId="1" fillId="0" borderId="0" xfId="3"/>
    <xf numFmtId="0" fontId="3" fillId="0" borderId="0" xfId="2" applyFont="1" applyAlignment="1">
      <alignment horizontal="left" vertical="center"/>
    </xf>
    <xf numFmtId="0" fontId="3" fillId="0" borderId="0" xfId="2" applyFont="1" applyAlignment="1">
      <alignment horizontal="left"/>
    </xf>
    <xf numFmtId="0" fontId="3" fillId="0" borderId="0" xfId="2" applyFont="1"/>
    <xf numFmtId="4" fontId="3" fillId="0" borderId="0" xfId="2" applyNumberFormat="1" applyFont="1" applyAlignment="1">
      <alignment horizontal="right"/>
    </xf>
    <xf numFmtId="4" fontId="3" fillId="0" borderId="0" xfId="2" applyNumberFormat="1" applyFont="1" applyAlignment="1">
      <alignment horizontal="center"/>
    </xf>
    <xf numFmtId="0" fontId="1" fillId="0" borderId="0" xfId="3" applyAlignment="1">
      <alignment horizontal="center"/>
    </xf>
    <xf numFmtId="0" fontId="1" fillId="0" borderId="0" xfId="3" applyAlignment="1">
      <alignment horizontal="left" vertical="center"/>
    </xf>
    <xf numFmtId="0" fontId="1" fillId="0" borderId="0" xfId="3" applyAlignment="1">
      <alignment horizontal="left"/>
    </xf>
    <xf numFmtId="4" fontId="1" fillId="0" borderId="0" xfId="3" applyNumberFormat="1" applyAlignment="1">
      <alignment horizontal="right"/>
    </xf>
    <xf numFmtId="0" fontId="2" fillId="2" borderId="1" xfId="4" applyFont="1" applyFill="1" applyBorder="1" applyAlignment="1">
      <alignment horizontal="center" vertical="center" wrapText="1"/>
    </xf>
    <xf numFmtId="0" fontId="2" fillId="2" borderId="2" xfId="4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left" vertical="center" wrapText="1"/>
    </xf>
    <xf numFmtId="1" fontId="2" fillId="2" borderId="2" xfId="4" applyNumberFormat="1" applyFont="1" applyFill="1" applyBorder="1" applyAlignment="1">
      <alignment vertical="center" wrapText="1"/>
    </xf>
    <xf numFmtId="3" fontId="2" fillId="2" borderId="2" xfId="4" applyNumberFormat="1" applyFont="1" applyFill="1" applyBorder="1" applyAlignment="1">
      <alignment horizontal="center" vertical="center" wrapText="1"/>
    </xf>
    <xf numFmtId="4" fontId="2" fillId="2" borderId="2" xfId="4" applyNumberFormat="1" applyFont="1" applyFill="1" applyBorder="1" applyAlignment="1">
      <alignment horizontal="right" vertical="center" wrapText="1"/>
    </xf>
    <xf numFmtId="3" fontId="2" fillId="2" borderId="2" xfId="4" applyNumberFormat="1" applyFont="1" applyFill="1" applyBorder="1" applyAlignment="1">
      <alignment horizontal="left" vertical="center" wrapText="1"/>
    </xf>
    <xf numFmtId="4" fontId="2" fillId="2" borderId="2" xfId="5" applyNumberFormat="1" applyFont="1" applyFill="1" applyBorder="1" applyAlignment="1">
      <alignment horizontal="center" vertical="center" wrapText="1"/>
    </xf>
    <xf numFmtId="4" fontId="2" fillId="2" borderId="3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12" fillId="0" borderId="0" xfId="7" applyFont="1" applyAlignment="1">
      <alignment horizontal="center"/>
    </xf>
    <xf numFmtId="0" fontId="12" fillId="0" borderId="0" xfId="7" applyFont="1"/>
    <xf numFmtId="0" fontId="12" fillId="0" borderId="0" xfId="7" applyFont="1" applyAlignment="1">
      <alignment horizontal="right"/>
    </xf>
    <xf numFmtId="0" fontId="6" fillId="0" borderId="0" xfId="2" applyFont="1" applyAlignment="1">
      <alignment horizontal="center" vertical="center" wrapText="1"/>
    </xf>
    <xf numFmtId="0" fontId="10" fillId="0" borderId="0" xfId="2" applyFont="1" applyAlignment="1">
      <alignment horizontal="center" vertical="center" wrapText="1"/>
    </xf>
    <xf numFmtId="3" fontId="10" fillId="0" borderId="0" xfId="2" applyNumberFormat="1" applyFont="1" applyAlignment="1">
      <alignment horizontal="center" vertical="center" wrapText="1"/>
    </xf>
    <xf numFmtId="4" fontId="10" fillId="0" borderId="0" xfId="2" applyNumberFormat="1" applyFont="1" applyAlignment="1">
      <alignment horizontal="center" vertical="center" wrapText="1"/>
    </xf>
    <xf numFmtId="0" fontId="8" fillId="0" borderId="6" xfId="0" applyFont="1" applyBorder="1"/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6" fillId="0" borderId="6" xfId="6" applyFont="1" applyBorder="1" applyAlignment="1" applyProtection="1">
      <alignment horizontal="center" vertical="center"/>
      <protection locked="0"/>
    </xf>
    <xf numFmtId="1" fontId="6" fillId="0" borderId="6" xfId="4" applyNumberFormat="1" applyFont="1" applyBorder="1" applyAlignment="1">
      <alignment horizontal="center" vertical="center" wrapText="1"/>
    </xf>
    <xf numFmtId="0" fontId="6" fillId="0" borderId="6" xfId="2" applyFont="1" applyBorder="1" applyAlignment="1">
      <alignment horizontal="center" vertical="center" wrapText="1"/>
    </xf>
    <xf numFmtId="0" fontId="6" fillId="0" borderId="6" xfId="6" applyFont="1" applyBorder="1" applyAlignment="1">
      <alignment horizontal="center" vertical="center"/>
    </xf>
    <xf numFmtId="43" fontId="6" fillId="0" borderId="6" xfId="4" applyNumberFormat="1" applyFont="1" applyBorder="1" applyAlignment="1">
      <alignment horizontal="center" vertical="center" wrapText="1"/>
    </xf>
    <xf numFmtId="164" fontId="6" fillId="0" borderId="6" xfId="5" applyNumberFormat="1" applyFont="1" applyFill="1" applyBorder="1" applyAlignment="1">
      <alignment horizontal="right" vertical="center" wrapText="1"/>
    </xf>
    <xf numFmtId="164" fontId="6" fillId="0" borderId="7" xfId="0" applyNumberFormat="1" applyFont="1" applyBorder="1" applyAlignment="1">
      <alignment horizontal="right" vertical="center"/>
    </xf>
    <xf numFmtId="3" fontId="6" fillId="0" borderId="6" xfId="2" applyNumberFormat="1" applyFont="1" applyBorder="1" applyAlignment="1">
      <alignment horizontal="center" vertical="center" wrapText="1"/>
    </xf>
    <xf numFmtId="0" fontId="8" fillId="0" borderId="6" xfId="0" quotePrefix="1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6" fillId="0" borderId="8" xfId="2" applyFont="1" applyBorder="1" applyAlignment="1">
      <alignment horizontal="center" vertical="center" wrapText="1"/>
    </xf>
    <xf numFmtId="43" fontId="6" fillId="0" borderId="8" xfId="4" applyNumberFormat="1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3" fillId="0" borderId="0" xfId="2" applyFont="1" applyAlignment="1">
      <alignment horizontal="center"/>
    </xf>
    <xf numFmtId="0" fontId="8" fillId="0" borderId="6" xfId="0" applyFont="1" applyBorder="1" applyAlignment="1">
      <alignment horizontal="left" vertical="center" wrapText="1"/>
    </xf>
    <xf numFmtId="165" fontId="8" fillId="0" borderId="6" xfId="0" applyNumberFormat="1" applyFont="1" applyBorder="1" applyAlignment="1">
      <alignment horizontal="center" vertical="center" wrapText="1"/>
    </xf>
    <xf numFmtId="165" fontId="8" fillId="0" borderId="6" xfId="0" quotePrefix="1" applyNumberFormat="1" applyFont="1" applyBorder="1" applyAlignment="1">
      <alignment horizontal="center" vertical="center" wrapText="1"/>
    </xf>
    <xf numFmtId="2" fontId="6" fillId="0" borderId="6" xfId="6" applyNumberFormat="1" applyFont="1" applyBorder="1" applyAlignment="1">
      <alignment horizontal="center" vertical="center"/>
    </xf>
    <xf numFmtId="0" fontId="8" fillId="0" borderId="8" xfId="0" applyFont="1" applyBorder="1" applyAlignment="1">
      <alignment horizontal="left" vertical="center" wrapText="1"/>
    </xf>
    <xf numFmtId="2" fontId="6" fillId="0" borderId="8" xfId="0" applyNumberFormat="1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left" vertical="center"/>
    </xf>
    <xf numFmtId="165" fontId="6" fillId="0" borderId="6" xfId="0" quotePrefix="1" applyNumberFormat="1" applyFont="1" applyBorder="1" applyAlignment="1">
      <alignment horizontal="left" vertical="center"/>
    </xf>
    <xf numFmtId="49" fontId="6" fillId="0" borderId="6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left" vertical="center"/>
    </xf>
    <xf numFmtId="0" fontId="6" fillId="0" borderId="6" xfId="0" applyFont="1" applyBorder="1" applyAlignment="1">
      <alignment horizontal="center" vertical="center"/>
    </xf>
    <xf numFmtId="4" fontId="6" fillId="0" borderId="6" xfId="0" applyNumberFormat="1" applyFont="1" applyBorder="1" applyAlignment="1">
      <alignment vertical="center"/>
    </xf>
    <xf numFmtId="0" fontId="6" fillId="0" borderId="6" xfId="0" applyFont="1" applyBorder="1" applyAlignment="1">
      <alignment horizontal="left" vertical="center" wrapText="1"/>
    </xf>
    <xf numFmtId="0" fontId="6" fillId="0" borderId="6" xfId="0" applyFont="1" applyBorder="1" applyAlignment="1">
      <alignment vertical="center"/>
    </xf>
    <xf numFmtId="0" fontId="11" fillId="0" borderId="6" xfId="0" applyFont="1" applyBorder="1" applyAlignment="1">
      <alignment vertical="top" wrapText="1"/>
    </xf>
    <xf numFmtId="0" fontId="8" fillId="0" borderId="0" xfId="0" applyFont="1" applyAlignment="1">
      <alignment horizontal="left" vertical="center"/>
    </xf>
    <xf numFmtId="1" fontId="6" fillId="0" borderId="6" xfId="4" applyNumberFormat="1" applyFont="1" applyBorder="1" applyAlignment="1">
      <alignment horizontal="left" vertical="center" wrapText="1"/>
    </xf>
    <xf numFmtId="0" fontId="8" fillId="0" borderId="6" xfId="0" applyFont="1" applyBorder="1" applyAlignment="1">
      <alignment vertical="center"/>
    </xf>
    <xf numFmtId="3" fontId="9" fillId="0" borderId="6" xfId="2" applyNumberFormat="1" applyFont="1" applyBorder="1" applyAlignment="1">
      <alignment horizontal="left" vertical="center" wrapText="1"/>
    </xf>
    <xf numFmtId="3" fontId="9" fillId="0" borderId="6" xfId="2" applyNumberFormat="1" applyFont="1" applyBorder="1" applyAlignment="1">
      <alignment vertical="center" wrapText="1"/>
    </xf>
    <xf numFmtId="4" fontId="9" fillId="0" borderId="6" xfId="2" applyNumberFormat="1" applyFont="1" applyBorder="1" applyAlignment="1">
      <alignment vertical="center" wrapText="1"/>
    </xf>
    <xf numFmtId="2" fontId="9" fillId="0" borderId="6" xfId="2" applyNumberFormat="1" applyFont="1" applyBorder="1" applyAlignment="1">
      <alignment vertical="center" wrapText="1"/>
    </xf>
    <xf numFmtId="0" fontId="11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vertical="center" wrapText="1"/>
    </xf>
    <xf numFmtId="0" fontId="13" fillId="0" borderId="6" xfId="0" applyFont="1" applyBorder="1" applyAlignment="1">
      <alignment vertical="center"/>
    </xf>
    <xf numFmtId="0" fontId="13" fillId="0" borderId="6" xfId="2" applyFont="1" applyBorder="1" applyAlignment="1">
      <alignment horizontal="center" vertical="center" wrapText="1"/>
    </xf>
    <xf numFmtId="49" fontId="14" fillId="0" borderId="6" xfId="2" applyNumberFormat="1" applyFont="1" applyBorder="1" applyAlignment="1">
      <alignment horizontal="center" vertical="center" wrapText="1"/>
    </xf>
    <xf numFmtId="0" fontId="14" fillId="0" borderId="6" xfId="2" applyFont="1" applyBorder="1" applyAlignment="1">
      <alignment horizontal="center" vertical="center" wrapText="1"/>
    </xf>
    <xf numFmtId="1" fontId="10" fillId="0" borderId="6" xfId="4" applyNumberFormat="1" applyFont="1" applyBorder="1" applyAlignment="1">
      <alignment horizontal="left" vertical="center" wrapText="1"/>
    </xf>
    <xf numFmtId="0" fontId="13" fillId="0" borderId="6" xfId="0" applyFont="1" applyBorder="1" applyAlignment="1">
      <alignment vertical="center" wrapText="1"/>
    </xf>
    <xf numFmtId="0" fontId="10" fillId="0" borderId="6" xfId="0" applyFont="1" applyBorder="1" applyAlignment="1">
      <alignment horizontal="left" vertical="center" wrapText="1"/>
    </xf>
    <xf numFmtId="3" fontId="14" fillId="0" borderId="6" xfId="2" applyNumberFormat="1" applyFont="1" applyBorder="1" applyAlignment="1">
      <alignment horizontal="left" vertical="center" wrapText="1"/>
    </xf>
    <xf numFmtId="0" fontId="13" fillId="0" borderId="6" xfId="0" applyFont="1" applyBorder="1" applyAlignment="1">
      <alignment horizontal="left" vertical="center" wrapText="1"/>
    </xf>
    <xf numFmtId="3" fontId="14" fillId="0" borderId="6" xfId="2" applyNumberFormat="1" applyFont="1" applyBorder="1" applyAlignment="1">
      <alignment vertical="center" wrapText="1"/>
    </xf>
    <xf numFmtId="4" fontId="14" fillId="0" borderId="6" xfId="2" applyNumberFormat="1" applyFont="1" applyBorder="1" applyAlignment="1">
      <alignment vertical="center" wrapText="1"/>
    </xf>
    <xf numFmtId="0" fontId="15" fillId="0" borderId="6" xfId="0" applyFont="1" applyBorder="1" applyAlignment="1">
      <alignment vertical="center" wrapText="1"/>
    </xf>
    <xf numFmtId="4" fontId="14" fillId="0" borderId="6" xfId="2" applyNumberFormat="1" applyFont="1" applyBorder="1" applyAlignment="1">
      <alignment horizontal="right" vertical="center"/>
    </xf>
    <xf numFmtId="49" fontId="14" fillId="0" borderId="6" xfId="2" quotePrefix="1" applyNumberFormat="1" applyFont="1" applyBorder="1" applyAlignment="1">
      <alignment horizontal="center" vertical="center" wrapText="1"/>
    </xf>
    <xf numFmtId="49" fontId="14" fillId="0" borderId="6" xfId="2" quotePrefix="1" applyNumberFormat="1" applyFont="1" applyBorder="1" applyAlignment="1" applyProtection="1">
      <alignment horizontal="center" vertical="center" wrapText="1"/>
      <protection locked="0"/>
    </xf>
    <xf numFmtId="1" fontId="10" fillId="0" borderId="6" xfId="8" applyNumberFormat="1" applyFont="1" applyBorder="1" applyAlignment="1">
      <alignment horizontal="center" vertical="center" wrapText="1"/>
    </xf>
    <xf numFmtId="0" fontId="13" fillId="0" borderId="6" xfId="0" applyFont="1" applyBorder="1"/>
    <xf numFmtId="0" fontId="13" fillId="0" borderId="6" xfId="0" applyFont="1" applyBorder="1" applyAlignment="1">
      <alignment horizontal="center" vertical="center"/>
    </xf>
    <xf numFmtId="0" fontId="13" fillId="0" borderId="6" xfId="0" applyFont="1" applyBorder="1" applyAlignment="1">
      <alignment horizontal="left" vertical="center"/>
    </xf>
    <xf numFmtId="3" fontId="14" fillId="0" borderId="6" xfId="2" applyNumberFormat="1" applyFont="1" applyBorder="1" applyAlignment="1">
      <alignment horizontal="center" vertical="center" wrapText="1"/>
    </xf>
    <xf numFmtId="3" fontId="10" fillId="0" borderId="6" xfId="8" applyNumberFormat="1" applyFont="1" applyBorder="1" applyAlignment="1">
      <alignment horizontal="center" vertical="center" wrapText="1"/>
    </xf>
    <xf numFmtId="44" fontId="16" fillId="0" borderId="6" xfId="1" applyFont="1" applyFill="1" applyBorder="1" applyAlignment="1">
      <alignment horizontal="center" vertical="center"/>
    </xf>
    <xf numFmtId="44" fontId="17" fillId="0" borderId="6" xfId="1" applyFont="1" applyFill="1" applyBorder="1" applyAlignment="1">
      <alignment vertical="center"/>
    </xf>
    <xf numFmtId="44" fontId="6" fillId="0" borderId="0" xfId="2" applyNumberFormat="1" applyFont="1" applyAlignment="1">
      <alignment horizontal="center" vertical="center" wrapText="1"/>
    </xf>
    <xf numFmtId="0" fontId="13" fillId="0" borderId="9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top"/>
    </xf>
    <xf numFmtId="0" fontId="6" fillId="0" borderId="6" xfId="0" applyFont="1" applyBorder="1" applyAlignment="1">
      <alignment horizontal="center" vertical="top" wrapText="1"/>
    </xf>
    <xf numFmtId="49" fontId="6" fillId="0" borderId="6" xfId="0" applyNumberFormat="1" applyFont="1" applyBorder="1" applyAlignment="1">
      <alignment horizontal="center" vertical="top"/>
    </xf>
    <xf numFmtId="0" fontId="6" fillId="0" borderId="6" xfId="2" applyFont="1" applyBorder="1" applyAlignment="1">
      <alignment horizontal="center" vertical="top" wrapText="1"/>
    </xf>
    <xf numFmtId="3" fontId="6" fillId="0" borderId="6" xfId="2" applyNumberFormat="1" applyFont="1" applyBorder="1" applyAlignment="1">
      <alignment horizontal="center" vertical="top" wrapText="1"/>
    </xf>
    <xf numFmtId="4" fontId="6" fillId="0" borderId="6" xfId="0" applyNumberFormat="1" applyFont="1" applyBorder="1" applyAlignment="1">
      <alignment horizontal="right" vertical="top"/>
    </xf>
    <xf numFmtId="3" fontId="6" fillId="0" borderId="6" xfId="4" applyNumberFormat="1" applyFont="1" applyBorder="1" applyAlignment="1">
      <alignment horizontal="center" vertical="top" wrapText="1"/>
    </xf>
    <xf numFmtId="43" fontId="6" fillId="0" borderId="6" xfId="5" applyNumberFormat="1" applyFont="1" applyFill="1" applyBorder="1" applyAlignment="1">
      <alignment horizontal="right" vertical="top" wrapText="1"/>
    </xf>
    <xf numFmtId="0" fontId="8" fillId="0" borderId="0" xfId="2" applyFont="1" applyAlignment="1">
      <alignment horizontal="center" wrapText="1"/>
    </xf>
    <xf numFmtId="1" fontId="6" fillId="0" borderId="6" xfId="4" applyNumberFormat="1" applyFont="1" applyBorder="1" applyAlignment="1">
      <alignment horizontal="center" vertical="top" wrapText="1"/>
    </xf>
    <xf numFmtId="49" fontId="6" fillId="0" borderId="6" xfId="0" applyNumberFormat="1" applyFont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top"/>
    </xf>
    <xf numFmtId="1" fontId="6" fillId="0" borderId="6" xfId="2" applyNumberFormat="1" applyFont="1" applyBorder="1" applyAlignment="1">
      <alignment horizontal="center" wrapText="1"/>
    </xf>
    <xf numFmtId="1" fontId="6" fillId="0" borderId="6" xfId="0" applyNumberFormat="1" applyFont="1" applyBorder="1" applyAlignment="1">
      <alignment horizontal="center" wrapText="1"/>
    </xf>
    <xf numFmtId="0" fontId="8" fillId="0" borderId="6" xfId="0" applyFont="1" applyBorder="1" applyAlignment="1">
      <alignment horizontal="center"/>
    </xf>
    <xf numFmtId="1" fontId="8" fillId="0" borderId="6" xfId="0" applyNumberFormat="1" applyFont="1" applyBorder="1" applyAlignment="1">
      <alignment horizontal="left" wrapText="1"/>
    </xf>
    <xf numFmtId="0" fontId="8" fillId="0" borderId="6" xfId="0" applyFont="1" applyBorder="1" applyAlignment="1">
      <alignment wrapText="1"/>
    </xf>
    <xf numFmtId="1" fontId="9" fillId="0" borderId="6" xfId="2" applyNumberFormat="1" applyFont="1" applyBorder="1" applyAlignment="1">
      <alignment horizontal="center" wrapText="1"/>
    </xf>
    <xf numFmtId="1" fontId="6" fillId="0" borderId="6" xfId="4" applyNumberFormat="1" applyFont="1" applyBorder="1" applyAlignment="1">
      <alignment horizontal="center" wrapText="1"/>
    </xf>
    <xf numFmtId="4" fontId="9" fillId="0" borderId="6" xfId="2" applyNumberFormat="1" applyFont="1" applyBorder="1" applyAlignment="1">
      <alignment horizontal="right" wrapText="1"/>
    </xf>
    <xf numFmtId="4" fontId="8" fillId="0" borderId="6" xfId="0" applyNumberFormat="1" applyFont="1" applyBorder="1"/>
    <xf numFmtId="0" fontId="8" fillId="0" borderId="6" xfId="0" quotePrefix="1" applyFont="1" applyBorder="1" applyAlignment="1">
      <alignment horizontal="center"/>
    </xf>
    <xf numFmtId="0" fontId="8" fillId="0" borderId="6" xfId="3" applyFont="1" applyBorder="1" applyAlignment="1">
      <alignment wrapText="1"/>
    </xf>
    <xf numFmtId="1" fontId="8" fillId="0" borderId="6" xfId="3" applyNumberFormat="1" applyFont="1" applyBorder="1"/>
    <xf numFmtId="1" fontId="8" fillId="0" borderId="6" xfId="0" applyNumberFormat="1" applyFont="1" applyBorder="1" applyAlignment="1">
      <alignment horizontal="left" vertical="center" wrapText="1"/>
    </xf>
    <xf numFmtId="1" fontId="6" fillId="0" borderId="6" xfId="0" applyNumberFormat="1" applyFont="1" applyBorder="1" applyAlignment="1">
      <alignment wrapText="1"/>
    </xf>
    <xf numFmtId="1" fontId="9" fillId="0" borderId="6" xfId="2" applyNumberFormat="1" applyFont="1" applyBorder="1" applyAlignment="1">
      <alignment wrapText="1"/>
    </xf>
    <xf numFmtId="1" fontId="8" fillId="0" borderId="6" xfId="0" applyNumberFormat="1" applyFont="1" applyBorder="1"/>
    <xf numFmtId="0" fontId="8" fillId="0" borderId="6" xfId="3" applyFont="1" applyBorder="1"/>
    <xf numFmtId="1" fontId="8" fillId="0" borderId="6" xfId="0" quotePrefix="1" applyNumberFormat="1" applyFont="1" applyBorder="1" applyAlignment="1">
      <alignment horizontal="center"/>
    </xf>
    <xf numFmtId="1" fontId="8" fillId="0" borderId="6" xfId="3" applyNumberFormat="1" applyFont="1" applyBorder="1" applyAlignment="1">
      <alignment wrapText="1"/>
    </xf>
    <xf numFmtId="1" fontId="8" fillId="0" borderId="6" xfId="0" applyNumberFormat="1" applyFont="1" applyBorder="1" applyAlignment="1">
      <alignment horizontal="center"/>
    </xf>
    <xf numFmtId="1" fontId="11" fillId="0" borderId="6" xfId="0" applyNumberFormat="1" applyFont="1" applyBorder="1" applyAlignment="1">
      <alignment horizontal="left" wrapText="1"/>
    </xf>
    <xf numFmtId="1" fontId="6" fillId="0" borderId="6" xfId="4" applyNumberFormat="1" applyFont="1" applyBorder="1" applyAlignment="1">
      <alignment horizontal="left" wrapText="1"/>
    </xf>
    <xf numFmtId="1" fontId="9" fillId="0" borderId="6" xfId="2" applyNumberFormat="1" applyFont="1" applyBorder="1" applyAlignment="1">
      <alignment horizontal="left" wrapText="1"/>
    </xf>
    <xf numFmtId="1" fontId="8" fillId="0" borderId="6" xfId="0" applyNumberFormat="1" applyFont="1" applyBorder="1" applyAlignment="1">
      <alignment horizontal="left"/>
    </xf>
    <xf numFmtId="1" fontId="8" fillId="0" borderId="6" xfId="0" applyNumberFormat="1" applyFont="1" applyBorder="1" applyAlignment="1">
      <alignment horizontal="center" wrapText="1"/>
    </xf>
    <xf numFmtId="1" fontId="6" fillId="0" borderId="6" xfId="0" applyNumberFormat="1" applyFont="1" applyBorder="1" applyAlignment="1">
      <alignment horizontal="left"/>
    </xf>
    <xf numFmtId="49" fontId="6" fillId="3" borderId="6" xfId="2" applyNumberFormat="1" applyFont="1" applyFill="1" applyBorder="1" applyAlignment="1">
      <alignment horizontal="center" vertical="center" wrapText="1"/>
    </xf>
    <xf numFmtId="0" fontId="6" fillId="3" borderId="6" xfId="2" applyFont="1" applyFill="1" applyBorder="1" applyAlignment="1">
      <alignment horizontal="center" vertical="center" wrapText="1"/>
    </xf>
    <xf numFmtId="4" fontId="9" fillId="3" borderId="6" xfId="2" applyNumberFormat="1" applyFont="1" applyFill="1" applyBorder="1" applyAlignment="1">
      <alignment horizontal="left" vertical="center" wrapText="1"/>
    </xf>
    <xf numFmtId="0" fontId="18" fillId="3" borderId="6" xfId="0" applyFont="1" applyFill="1" applyBorder="1" applyAlignment="1">
      <alignment vertical="top" wrapText="1"/>
    </xf>
    <xf numFmtId="49" fontId="9" fillId="3" borderId="6" xfId="2" applyNumberFormat="1" applyFont="1" applyFill="1" applyBorder="1" applyAlignment="1">
      <alignment vertical="center" wrapText="1"/>
    </xf>
    <xf numFmtId="0" fontId="0" fillId="3" borderId="6" xfId="0" applyFill="1" applyBorder="1"/>
    <xf numFmtId="0" fontId="8" fillId="3" borderId="6" xfId="0" applyFont="1" applyFill="1" applyBorder="1"/>
    <xf numFmtId="2" fontId="6" fillId="3" borderId="6" xfId="2" applyNumberFormat="1" applyFont="1" applyFill="1" applyBorder="1" applyAlignment="1">
      <alignment horizontal="center" vertical="center" wrapText="1"/>
    </xf>
    <xf numFmtId="0" fontId="5" fillId="3" borderId="6" xfId="9" applyFill="1" applyBorder="1"/>
    <xf numFmtId="0" fontId="6" fillId="3" borderId="6" xfId="9" applyFont="1" applyFill="1" applyBorder="1"/>
    <xf numFmtId="4" fontId="19" fillId="3" borderId="6" xfId="0" applyNumberFormat="1" applyFont="1" applyFill="1" applyBorder="1" applyAlignment="1">
      <alignment vertical="center"/>
    </xf>
    <xf numFmtId="49" fontId="6" fillId="3" borderId="6" xfId="4" applyNumberFormat="1" applyFont="1" applyFill="1" applyBorder="1" applyAlignment="1">
      <alignment horizontal="center" vertical="center" wrapText="1"/>
    </xf>
    <xf numFmtId="0" fontId="5" fillId="0" borderId="6" xfId="9" applyBorder="1"/>
    <xf numFmtId="4" fontId="2" fillId="2" borderId="4" xfId="4" applyNumberFormat="1" applyFont="1" applyFill="1" applyBorder="1" applyAlignment="1">
      <alignment horizontal="center" vertical="center" wrapText="1"/>
    </xf>
    <xf numFmtId="0" fontId="1" fillId="0" borderId="0" xfId="2"/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0" fontId="1" fillId="0" borderId="0" xfId="2" applyAlignment="1">
      <alignment horizontal="left"/>
    </xf>
    <xf numFmtId="4" fontId="1" fillId="0" borderId="0" xfId="2" applyNumberFormat="1"/>
    <xf numFmtId="41" fontId="1" fillId="0" borderId="0" xfId="2" applyNumberFormat="1" applyAlignment="1">
      <alignment horizontal="left"/>
    </xf>
    <xf numFmtId="0" fontId="3" fillId="0" borderId="0" xfId="2" applyFont="1" applyAlignment="1">
      <alignment horizontal="center"/>
    </xf>
    <xf numFmtId="1" fontId="2" fillId="2" borderId="10" xfId="4" applyNumberFormat="1" applyFont="1" applyFill="1" applyBorder="1" applyAlignment="1">
      <alignment horizontal="center" vertical="center" wrapText="1"/>
    </xf>
    <xf numFmtId="1" fontId="2" fillId="2" borderId="11" xfId="4" applyNumberFormat="1" applyFont="1" applyFill="1" applyBorder="1" applyAlignment="1">
      <alignment horizontal="center" vertical="center" wrapText="1"/>
    </xf>
    <xf numFmtId="1" fontId="2" fillId="2" borderId="12" xfId="4" applyNumberFormat="1" applyFont="1" applyFill="1" applyBorder="1" applyAlignment="1">
      <alignment horizontal="center" vertical="center" wrapText="1"/>
    </xf>
    <xf numFmtId="1" fontId="2" fillId="2" borderId="13" xfId="4" applyNumberFormat="1" applyFont="1" applyFill="1" applyBorder="1" applyAlignment="1">
      <alignment horizontal="center" vertical="center" wrapText="1"/>
    </xf>
    <xf numFmtId="1" fontId="2" fillId="2" borderId="14" xfId="4" applyNumberFormat="1" applyFont="1" applyFill="1" applyBorder="1" applyAlignment="1">
      <alignment horizontal="center" vertical="center" wrapText="1"/>
    </xf>
  </cellXfs>
  <cellStyles count="11">
    <cellStyle name="Millares 2" xfId="5" xr:uid="{69CD560A-0157-4FAC-9EAA-A447B18C6661}"/>
    <cellStyle name="Moneda" xfId="1" builtinId="4"/>
    <cellStyle name="Moneda 2 2" xfId="10" xr:uid="{AAE1AEDF-E817-49DF-B325-6CA2CADD03EC}"/>
    <cellStyle name="Normal" xfId="0" builtinId="0"/>
    <cellStyle name="Normal 2" xfId="9" xr:uid="{097D437E-A86C-4FA8-8D1E-69C833FB14FF}"/>
    <cellStyle name="Normal 2 2" xfId="2" xr:uid="{38D62897-79AF-4E5E-AD2E-E539E55F97A6}"/>
    <cellStyle name="Normal 4 2" xfId="7" xr:uid="{99C624C0-ED3F-4B8C-A17D-C92EF45AE196}"/>
    <cellStyle name="Normal 5" xfId="3" xr:uid="{B073A025-5A01-4806-93ED-4553141E8AD7}"/>
    <cellStyle name="Normal 8" xfId="4" xr:uid="{81744785-ED72-4530-91DA-A3FA6AA0CD8C}"/>
    <cellStyle name="Normal 8 2" xfId="8" xr:uid="{5DCCF1FA-2426-4765-8AA2-239306E2FCEE}"/>
    <cellStyle name="Normal_FORMATO_JUSTIFICACION DE AP 2004" xfId="6" xr:uid="{64CBCFB9-182A-4B48-9F62-D183EC81C1EE}"/>
  </cellStyles>
  <dxfs count="0"/>
  <tableStyles count="0" defaultTableStyle="TableStyleMedium2" defaultPivotStyle="PivotStyleLight16"/>
  <colors>
    <mruColors>
      <color rgb="FF66FF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227853</xdr:colOff>
      <xdr:row>1</xdr:row>
      <xdr:rowOff>31750</xdr:rowOff>
    </xdr:from>
    <xdr:to>
      <xdr:col>2</xdr:col>
      <xdr:colOff>452189</xdr:colOff>
      <xdr:row>4</xdr:row>
      <xdr:rowOff>222250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AD11903-E886-4355-9D99-76CB40FA95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7853" y="215900"/>
          <a:ext cx="2351586" cy="8890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BD72DA-F770-472F-82AF-AD4451EEBE60}">
  <dimension ref="A4:W353"/>
  <sheetViews>
    <sheetView tabSelected="1" zoomScaleNormal="100" workbookViewId="0">
      <pane ySplit="7" topLeftCell="A8" activePane="bottomLeft" state="frozen"/>
      <selection pane="bottomLeft" activeCell="F3" sqref="F3"/>
    </sheetView>
  </sheetViews>
  <sheetFormatPr baseColWidth="10" defaultColWidth="11.54296875" defaultRowHeight="14.5" x14ac:dyDescent="0.35"/>
  <cols>
    <col min="1" max="1" width="14.90625" style="2" customWidth="1"/>
    <col min="2" max="2" width="15.54296875" style="8" customWidth="1"/>
    <col min="3" max="6" width="7.54296875" style="8" customWidth="1"/>
    <col min="7" max="7" width="9.54296875" style="8" customWidth="1"/>
    <col min="8" max="8" width="8.54296875" style="8" customWidth="1"/>
    <col min="9" max="9" width="26.90625" style="9" customWidth="1"/>
    <col min="10" max="10" width="14.6328125" style="10" customWidth="1"/>
    <col min="11" max="11" width="47.54296875" style="2" customWidth="1"/>
    <col min="12" max="12" width="24.453125" style="8" customWidth="1"/>
    <col min="13" max="13" width="11.54296875" style="8"/>
    <col min="14" max="15" width="9.54296875" style="8" customWidth="1"/>
    <col min="16" max="16" width="11.6328125" style="11" customWidth="1"/>
    <col min="17" max="17" width="22.36328125" style="10" customWidth="1"/>
    <col min="18" max="18" width="13.90625" style="1" customWidth="1"/>
    <col min="19" max="19" width="14.1796875" style="1" customWidth="1"/>
    <col min="20" max="16384" width="11.54296875" style="2"/>
  </cols>
  <sheetData>
    <row r="4" spans="1:19" ht="26" x14ac:dyDescent="0.6">
      <c r="A4" s="158" t="s">
        <v>47</v>
      </c>
      <c r="B4" s="158"/>
      <c r="C4" s="158"/>
      <c r="D4" s="158"/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8"/>
      <c r="Q4" s="158"/>
      <c r="R4" s="158"/>
    </row>
    <row r="5" spans="1:19" ht="26" x14ac:dyDescent="0.6">
      <c r="A5" s="48"/>
      <c r="B5" s="48"/>
      <c r="C5" s="48"/>
      <c r="D5" s="48"/>
      <c r="E5" s="48"/>
      <c r="F5" s="48"/>
      <c r="G5" s="48"/>
      <c r="H5" s="48"/>
      <c r="I5" s="3"/>
      <c r="J5" s="4"/>
      <c r="K5" s="5"/>
      <c r="L5" s="48"/>
      <c r="M5" s="48"/>
      <c r="N5" s="48"/>
      <c r="O5" s="48"/>
      <c r="P5" s="6"/>
      <c r="Q5" s="4"/>
      <c r="R5" s="7"/>
    </row>
    <row r="6" spans="1:19" ht="15" thickBot="1" x14ac:dyDescent="0.4"/>
    <row r="7" spans="1:19" s="22" customFormat="1" ht="56.25" customHeight="1" thickBot="1" x14ac:dyDescent="0.4">
      <c r="A7" s="12" t="s">
        <v>0</v>
      </c>
      <c r="B7" s="13" t="s">
        <v>1</v>
      </c>
      <c r="C7" s="13" t="s">
        <v>2</v>
      </c>
      <c r="D7" s="13" t="s">
        <v>3</v>
      </c>
      <c r="E7" s="13" t="s">
        <v>4</v>
      </c>
      <c r="F7" s="13" t="s">
        <v>5</v>
      </c>
      <c r="G7" s="13" t="s">
        <v>6</v>
      </c>
      <c r="H7" s="14" t="s">
        <v>7</v>
      </c>
      <c r="I7" s="15" t="s">
        <v>8</v>
      </c>
      <c r="J7" s="15" t="s">
        <v>9</v>
      </c>
      <c r="K7" s="16" t="s">
        <v>10</v>
      </c>
      <c r="L7" s="14" t="s">
        <v>11</v>
      </c>
      <c r="M7" s="14" t="s">
        <v>12</v>
      </c>
      <c r="N7" s="14" t="s">
        <v>13</v>
      </c>
      <c r="O7" s="17" t="s">
        <v>14</v>
      </c>
      <c r="P7" s="18" t="s">
        <v>15</v>
      </c>
      <c r="Q7" s="19" t="s">
        <v>16</v>
      </c>
      <c r="R7" s="20" t="s">
        <v>17</v>
      </c>
      <c r="S7" s="21" t="s">
        <v>626</v>
      </c>
    </row>
    <row r="8" spans="1:19" s="26" customFormat="1" ht="44.25" customHeight="1" x14ac:dyDescent="0.35">
      <c r="A8" s="31" t="s">
        <v>18</v>
      </c>
      <c r="B8" s="32" t="s">
        <v>27</v>
      </c>
      <c r="C8" s="32" t="s">
        <v>28</v>
      </c>
      <c r="D8" s="33" t="s">
        <v>19</v>
      </c>
      <c r="E8" s="34" t="s">
        <v>20</v>
      </c>
      <c r="F8" s="34" t="s">
        <v>19</v>
      </c>
      <c r="G8" s="35" t="s">
        <v>21</v>
      </c>
      <c r="H8" s="35">
        <v>29401</v>
      </c>
      <c r="I8" s="49" t="s">
        <v>52</v>
      </c>
      <c r="J8" s="36" t="s">
        <v>51</v>
      </c>
      <c r="K8" s="34" t="s">
        <v>52</v>
      </c>
      <c r="L8" s="36" t="s">
        <v>25</v>
      </c>
      <c r="M8" s="37" t="s">
        <v>25</v>
      </c>
      <c r="N8" s="49" t="s">
        <v>30</v>
      </c>
      <c r="O8" s="38">
        <v>10</v>
      </c>
      <c r="P8" s="39">
        <v>928</v>
      </c>
      <c r="Q8" s="42" t="s">
        <v>26</v>
      </c>
      <c r="R8" s="40">
        <v>928</v>
      </c>
      <c r="S8" s="41">
        <v>928</v>
      </c>
    </row>
    <row r="9" spans="1:19" s="26" customFormat="1" ht="44.25" customHeight="1" x14ac:dyDescent="0.35">
      <c r="A9" s="31" t="s">
        <v>18</v>
      </c>
      <c r="B9" s="32" t="s">
        <v>27</v>
      </c>
      <c r="C9" s="32" t="s">
        <v>28</v>
      </c>
      <c r="D9" s="33" t="s">
        <v>19</v>
      </c>
      <c r="E9" s="34" t="s">
        <v>20</v>
      </c>
      <c r="F9" s="34" t="s">
        <v>19</v>
      </c>
      <c r="G9" s="35" t="s">
        <v>21</v>
      </c>
      <c r="H9" s="35">
        <v>21101</v>
      </c>
      <c r="I9" s="49" t="s">
        <v>63</v>
      </c>
      <c r="J9" s="36" t="s">
        <v>69</v>
      </c>
      <c r="K9" s="34" t="s">
        <v>63</v>
      </c>
      <c r="L9" s="36" t="s">
        <v>25</v>
      </c>
      <c r="M9" s="37" t="s">
        <v>25</v>
      </c>
      <c r="N9" s="49" t="s">
        <v>30</v>
      </c>
      <c r="O9" s="38">
        <v>1</v>
      </c>
      <c r="P9" s="39">
        <v>287.27999999999997</v>
      </c>
      <c r="Q9" s="42" t="s">
        <v>26</v>
      </c>
      <c r="R9" s="40">
        <v>287.27999999999997</v>
      </c>
      <c r="S9" s="41">
        <v>287.27999999999997</v>
      </c>
    </row>
    <row r="10" spans="1:19" s="26" customFormat="1" ht="44.25" customHeight="1" x14ac:dyDescent="0.35">
      <c r="A10" s="31" t="s">
        <v>18</v>
      </c>
      <c r="B10" s="32" t="s">
        <v>27</v>
      </c>
      <c r="C10" s="32" t="s">
        <v>28</v>
      </c>
      <c r="D10" s="33" t="s">
        <v>19</v>
      </c>
      <c r="E10" s="34" t="s">
        <v>20</v>
      </c>
      <c r="F10" s="43" t="s">
        <v>19</v>
      </c>
      <c r="G10" s="35" t="s">
        <v>21</v>
      </c>
      <c r="H10" s="35">
        <v>24601</v>
      </c>
      <c r="I10" s="49" t="s">
        <v>64</v>
      </c>
      <c r="J10" s="36" t="s">
        <v>70</v>
      </c>
      <c r="K10" s="44" t="s">
        <v>64</v>
      </c>
      <c r="L10" s="36" t="s">
        <v>25</v>
      </c>
      <c r="M10" s="37" t="s">
        <v>25</v>
      </c>
      <c r="N10" s="49" t="s">
        <v>30</v>
      </c>
      <c r="O10" s="38">
        <v>3</v>
      </c>
      <c r="P10" s="39">
        <v>1503.36</v>
      </c>
      <c r="Q10" s="42" t="s">
        <v>26</v>
      </c>
      <c r="R10" s="40">
        <v>1503.36</v>
      </c>
      <c r="S10" s="41">
        <v>1503.36</v>
      </c>
    </row>
    <row r="11" spans="1:19" s="26" customFormat="1" ht="44.25" customHeight="1" x14ac:dyDescent="0.35">
      <c r="A11" s="31" t="s">
        <v>18</v>
      </c>
      <c r="B11" s="32" t="s">
        <v>27</v>
      </c>
      <c r="C11" s="32" t="s">
        <v>28</v>
      </c>
      <c r="D11" s="33" t="s">
        <v>19</v>
      </c>
      <c r="E11" s="34" t="s">
        <v>20</v>
      </c>
      <c r="F11" s="34" t="s">
        <v>19</v>
      </c>
      <c r="G11" s="35" t="s">
        <v>21</v>
      </c>
      <c r="H11" s="35">
        <v>21101</v>
      </c>
      <c r="I11" s="49" t="s">
        <v>65</v>
      </c>
      <c r="J11" s="36" t="s">
        <v>71</v>
      </c>
      <c r="K11" s="44" t="s">
        <v>65</v>
      </c>
      <c r="L11" s="36" t="s">
        <v>25</v>
      </c>
      <c r="M11" s="37" t="s">
        <v>25</v>
      </c>
      <c r="N11" s="49" t="s">
        <v>30</v>
      </c>
      <c r="O11" s="38">
        <v>2</v>
      </c>
      <c r="P11" s="39">
        <v>141.52000000000001</v>
      </c>
      <c r="Q11" s="42" t="s">
        <v>26</v>
      </c>
      <c r="R11" s="40">
        <v>141.52000000000001</v>
      </c>
      <c r="S11" s="41">
        <v>141.52000000000001</v>
      </c>
    </row>
    <row r="12" spans="1:19" s="26" customFormat="1" ht="44.25" customHeight="1" x14ac:dyDescent="0.35">
      <c r="A12" s="31" t="s">
        <v>18</v>
      </c>
      <c r="B12" s="32" t="s">
        <v>27</v>
      </c>
      <c r="C12" s="32" t="s">
        <v>28</v>
      </c>
      <c r="D12" s="33" t="s">
        <v>19</v>
      </c>
      <c r="E12" s="34" t="s">
        <v>20</v>
      </c>
      <c r="F12" s="34" t="s">
        <v>19</v>
      </c>
      <c r="G12" s="35" t="s">
        <v>21</v>
      </c>
      <c r="H12" s="35">
        <v>21101</v>
      </c>
      <c r="I12" s="49" t="s">
        <v>66</v>
      </c>
      <c r="J12" s="36" t="s">
        <v>62</v>
      </c>
      <c r="K12" s="44" t="s">
        <v>66</v>
      </c>
      <c r="L12" s="36" t="s">
        <v>25</v>
      </c>
      <c r="M12" s="37" t="s">
        <v>25</v>
      </c>
      <c r="N12" s="49" t="s">
        <v>30</v>
      </c>
      <c r="O12" s="38">
        <v>3</v>
      </c>
      <c r="P12" s="39">
        <v>243.6</v>
      </c>
      <c r="Q12" s="42" t="s">
        <v>26</v>
      </c>
      <c r="R12" s="40">
        <v>243.6</v>
      </c>
      <c r="S12" s="41">
        <v>243.6</v>
      </c>
    </row>
    <row r="13" spans="1:19" s="26" customFormat="1" ht="44.25" customHeight="1" x14ac:dyDescent="0.35">
      <c r="A13" s="31" t="s">
        <v>18</v>
      </c>
      <c r="B13" s="32" t="s">
        <v>27</v>
      </c>
      <c r="C13" s="32" t="s">
        <v>28</v>
      </c>
      <c r="D13" s="33" t="s">
        <v>19</v>
      </c>
      <c r="E13" s="34" t="s">
        <v>20</v>
      </c>
      <c r="F13" s="34" t="s">
        <v>19</v>
      </c>
      <c r="G13" s="35" t="s">
        <v>21</v>
      </c>
      <c r="H13" s="35">
        <v>29401</v>
      </c>
      <c r="I13" s="49" t="s">
        <v>67</v>
      </c>
      <c r="J13" s="36" t="s">
        <v>72</v>
      </c>
      <c r="K13" s="44" t="s">
        <v>67</v>
      </c>
      <c r="L13" s="36" t="s">
        <v>25</v>
      </c>
      <c r="M13" s="37" t="s">
        <v>25</v>
      </c>
      <c r="N13" s="49" t="s">
        <v>30</v>
      </c>
      <c r="O13" s="38">
        <v>2</v>
      </c>
      <c r="P13" s="39">
        <v>232</v>
      </c>
      <c r="Q13" s="42" t="s">
        <v>26</v>
      </c>
      <c r="R13" s="40">
        <v>232</v>
      </c>
      <c r="S13" s="41">
        <v>232</v>
      </c>
    </row>
    <row r="14" spans="1:19" s="26" customFormat="1" ht="44.25" customHeight="1" x14ac:dyDescent="0.35">
      <c r="A14" s="31" t="s">
        <v>18</v>
      </c>
      <c r="B14" s="32" t="s">
        <v>27</v>
      </c>
      <c r="C14" s="32" t="s">
        <v>28</v>
      </c>
      <c r="D14" s="33" t="s">
        <v>19</v>
      </c>
      <c r="E14" s="34" t="s">
        <v>20</v>
      </c>
      <c r="F14" s="34" t="s">
        <v>19</v>
      </c>
      <c r="G14" s="35" t="s">
        <v>21</v>
      </c>
      <c r="H14" s="35">
        <v>29301</v>
      </c>
      <c r="I14" s="49" t="s">
        <v>68</v>
      </c>
      <c r="J14" s="36" t="s">
        <v>73</v>
      </c>
      <c r="K14" s="44" t="s">
        <v>68</v>
      </c>
      <c r="L14" s="36" t="s">
        <v>25</v>
      </c>
      <c r="M14" s="37" t="s">
        <v>25</v>
      </c>
      <c r="N14" s="49" t="s">
        <v>30</v>
      </c>
      <c r="O14" s="38">
        <v>1</v>
      </c>
      <c r="P14" s="39">
        <v>278.39999999999998</v>
      </c>
      <c r="Q14" s="42" t="s">
        <v>26</v>
      </c>
      <c r="R14" s="40">
        <v>278.39999999999998</v>
      </c>
      <c r="S14" s="41">
        <v>278.39999999999998</v>
      </c>
    </row>
    <row r="15" spans="1:19" s="26" customFormat="1" ht="52" x14ac:dyDescent="0.35">
      <c r="A15" s="31" t="s">
        <v>18</v>
      </c>
      <c r="B15" s="32" t="s">
        <v>27</v>
      </c>
      <c r="C15" s="32" t="s">
        <v>28</v>
      </c>
      <c r="D15" s="33" t="s">
        <v>19</v>
      </c>
      <c r="E15" s="34" t="s">
        <v>39</v>
      </c>
      <c r="F15" s="50">
        <v>44</v>
      </c>
      <c r="G15" s="35" t="s">
        <v>48</v>
      </c>
      <c r="H15" s="35">
        <v>36101</v>
      </c>
      <c r="I15" s="64" t="s">
        <v>74</v>
      </c>
      <c r="J15" s="36" t="s">
        <v>22</v>
      </c>
      <c r="K15" s="44" t="s">
        <v>74</v>
      </c>
      <c r="L15" s="36" t="s">
        <v>635</v>
      </c>
      <c r="M15" s="37" t="s">
        <v>22</v>
      </c>
      <c r="N15" s="49" t="s">
        <v>75</v>
      </c>
      <c r="O15" s="38">
        <v>113500</v>
      </c>
      <c r="P15" s="52">
        <v>113500</v>
      </c>
      <c r="Q15" s="42" t="s">
        <v>26</v>
      </c>
      <c r="R15" s="40">
        <v>113500</v>
      </c>
      <c r="S15" s="40">
        <v>113500</v>
      </c>
    </row>
    <row r="16" spans="1:19" s="26" customFormat="1" ht="26" x14ac:dyDescent="0.35">
      <c r="A16" s="31" t="s">
        <v>18</v>
      </c>
      <c r="B16" s="32" t="s">
        <v>27</v>
      </c>
      <c r="C16" s="32" t="s">
        <v>28</v>
      </c>
      <c r="D16" s="33" t="s">
        <v>19</v>
      </c>
      <c r="E16" s="34" t="s">
        <v>20</v>
      </c>
      <c r="F16" s="34" t="s">
        <v>19</v>
      </c>
      <c r="G16" s="35" t="s">
        <v>21</v>
      </c>
      <c r="H16" s="35">
        <v>29401</v>
      </c>
      <c r="I16" s="49" t="s">
        <v>76</v>
      </c>
      <c r="J16" s="36" t="s">
        <v>82</v>
      </c>
      <c r="K16" s="49" t="s">
        <v>76</v>
      </c>
      <c r="L16" s="36" t="s">
        <v>25</v>
      </c>
      <c r="M16" s="37" t="s">
        <v>25</v>
      </c>
      <c r="N16" s="49" t="s">
        <v>43</v>
      </c>
      <c r="O16" s="38">
        <v>1</v>
      </c>
      <c r="P16" s="39">
        <v>1832.8</v>
      </c>
      <c r="Q16" s="42" t="s">
        <v>26</v>
      </c>
      <c r="R16" s="40">
        <v>1832.8</v>
      </c>
      <c r="S16" s="40">
        <v>1832.8</v>
      </c>
    </row>
    <row r="17" spans="1:23" s="26" customFormat="1" ht="44.25" customHeight="1" x14ac:dyDescent="0.35">
      <c r="A17" s="31" t="s">
        <v>18</v>
      </c>
      <c r="B17" s="32" t="s">
        <v>27</v>
      </c>
      <c r="C17" s="32" t="s">
        <v>28</v>
      </c>
      <c r="D17" s="33" t="s">
        <v>19</v>
      </c>
      <c r="E17" s="34" t="s">
        <v>20</v>
      </c>
      <c r="F17" s="34" t="s">
        <v>19</v>
      </c>
      <c r="G17" s="35" t="s">
        <v>21</v>
      </c>
      <c r="H17" s="35">
        <v>29301</v>
      </c>
      <c r="I17" s="49" t="s">
        <v>77</v>
      </c>
      <c r="J17" s="36" t="s">
        <v>83</v>
      </c>
      <c r="K17" s="49" t="s">
        <v>77</v>
      </c>
      <c r="L17" s="36" t="s">
        <v>25</v>
      </c>
      <c r="M17" s="37" t="s">
        <v>25</v>
      </c>
      <c r="N17" s="49" t="s">
        <v>30</v>
      </c>
      <c r="O17" s="38">
        <v>1</v>
      </c>
      <c r="P17" s="39">
        <v>1096.2</v>
      </c>
      <c r="Q17" s="42" t="s">
        <v>26</v>
      </c>
      <c r="R17" s="40">
        <v>1096.2</v>
      </c>
      <c r="S17" s="40">
        <v>1096.2</v>
      </c>
    </row>
    <row r="18" spans="1:23" s="26" customFormat="1" ht="44.25" customHeight="1" x14ac:dyDescent="0.35">
      <c r="A18" s="31" t="s">
        <v>18</v>
      </c>
      <c r="B18" s="32" t="s">
        <v>27</v>
      </c>
      <c r="C18" s="32" t="s">
        <v>28</v>
      </c>
      <c r="D18" s="33" t="s">
        <v>19</v>
      </c>
      <c r="E18" s="34" t="s">
        <v>20</v>
      </c>
      <c r="F18" s="43" t="s">
        <v>19</v>
      </c>
      <c r="G18" s="35" t="s">
        <v>21</v>
      </c>
      <c r="H18" s="35">
        <v>29301</v>
      </c>
      <c r="I18" s="53" t="s">
        <v>78</v>
      </c>
      <c r="J18" s="63" t="s">
        <v>84</v>
      </c>
      <c r="K18" s="53" t="s">
        <v>78</v>
      </c>
      <c r="L18" s="36" t="s">
        <v>25</v>
      </c>
      <c r="M18" s="37" t="s">
        <v>25</v>
      </c>
      <c r="N18" s="53" t="s">
        <v>30</v>
      </c>
      <c r="O18" s="47">
        <v>1</v>
      </c>
      <c r="P18" s="46">
        <v>3050.8</v>
      </c>
      <c r="Q18" s="42" t="s">
        <v>26</v>
      </c>
      <c r="R18" s="40">
        <v>3050.8</v>
      </c>
      <c r="S18" s="40">
        <v>3050.8</v>
      </c>
    </row>
    <row r="19" spans="1:23" s="26" customFormat="1" ht="44.25" customHeight="1" x14ac:dyDescent="0.35">
      <c r="A19" s="31" t="s">
        <v>18</v>
      </c>
      <c r="B19" s="32" t="s">
        <v>27</v>
      </c>
      <c r="C19" s="32" t="s">
        <v>28</v>
      </c>
      <c r="D19" s="33" t="s">
        <v>19</v>
      </c>
      <c r="E19" s="34" t="s">
        <v>20</v>
      </c>
      <c r="F19" s="34" t="s">
        <v>19</v>
      </c>
      <c r="G19" s="35" t="s">
        <v>21</v>
      </c>
      <c r="H19" s="35">
        <v>33901</v>
      </c>
      <c r="I19" s="49" t="s">
        <v>79</v>
      </c>
      <c r="J19" s="36" t="s">
        <v>22</v>
      </c>
      <c r="K19" s="49" t="s">
        <v>79</v>
      </c>
      <c r="L19" s="36" t="s">
        <v>25</v>
      </c>
      <c r="M19" s="37" t="s">
        <v>25</v>
      </c>
      <c r="N19" s="49" t="s">
        <v>23</v>
      </c>
      <c r="O19" s="38">
        <v>39335.68</v>
      </c>
      <c r="P19" s="39">
        <v>39335.68</v>
      </c>
      <c r="Q19" s="42" t="s">
        <v>26</v>
      </c>
      <c r="R19" s="40">
        <v>39335.68</v>
      </c>
      <c r="S19" s="40">
        <v>39335.68</v>
      </c>
    </row>
    <row r="20" spans="1:23" s="26" customFormat="1" ht="44.25" customHeight="1" x14ac:dyDescent="0.35">
      <c r="A20" s="31" t="s">
        <v>18</v>
      </c>
      <c r="B20" s="32" t="s">
        <v>27</v>
      </c>
      <c r="C20" s="32" t="s">
        <v>28</v>
      </c>
      <c r="D20" s="33" t="s">
        <v>19</v>
      </c>
      <c r="E20" s="34" t="s">
        <v>20</v>
      </c>
      <c r="F20" s="34" t="s">
        <v>19</v>
      </c>
      <c r="G20" s="35" t="s">
        <v>21</v>
      </c>
      <c r="H20" s="35">
        <v>21101</v>
      </c>
      <c r="I20" s="49" t="s">
        <v>80</v>
      </c>
      <c r="J20" s="36" t="s">
        <v>85</v>
      </c>
      <c r="K20" s="49" t="s">
        <v>80</v>
      </c>
      <c r="L20" s="36" t="s">
        <v>25</v>
      </c>
      <c r="M20" s="37" t="s">
        <v>25</v>
      </c>
      <c r="N20" s="49" t="s">
        <v>30</v>
      </c>
      <c r="O20" s="38">
        <v>1</v>
      </c>
      <c r="P20" s="39">
        <v>607.26</v>
      </c>
      <c r="Q20" s="42" t="s">
        <v>26</v>
      </c>
      <c r="R20" s="40">
        <v>607.26</v>
      </c>
      <c r="S20" s="40">
        <v>607.26</v>
      </c>
    </row>
    <row r="21" spans="1:23" s="27" customFormat="1" ht="35.15" customHeight="1" x14ac:dyDescent="0.35">
      <c r="A21" s="31" t="s">
        <v>18</v>
      </c>
      <c r="B21" s="32" t="s">
        <v>27</v>
      </c>
      <c r="C21" s="32" t="s">
        <v>28</v>
      </c>
      <c r="D21" s="33" t="s">
        <v>19</v>
      </c>
      <c r="E21" s="34" t="s">
        <v>20</v>
      </c>
      <c r="F21" s="34" t="s">
        <v>19</v>
      </c>
      <c r="G21" s="35" t="s">
        <v>21</v>
      </c>
      <c r="H21" s="65">
        <v>22104</v>
      </c>
      <c r="I21" s="49" t="s">
        <v>36</v>
      </c>
      <c r="J21" s="66" t="s">
        <v>46</v>
      </c>
      <c r="K21" s="49" t="s">
        <v>36</v>
      </c>
      <c r="L21" s="36" t="s">
        <v>25</v>
      </c>
      <c r="M21" s="37" t="s">
        <v>25</v>
      </c>
      <c r="N21" s="67" t="s">
        <v>34</v>
      </c>
      <c r="O21" s="68">
        <v>903</v>
      </c>
      <c r="P21" s="69">
        <v>903</v>
      </c>
      <c r="Q21" s="42" t="s">
        <v>26</v>
      </c>
      <c r="R21" s="69">
        <v>903</v>
      </c>
      <c r="S21" s="69">
        <v>903</v>
      </c>
      <c r="U21" s="28"/>
      <c r="V21" s="28"/>
      <c r="W21" s="29"/>
    </row>
    <row r="22" spans="1:23" s="27" customFormat="1" ht="35.15" customHeight="1" x14ac:dyDescent="0.35">
      <c r="A22" s="31" t="s">
        <v>18</v>
      </c>
      <c r="B22" s="32" t="s">
        <v>27</v>
      </c>
      <c r="C22" s="32" t="s">
        <v>28</v>
      </c>
      <c r="D22" s="33" t="s">
        <v>19</v>
      </c>
      <c r="E22" s="34" t="s">
        <v>20</v>
      </c>
      <c r="F22" s="34" t="s">
        <v>19</v>
      </c>
      <c r="G22" s="35" t="s">
        <v>21</v>
      </c>
      <c r="H22" s="65">
        <v>33901</v>
      </c>
      <c r="I22" s="49" t="s">
        <v>81</v>
      </c>
      <c r="J22" s="66" t="s">
        <v>22</v>
      </c>
      <c r="K22" s="49" t="s">
        <v>81</v>
      </c>
      <c r="L22" s="36" t="s">
        <v>25</v>
      </c>
      <c r="M22" s="37" t="s">
        <v>25</v>
      </c>
      <c r="N22" s="67" t="s">
        <v>23</v>
      </c>
      <c r="O22" s="70">
        <v>7668.85</v>
      </c>
      <c r="P22" s="69">
        <v>7668.85</v>
      </c>
      <c r="Q22" s="42" t="s">
        <v>26</v>
      </c>
      <c r="R22" s="69">
        <v>7668.85</v>
      </c>
      <c r="S22" s="69">
        <v>7668.85</v>
      </c>
      <c r="U22" s="28"/>
      <c r="V22" s="28"/>
      <c r="W22" s="29"/>
    </row>
    <row r="23" spans="1:23" s="26" customFormat="1" ht="44.25" customHeight="1" x14ac:dyDescent="0.35">
      <c r="A23" s="31" t="s">
        <v>18</v>
      </c>
      <c r="B23" s="32" t="s">
        <v>27</v>
      </c>
      <c r="C23" s="32" t="s">
        <v>28</v>
      </c>
      <c r="D23" s="33" t="s">
        <v>19</v>
      </c>
      <c r="E23" s="34" t="s">
        <v>40</v>
      </c>
      <c r="F23" s="51">
        <v>43</v>
      </c>
      <c r="G23" s="35" t="s">
        <v>49</v>
      </c>
      <c r="H23" s="35">
        <v>22104</v>
      </c>
      <c r="I23" s="53" t="s">
        <v>36</v>
      </c>
      <c r="J23" s="71" t="s">
        <v>46</v>
      </c>
      <c r="K23" s="44" t="s">
        <v>36</v>
      </c>
      <c r="L23" s="36" t="s">
        <v>25</v>
      </c>
      <c r="M23" s="37" t="s">
        <v>25</v>
      </c>
      <c r="N23" s="53" t="s">
        <v>34</v>
      </c>
      <c r="O23" s="54">
        <v>1996</v>
      </c>
      <c r="P23" s="46">
        <v>1996</v>
      </c>
      <c r="Q23" s="42" t="s">
        <v>26</v>
      </c>
      <c r="R23" s="40">
        <v>1996</v>
      </c>
      <c r="S23" s="41">
        <v>1996</v>
      </c>
    </row>
    <row r="24" spans="1:23" s="26" customFormat="1" ht="44.25" customHeight="1" x14ac:dyDescent="0.35">
      <c r="A24" s="31" t="s">
        <v>18</v>
      </c>
      <c r="B24" s="32" t="s">
        <v>27</v>
      </c>
      <c r="C24" s="32" t="s">
        <v>28</v>
      </c>
      <c r="D24" s="33" t="s">
        <v>19</v>
      </c>
      <c r="E24" s="34" t="s">
        <v>20</v>
      </c>
      <c r="F24" s="51" t="s">
        <v>19</v>
      </c>
      <c r="G24" s="35" t="s">
        <v>21</v>
      </c>
      <c r="H24" s="35">
        <v>21101</v>
      </c>
      <c r="I24" s="53" t="s">
        <v>86</v>
      </c>
      <c r="J24" s="63" t="s">
        <v>89</v>
      </c>
      <c r="K24" s="53" t="s">
        <v>86</v>
      </c>
      <c r="L24" s="36" t="s">
        <v>25</v>
      </c>
      <c r="M24" s="37" t="s">
        <v>25</v>
      </c>
      <c r="N24" s="45" t="s">
        <v>30</v>
      </c>
      <c r="O24" s="47">
        <v>5</v>
      </c>
      <c r="P24" s="46">
        <v>4872</v>
      </c>
      <c r="Q24" s="42" t="s">
        <v>26</v>
      </c>
      <c r="R24" s="40">
        <v>4872</v>
      </c>
      <c r="S24" s="40">
        <v>4872</v>
      </c>
    </row>
    <row r="25" spans="1:23" s="26" customFormat="1" ht="44.25" customHeight="1" x14ac:dyDescent="0.35">
      <c r="A25" s="31" t="s">
        <v>18</v>
      </c>
      <c r="B25" s="32" t="s">
        <v>27</v>
      </c>
      <c r="C25" s="32" t="s">
        <v>28</v>
      </c>
      <c r="D25" s="33" t="s">
        <v>19</v>
      </c>
      <c r="E25" s="34" t="s">
        <v>20</v>
      </c>
      <c r="F25" s="51" t="s">
        <v>19</v>
      </c>
      <c r="G25" s="35" t="s">
        <v>21</v>
      </c>
      <c r="H25" s="35">
        <v>21101</v>
      </c>
      <c r="I25" s="53" t="s">
        <v>86</v>
      </c>
      <c r="J25" s="63" t="s">
        <v>89</v>
      </c>
      <c r="K25" s="53" t="s">
        <v>86</v>
      </c>
      <c r="L25" s="36" t="s">
        <v>25</v>
      </c>
      <c r="M25" s="37" t="s">
        <v>25</v>
      </c>
      <c r="N25" s="45" t="s">
        <v>30</v>
      </c>
      <c r="O25" s="47">
        <v>1</v>
      </c>
      <c r="P25" s="46">
        <v>974.4</v>
      </c>
      <c r="Q25" s="42" t="s">
        <v>26</v>
      </c>
      <c r="R25" s="40">
        <v>974.4</v>
      </c>
      <c r="S25" s="40">
        <v>974.4</v>
      </c>
    </row>
    <row r="26" spans="1:23" s="26" customFormat="1" ht="44.25" customHeight="1" x14ac:dyDescent="0.35">
      <c r="A26" s="31" t="s">
        <v>18</v>
      </c>
      <c r="B26" s="32" t="s">
        <v>27</v>
      </c>
      <c r="C26" s="32" t="s">
        <v>28</v>
      </c>
      <c r="D26" s="33" t="s">
        <v>19</v>
      </c>
      <c r="E26" s="34" t="s">
        <v>20</v>
      </c>
      <c r="F26" s="51" t="s">
        <v>19</v>
      </c>
      <c r="G26" s="35" t="s">
        <v>21</v>
      </c>
      <c r="H26" s="35">
        <v>35501</v>
      </c>
      <c r="I26" s="53" t="s">
        <v>87</v>
      </c>
      <c r="J26" s="63"/>
      <c r="K26" s="53" t="s">
        <v>87</v>
      </c>
      <c r="L26" s="36" t="s">
        <v>25</v>
      </c>
      <c r="M26" s="37" t="s">
        <v>25</v>
      </c>
      <c r="N26" s="45" t="s">
        <v>23</v>
      </c>
      <c r="O26" s="47">
        <v>1620</v>
      </c>
      <c r="P26" s="46">
        <v>1620</v>
      </c>
      <c r="Q26" s="42" t="s">
        <v>26</v>
      </c>
      <c r="R26" s="40">
        <v>1620</v>
      </c>
      <c r="S26" s="40">
        <v>1620</v>
      </c>
    </row>
    <row r="27" spans="1:23" s="26" customFormat="1" ht="44.25" customHeight="1" x14ac:dyDescent="0.35">
      <c r="A27" s="31" t="s">
        <v>18</v>
      </c>
      <c r="B27" s="32" t="s">
        <v>27</v>
      </c>
      <c r="C27" s="32" t="s">
        <v>28</v>
      </c>
      <c r="D27" s="33" t="s">
        <v>19</v>
      </c>
      <c r="E27" s="34" t="s">
        <v>20</v>
      </c>
      <c r="F27" s="51" t="s">
        <v>19</v>
      </c>
      <c r="G27" s="35" t="s">
        <v>21</v>
      </c>
      <c r="H27" s="35">
        <v>35501</v>
      </c>
      <c r="I27" s="53" t="s">
        <v>88</v>
      </c>
      <c r="J27" s="63"/>
      <c r="K27" s="53" t="s">
        <v>88</v>
      </c>
      <c r="L27" s="36" t="s">
        <v>25</v>
      </c>
      <c r="M27" s="37" t="s">
        <v>25</v>
      </c>
      <c r="N27" s="45" t="s">
        <v>23</v>
      </c>
      <c r="O27" s="47">
        <v>12050</v>
      </c>
      <c r="P27" s="46">
        <v>12050</v>
      </c>
      <c r="Q27" s="42" t="s">
        <v>26</v>
      </c>
      <c r="R27" s="40">
        <v>12050</v>
      </c>
      <c r="S27" s="40">
        <v>12050</v>
      </c>
    </row>
    <row r="28" spans="1:23" s="26" customFormat="1" ht="44.25" customHeight="1" x14ac:dyDescent="0.35">
      <c r="A28" s="31" t="s">
        <v>18</v>
      </c>
      <c r="B28" s="32" t="s">
        <v>27</v>
      </c>
      <c r="C28" s="32" t="s">
        <v>28</v>
      </c>
      <c r="D28" s="33" t="s">
        <v>19</v>
      </c>
      <c r="E28" s="34" t="s">
        <v>20</v>
      </c>
      <c r="F28" s="50" t="s">
        <v>19</v>
      </c>
      <c r="G28" s="35" t="s">
        <v>21</v>
      </c>
      <c r="H28" s="35">
        <v>22103</v>
      </c>
      <c r="I28" s="49" t="s">
        <v>36</v>
      </c>
      <c r="J28" s="36" t="s">
        <v>45</v>
      </c>
      <c r="K28" s="49" t="s">
        <v>36</v>
      </c>
      <c r="L28" s="36" t="s">
        <v>25</v>
      </c>
      <c r="M28" s="37" t="s">
        <v>25</v>
      </c>
      <c r="N28" s="37" t="s">
        <v>34</v>
      </c>
      <c r="O28" s="38">
        <v>2530</v>
      </c>
      <c r="P28" s="39">
        <v>2530</v>
      </c>
      <c r="Q28" s="42" t="s">
        <v>26</v>
      </c>
      <c r="R28" s="40">
        <v>2530</v>
      </c>
      <c r="S28" s="40">
        <v>2530</v>
      </c>
    </row>
    <row r="29" spans="1:23" s="26" customFormat="1" ht="44.25" customHeight="1" x14ac:dyDescent="0.35">
      <c r="A29" s="31" t="s">
        <v>18</v>
      </c>
      <c r="B29" s="32" t="s">
        <v>27</v>
      </c>
      <c r="C29" s="32" t="s">
        <v>28</v>
      </c>
      <c r="D29" s="33" t="s">
        <v>19</v>
      </c>
      <c r="E29" s="55" t="s">
        <v>39</v>
      </c>
      <c r="F29" s="56">
        <v>44</v>
      </c>
      <c r="G29" s="55" t="s">
        <v>48</v>
      </c>
      <c r="H29" s="55" t="s">
        <v>90</v>
      </c>
      <c r="I29" s="64" t="s">
        <v>91</v>
      </c>
      <c r="J29" s="57" t="s">
        <v>22</v>
      </c>
      <c r="K29" s="64" t="s">
        <v>91</v>
      </c>
      <c r="L29" s="36" t="s">
        <v>25</v>
      </c>
      <c r="M29" s="37" t="s">
        <v>25</v>
      </c>
      <c r="N29" s="58" t="s">
        <v>75</v>
      </c>
      <c r="O29" s="59">
        <v>3000</v>
      </c>
      <c r="P29" s="60">
        <v>3000</v>
      </c>
      <c r="Q29" s="42" t="s">
        <v>26</v>
      </c>
      <c r="R29" s="40">
        <v>3000</v>
      </c>
      <c r="S29" s="40">
        <v>3000</v>
      </c>
    </row>
    <row r="30" spans="1:23" s="26" customFormat="1" ht="44.25" customHeight="1" x14ac:dyDescent="0.35">
      <c r="A30" s="31" t="s">
        <v>18</v>
      </c>
      <c r="B30" s="32" t="s">
        <v>27</v>
      </c>
      <c r="C30" s="32" t="s">
        <v>28</v>
      </c>
      <c r="D30" s="33" t="s">
        <v>19</v>
      </c>
      <c r="E30" s="34" t="s">
        <v>20</v>
      </c>
      <c r="F30" s="50" t="s">
        <v>19</v>
      </c>
      <c r="G30" s="35" t="s">
        <v>21</v>
      </c>
      <c r="H30" s="55" t="s">
        <v>37</v>
      </c>
      <c r="I30" s="61" t="s">
        <v>36</v>
      </c>
      <c r="J30" s="57" t="s">
        <v>46</v>
      </c>
      <c r="K30" s="61" t="s">
        <v>36</v>
      </c>
      <c r="L30" s="36" t="s">
        <v>25</v>
      </c>
      <c r="M30" s="37" t="s">
        <v>25</v>
      </c>
      <c r="N30" s="62" t="s">
        <v>34</v>
      </c>
      <c r="O30" s="59">
        <v>6469.72</v>
      </c>
      <c r="P30" s="62">
        <v>6469.72</v>
      </c>
      <c r="Q30" s="42" t="s">
        <v>26</v>
      </c>
      <c r="R30" s="40">
        <v>6469.72</v>
      </c>
      <c r="S30" s="41">
        <v>6469.72</v>
      </c>
    </row>
    <row r="31" spans="1:23" s="26" customFormat="1" ht="44.25" customHeight="1" x14ac:dyDescent="0.35">
      <c r="A31" s="31" t="s">
        <v>18</v>
      </c>
      <c r="B31" s="32" t="s">
        <v>27</v>
      </c>
      <c r="C31" s="32" t="s">
        <v>28</v>
      </c>
      <c r="D31" s="33" t="s">
        <v>19</v>
      </c>
      <c r="E31" s="34" t="s">
        <v>20</v>
      </c>
      <c r="F31" s="50" t="s">
        <v>19</v>
      </c>
      <c r="G31" s="35" t="s">
        <v>21</v>
      </c>
      <c r="H31" s="55" t="s">
        <v>37</v>
      </c>
      <c r="I31" s="49" t="s">
        <v>36</v>
      </c>
      <c r="J31" s="36" t="s">
        <v>46</v>
      </c>
      <c r="K31" s="49" t="s">
        <v>36</v>
      </c>
      <c r="L31" s="36" t="s">
        <v>25</v>
      </c>
      <c r="M31" s="37" t="s">
        <v>25</v>
      </c>
      <c r="N31" s="72" t="s">
        <v>34</v>
      </c>
      <c r="O31" s="38">
        <v>1035.1600000000001</v>
      </c>
      <c r="P31" s="39">
        <v>1035.1600000000001</v>
      </c>
      <c r="Q31" s="42" t="s">
        <v>26</v>
      </c>
      <c r="R31" s="40">
        <v>1035.1600000000001</v>
      </c>
      <c r="S31" s="41">
        <v>1035.1600000000001</v>
      </c>
    </row>
    <row r="32" spans="1:23" s="26" customFormat="1" ht="44.25" customHeight="1" x14ac:dyDescent="0.35">
      <c r="A32" s="31" t="s">
        <v>18</v>
      </c>
      <c r="B32" s="32" t="s">
        <v>27</v>
      </c>
      <c r="C32" s="32" t="s">
        <v>28</v>
      </c>
      <c r="D32" s="33" t="s">
        <v>19</v>
      </c>
      <c r="E32" s="34" t="s">
        <v>20</v>
      </c>
      <c r="F32" s="50" t="s">
        <v>19</v>
      </c>
      <c r="G32" s="35" t="s">
        <v>21</v>
      </c>
      <c r="H32" s="55" t="s">
        <v>37</v>
      </c>
      <c r="I32" s="49" t="s">
        <v>57</v>
      </c>
      <c r="J32" s="36" t="s">
        <v>56</v>
      </c>
      <c r="K32" s="49" t="s">
        <v>57</v>
      </c>
      <c r="L32" s="36" t="s">
        <v>25</v>
      </c>
      <c r="M32" s="37" t="s">
        <v>25</v>
      </c>
      <c r="N32" s="72" t="s">
        <v>53</v>
      </c>
      <c r="O32" s="38">
        <v>10</v>
      </c>
      <c r="P32" s="39">
        <v>3190</v>
      </c>
      <c r="Q32" s="42" t="s">
        <v>26</v>
      </c>
      <c r="R32" s="40">
        <v>3190</v>
      </c>
      <c r="S32" s="41">
        <v>3190</v>
      </c>
    </row>
    <row r="33" spans="1:19" s="26" customFormat="1" ht="44.25" customHeight="1" x14ac:dyDescent="0.35">
      <c r="A33" s="31" t="s">
        <v>18</v>
      </c>
      <c r="B33" s="32" t="s">
        <v>27</v>
      </c>
      <c r="C33" s="32" t="s">
        <v>28</v>
      </c>
      <c r="D33" s="33" t="s">
        <v>19</v>
      </c>
      <c r="E33" s="34" t="s">
        <v>20</v>
      </c>
      <c r="F33" s="50" t="s">
        <v>19</v>
      </c>
      <c r="G33" s="35" t="s">
        <v>21</v>
      </c>
      <c r="H33" s="55" t="s">
        <v>37</v>
      </c>
      <c r="I33" s="49" t="s">
        <v>42</v>
      </c>
      <c r="J33" s="36" t="s">
        <v>44</v>
      </c>
      <c r="K33" s="49" t="s">
        <v>42</v>
      </c>
      <c r="L33" s="36" t="s">
        <v>25</v>
      </c>
      <c r="M33" s="37" t="s">
        <v>25</v>
      </c>
      <c r="N33" s="72" t="s">
        <v>31</v>
      </c>
      <c r="O33" s="38">
        <v>4</v>
      </c>
      <c r="P33" s="39">
        <v>691.36</v>
      </c>
      <c r="Q33" s="42" t="s">
        <v>26</v>
      </c>
      <c r="R33" s="40">
        <v>691.36</v>
      </c>
      <c r="S33" s="41">
        <v>691.36</v>
      </c>
    </row>
    <row r="34" spans="1:19" s="26" customFormat="1" ht="44.25" customHeight="1" x14ac:dyDescent="0.35">
      <c r="A34" s="31" t="s">
        <v>18</v>
      </c>
      <c r="B34" s="32" t="s">
        <v>27</v>
      </c>
      <c r="C34" s="32" t="s">
        <v>28</v>
      </c>
      <c r="D34" s="33" t="s">
        <v>19</v>
      </c>
      <c r="E34" s="34" t="s">
        <v>20</v>
      </c>
      <c r="F34" s="50" t="s">
        <v>19</v>
      </c>
      <c r="G34" s="35" t="s">
        <v>21</v>
      </c>
      <c r="H34" s="55" t="s">
        <v>37</v>
      </c>
      <c r="I34" s="49" t="s">
        <v>42</v>
      </c>
      <c r="J34" s="36" t="s">
        <v>44</v>
      </c>
      <c r="K34" s="49" t="s">
        <v>42</v>
      </c>
      <c r="L34" s="36" t="s">
        <v>25</v>
      </c>
      <c r="M34" s="37" t="s">
        <v>25</v>
      </c>
      <c r="N34" s="72" t="s">
        <v>31</v>
      </c>
      <c r="O34" s="38">
        <v>15</v>
      </c>
      <c r="P34" s="39">
        <v>2975.4</v>
      </c>
      <c r="Q34" s="42" t="s">
        <v>26</v>
      </c>
      <c r="R34" s="40">
        <v>2975.4</v>
      </c>
      <c r="S34" s="41">
        <v>2975.4</v>
      </c>
    </row>
    <row r="35" spans="1:19" s="26" customFormat="1" ht="44.25" customHeight="1" x14ac:dyDescent="0.35">
      <c r="A35" s="31" t="s">
        <v>18</v>
      </c>
      <c r="B35" s="32" t="s">
        <v>27</v>
      </c>
      <c r="C35" s="32" t="s">
        <v>28</v>
      </c>
      <c r="D35" s="33" t="s">
        <v>19</v>
      </c>
      <c r="E35" s="34" t="s">
        <v>20</v>
      </c>
      <c r="F35" s="50" t="s">
        <v>19</v>
      </c>
      <c r="G35" s="35" t="s">
        <v>21</v>
      </c>
      <c r="H35" s="55" t="s">
        <v>37</v>
      </c>
      <c r="I35" s="49" t="s">
        <v>58</v>
      </c>
      <c r="J35" s="36" t="s">
        <v>94</v>
      </c>
      <c r="K35" s="49" t="s">
        <v>58</v>
      </c>
      <c r="L35" s="36" t="s">
        <v>25</v>
      </c>
      <c r="M35" s="37" t="s">
        <v>25</v>
      </c>
      <c r="N35" s="72" t="s">
        <v>53</v>
      </c>
      <c r="O35" s="38">
        <v>10</v>
      </c>
      <c r="P35" s="39">
        <v>568.4</v>
      </c>
      <c r="Q35" s="42" t="s">
        <v>26</v>
      </c>
      <c r="R35" s="40">
        <v>568.4</v>
      </c>
      <c r="S35" s="41">
        <v>568.4</v>
      </c>
    </row>
    <row r="36" spans="1:19" s="26" customFormat="1" ht="44.25" customHeight="1" x14ac:dyDescent="0.35">
      <c r="A36" s="31" t="s">
        <v>18</v>
      </c>
      <c r="B36" s="32" t="s">
        <v>27</v>
      </c>
      <c r="C36" s="32" t="s">
        <v>28</v>
      </c>
      <c r="D36" s="33" t="s">
        <v>19</v>
      </c>
      <c r="E36" s="34" t="s">
        <v>20</v>
      </c>
      <c r="F36" s="50" t="s">
        <v>19</v>
      </c>
      <c r="G36" s="35" t="s">
        <v>21</v>
      </c>
      <c r="H36" s="55" t="s">
        <v>37</v>
      </c>
      <c r="I36" s="49" t="s">
        <v>92</v>
      </c>
      <c r="J36" s="36" t="s">
        <v>95</v>
      </c>
      <c r="K36" s="49" t="s">
        <v>92</v>
      </c>
      <c r="L36" s="36" t="s">
        <v>25</v>
      </c>
      <c r="M36" s="37" t="s">
        <v>25</v>
      </c>
      <c r="N36" s="72" t="s">
        <v>32</v>
      </c>
      <c r="O36" s="38">
        <v>3</v>
      </c>
      <c r="P36" s="39">
        <v>414.12</v>
      </c>
      <c r="Q36" s="42" t="s">
        <v>26</v>
      </c>
      <c r="R36" s="40">
        <v>414.12</v>
      </c>
      <c r="S36" s="41">
        <v>414.12</v>
      </c>
    </row>
    <row r="37" spans="1:19" s="26" customFormat="1" ht="44.25" customHeight="1" x14ac:dyDescent="0.35">
      <c r="A37" s="31" t="s">
        <v>18</v>
      </c>
      <c r="B37" s="32" t="s">
        <v>27</v>
      </c>
      <c r="C37" s="32" t="s">
        <v>28</v>
      </c>
      <c r="D37" s="33" t="s">
        <v>19</v>
      </c>
      <c r="E37" s="34" t="s">
        <v>20</v>
      </c>
      <c r="F37" s="50" t="s">
        <v>19</v>
      </c>
      <c r="G37" s="35" t="s">
        <v>21</v>
      </c>
      <c r="H37" s="55" t="s">
        <v>37</v>
      </c>
      <c r="I37" s="49" t="s">
        <v>55</v>
      </c>
      <c r="J37" s="36" t="s">
        <v>54</v>
      </c>
      <c r="K37" s="49" t="s">
        <v>55</v>
      </c>
      <c r="L37" s="36" t="s">
        <v>25</v>
      </c>
      <c r="M37" s="37" t="s">
        <v>25</v>
      </c>
      <c r="N37" s="72" t="s">
        <v>31</v>
      </c>
      <c r="O37" s="38">
        <v>2</v>
      </c>
      <c r="P37" s="39">
        <v>573.04</v>
      </c>
      <c r="Q37" s="42" t="s">
        <v>26</v>
      </c>
      <c r="R37" s="40">
        <v>573.04</v>
      </c>
      <c r="S37" s="41">
        <v>573.04</v>
      </c>
    </row>
    <row r="38" spans="1:19" s="26" customFormat="1" ht="44.25" customHeight="1" x14ac:dyDescent="0.35">
      <c r="A38" s="31" t="s">
        <v>18</v>
      </c>
      <c r="B38" s="32" t="s">
        <v>27</v>
      </c>
      <c r="C38" s="32" t="s">
        <v>28</v>
      </c>
      <c r="D38" s="33" t="s">
        <v>19</v>
      </c>
      <c r="E38" s="34" t="s">
        <v>20</v>
      </c>
      <c r="F38" s="50" t="s">
        <v>19</v>
      </c>
      <c r="G38" s="35" t="s">
        <v>21</v>
      </c>
      <c r="H38" s="55" t="s">
        <v>37</v>
      </c>
      <c r="I38" s="49" t="s">
        <v>93</v>
      </c>
      <c r="J38" s="36"/>
      <c r="K38" s="49" t="s">
        <v>93</v>
      </c>
      <c r="L38" s="36" t="s">
        <v>206</v>
      </c>
      <c r="M38" s="37" t="s">
        <v>22</v>
      </c>
      <c r="N38" s="72" t="s">
        <v>23</v>
      </c>
      <c r="O38" s="38">
        <v>5662.67</v>
      </c>
      <c r="P38" s="39">
        <v>5662.67</v>
      </c>
      <c r="Q38" s="42" t="s">
        <v>633</v>
      </c>
      <c r="R38" s="40">
        <v>5662.67</v>
      </c>
      <c r="S38" s="41">
        <v>5662.67</v>
      </c>
    </row>
    <row r="39" spans="1:19" s="26" customFormat="1" ht="44.25" customHeight="1" x14ac:dyDescent="0.35">
      <c r="A39" s="31" t="s">
        <v>18</v>
      </c>
      <c r="B39" s="32" t="s">
        <v>27</v>
      </c>
      <c r="C39" s="32" t="s">
        <v>28</v>
      </c>
      <c r="D39" s="33" t="s">
        <v>19</v>
      </c>
      <c r="E39" s="34" t="s">
        <v>20</v>
      </c>
      <c r="F39" s="50" t="s">
        <v>19</v>
      </c>
      <c r="G39" s="35" t="s">
        <v>21</v>
      </c>
      <c r="H39" s="55" t="s">
        <v>29</v>
      </c>
      <c r="I39" s="49" t="s">
        <v>41</v>
      </c>
      <c r="J39" s="36" t="s">
        <v>38</v>
      </c>
      <c r="K39" s="49" t="s">
        <v>41</v>
      </c>
      <c r="L39" s="36" t="s">
        <v>25</v>
      </c>
      <c r="M39" s="37" t="s">
        <v>25</v>
      </c>
      <c r="N39" s="72" t="s">
        <v>30</v>
      </c>
      <c r="O39" s="38">
        <v>79</v>
      </c>
      <c r="P39" s="39">
        <v>2291</v>
      </c>
      <c r="Q39" s="42" t="s">
        <v>26</v>
      </c>
      <c r="R39" s="40">
        <v>2291</v>
      </c>
      <c r="S39" s="41">
        <v>2291</v>
      </c>
    </row>
    <row r="40" spans="1:19" s="26" customFormat="1" ht="44.25" customHeight="1" x14ac:dyDescent="0.35">
      <c r="A40" s="31" t="s">
        <v>18</v>
      </c>
      <c r="B40" s="32" t="s">
        <v>27</v>
      </c>
      <c r="C40" s="32" t="s">
        <v>28</v>
      </c>
      <c r="D40" s="33" t="s">
        <v>19</v>
      </c>
      <c r="E40" s="34" t="s">
        <v>20</v>
      </c>
      <c r="F40" s="50" t="s">
        <v>19</v>
      </c>
      <c r="G40" s="35" t="s">
        <v>21</v>
      </c>
      <c r="H40" s="55" t="s">
        <v>37</v>
      </c>
      <c r="I40" s="49" t="s">
        <v>36</v>
      </c>
      <c r="J40" s="36" t="s">
        <v>46</v>
      </c>
      <c r="K40" s="49" t="s">
        <v>36</v>
      </c>
      <c r="L40" s="36" t="s">
        <v>25</v>
      </c>
      <c r="M40" s="37" t="s">
        <v>25</v>
      </c>
      <c r="N40" s="72" t="s">
        <v>34</v>
      </c>
      <c r="O40" s="38">
        <v>1700</v>
      </c>
      <c r="P40" s="39">
        <v>1700</v>
      </c>
      <c r="Q40" s="42" t="s">
        <v>26</v>
      </c>
      <c r="R40" s="40">
        <v>1700</v>
      </c>
      <c r="S40" s="41">
        <v>1700</v>
      </c>
    </row>
    <row r="41" spans="1:19" s="26" customFormat="1" ht="44.25" customHeight="1" x14ac:dyDescent="0.3">
      <c r="A41" s="31" t="s">
        <v>18</v>
      </c>
      <c r="B41" s="32" t="s">
        <v>27</v>
      </c>
      <c r="C41" s="32" t="s">
        <v>28</v>
      </c>
      <c r="D41" s="33" t="s">
        <v>19</v>
      </c>
      <c r="E41" s="34" t="s">
        <v>40</v>
      </c>
      <c r="F41" s="50">
        <v>43</v>
      </c>
      <c r="G41" s="35" t="s">
        <v>49</v>
      </c>
      <c r="H41" s="55" t="s">
        <v>61</v>
      </c>
      <c r="I41" s="34" t="s">
        <v>36</v>
      </c>
      <c r="J41" s="36" t="s">
        <v>59</v>
      </c>
      <c r="K41" s="34" t="s">
        <v>36</v>
      </c>
      <c r="L41" s="36" t="s">
        <v>25</v>
      </c>
      <c r="M41" s="37" t="s">
        <v>25</v>
      </c>
      <c r="N41" s="30" t="s">
        <v>34</v>
      </c>
      <c r="O41" s="38">
        <v>27886.71</v>
      </c>
      <c r="P41" s="39">
        <v>27886.71</v>
      </c>
      <c r="Q41" s="42" t="s">
        <v>26</v>
      </c>
      <c r="R41" s="40">
        <v>27886.71</v>
      </c>
      <c r="S41" s="41">
        <v>27886.71</v>
      </c>
    </row>
    <row r="42" spans="1:19" s="26" customFormat="1" ht="44.25" customHeight="1" x14ac:dyDescent="0.3">
      <c r="A42" s="31" t="s">
        <v>18</v>
      </c>
      <c r="B42" s="32" t="s">
        <v>27</v>
      </c>
      <c r="C42" s="32" t="s">
        <v>28</v>
      </c>
      <c r="D42" s="33" t="s">
        <v>19</v>
      </c>
      <c r="E42" s="34" t="s">
        <v>40</v>
      </c>
      <c r="F42" s="50">
        <v>43</v>
      </c>
      <c r="G42" s="35" t="s">
        <v>49</v>
      </c>
      <c r="H42" s="55" t="s">
        <v>61</v>
      </c>
      <c r="I42" s="34" t="s">
        <v>36</v>
      </c>
      <c r="J42" s="36" t="s">
        <v>59</v>
      </c>
      <c r="K42" s="34" t="s">
        <v>36</v>
      </c>
      <c r="L42" s="36" t="s">
        <v>25</v>
      </c>
      <c r="M42" s="37" t="s">
        <v>25</v>
      </c>
      <c r="N42" s="30" t="s">
        <v>34</v>
      </c>
      <c r="O42" s="38">
        <v>4461.87</v>
      </c>
      <c r="P42" s="39">
        <v>4461.87</v>
      </c>
      <c r="Q42" s="42" t="s">
        <v>26</v>
      </c>
      <c r="R42" s="40">
        <v>4461.87</v>
      </c>
      <c r="S42" s="41">
        <v>4461.87</v>
      </c>
    </row>
    <row r="43" spans="1:19" s="26" customFormat="1" ht="44.25" customHeight="1" x14ac:dyDescent="0.3">
      <c r="A43" s="31" t="s">
        <v>18</v>
      </c>
      <c r="B43" s="32" t="s">
        <v>27</v>
      </c>
      <c r="C43" s="32" t="s">
        <v>28</v>
      </c>
      <c r="D43" s="33" t="s">
        <v>19</v>
      </c>
      <c r="E43" s="34" t="s">
        <v>50</v>
      </c>
      <c r="F43" s="50">
        <v>1</v>
      </c>
      <c r="G43" s="35" t="s">
        <v>60</v>
      </c>
      <c r="H43" s="55" t="s">
        <v>33</v>
      </c>
      <c r="I43" s="34" t="s">
        <v>80</v>
      </c>
      <c r="J43" s="36" t="s">
        <v>85</v>
      </c>
      <c r="K43" s="34" t="s">
        <v>80</v>
      </c>
      <c r="L43" s="36" t="s">
        <v>25</v>
      </c>
      <c r="M43" s="37" t="s">
        <v>25</v>
      </c>
      <c r="N43" s="30" t="s">
        <v>30</v>
      </c>
      <c r="O43" s="38">
        <v>10</v>
      </c>
      <c r="P43" s="39">
        <v>6072.6</v>
      </c>
      <c r="Q43" s="42" t="s">
        <v>26</v>
      </c>
      <c r="R43" s="40">
        <v>6072.6</v>
      </c>
      <c r="S43" s="41">
        <v>6072.6</v>
      </c>
    </row>
    <row r="44" spans="1:19" s="26" customFormat="1" ht="44.25" customHeight="1" x14ac:dyDescent="0.35">
      <c r="A44" s="31" t="s">
        <v>18</v>
      </c>
      <c r="B44" s="32" t="s">
        <v>27</v>
      </c>
      <c r="C44" s="32" t="s">
        <v>28</v>
      </c>
      <c r="D44" s="33" t="s">
        <v>19</v>
      </c>
      <c r="E44" s="34" t="s">
        <v>20</v>
      </c>
      <c r="F44" s="50" t="s">
        <v>19</v>
      </c>
      <c r="G44" s="35" t="s">
        <v>24</v>
      </c>
      <c r="H44" s="55" t="s">
        <v>35</v>
      </c>
      <c r="I44" s="49" t="s">
        <v>96</v>
      </c>
      <c r="J44" s="36"/>
      <c r="K44" s="34" t="s">
        <v>96</v>
      </c>
      <c r="L44" s="36" t="s">
        <v>25</v>
      </c>
      <c r="M44" s="37" t="s">
        <v>25</v>
      </c>
      <c r="N44" s="49" t="s">
        <v>23</v>
      </c>
      <c r="O44" s="38">
        <v>672.41</v>
      </c>
      <c r="P44" s="39">
        <v>672.41</v>
      </c>
      <c r="Q44" s="42" t="s">
        <v>26</v>
      </c>
      <c r="R44" s="40">
        <v>672.41</v>
      </c>
      <c r="S44" s="41">
        <v>672.41</v>
      </c>
    </row>
    <row r="45" spans="1:19" s="26" customFormat="1" ht="44.25" customHeight="1" x14ac:dyDescent="0.35">
      <c r="A45" s="31" t="s">
        <v>18</v>
      </c>
      <c r="B45" s="32" t="s">
        <v>27</v>
      </c>
      <c r="C45" s="32" t="s">
        <v>28</v>
      </c>
      <c r="D45" s="33" t="s">
        <v>19</v>
      </c>
      <c r="E45" s="34" t="s">
        <v>20</v>
      </c>
      <c r="F45" s="50" t="s">
        <v>19</v>
      </c>
      <c r="G45" s="35" t="s">
        <v>21</v>
      </c>
      <c r="H45" s="35">
        <v>52301</v>
      </c>
      <c r="I45" s="49" t="s">
        <v>97</v>
      </c>
      <c r="J45" s="36" t="s">
        <v>101</v>
      </c>
      <c r="K45" s="34" t="s">
        <v>97</v>
      </c>
      <c r="L45" s="36" t="s">
        <v>25</v>
      </c>
      <c r="M45" s="37" t="s">
        <v>25</v>
      </c>
      <c r="N45" s="49" t="s">
        <v>30</v>
      </c>
      <c r="O45" s="38">
        <v>2</v>
      </c>
      <c r="P45" s="39">
        <v>18447.02</v>
      </c>
      <c r="Q45" s="42" t="s">
        <v>26</v>
      </c>
      <c r="R45" s="40">
        <v>18447.02</v>
      </c>
      <c r="S45" s="41">
        <v>18447.02</v>
      </c>
    </row>
    <row r="46" spans="1:19" s="26" customFormat="1" ht="44.25" customHeight="1" x14ac:dyDescent="0.35">
      <c r="A46" s="31" t="s">
        <v>18</v>
      </c>
      <c r="B46" s="32" t="s">
        <v>27</v>
      </c>
      <c r="C46" s="32" t="s">
        <v>28</v>
      </c>
      <c r="D46" s="33" t="s">
        <v>19</v>
      </c>
      <c r="E46" s="34" t="s">
        <v>20</v>
      </c>
      <c r="F46" s="50" t="s">
        <v>19</v>
      </c>
      <c r="G46" s="35" t="s">
        <v>24</v>
      </c>
      <c r="H46" s="35">
        <v>32201</v>
      </c>
      <c r="I46" s="49" t="s">
        <v>98</v>
      </c>
      <c r="J46" s="36"/>
      <c r="K46" s="34" t="s">
        <v>98</v>
      </c>
      <c r="L46" s="36" t="s">
        <v>634</v>
      </c>
      <c r="M46" s="37" t="s">
        <v>568</v>
      </c>
      <c r="N46" s="49" t="s">
        <v>23</v>
      </c>
      <c r="O46" s="38">
        <v>30593.87</v>
      </c>
      <c r="P46" s="39">
        <v>30593.87</v>
      </c>
      <c r="Q46" s="42" t="s">
        <v>26</v>
      </c>
      <c r="R46" s="40">
        <v>30593.87</v>
      </c>
      <c r="S46" s="41">
        <v>30593.87</v>
      </c>
    </row>
    <row r="47" spans="1:19" s="26" customFormat="1" ht="44.25" customHeight="1" x14ac:dyDescent="0.35">
      <c r="A47" s="31" t="s">
        <v>18</v>
      </c>
      <c r="B47" s="32" t="s">
        <v>27</v>
      </c>
      <c r="C47" s="32" t="s">
        <v>28</v>
      </c>
      <c r="D47" s="33" t="s">
        <v>19</v>
      </c>
      <c r="E47" s="34" t="s">
        <v>20</v>
      </c>
      <c r="F47" s="50" t="s">
        <v>19</v>
      </c>
      <c r="G47" s="35" t="s">
        <v>24</v>
      </c>
      <c r="H47" s="35">
        <v>35801</v>
      </c>
      <c r="I47" s="49" t="s">
        <v>99</v>
      </c>
      <c r="J47" s="36"/>
      <c r="K47" s="34" t="s">
        <v>99</v>
      </c>
      <c r="L47" s="36" t="s">
        <v>632</v>
      </c>
      <c r="M47" s="37" t="s">
        <v>22</v>
      </c>
      <c r="N47" s="49" t="s">
        <v>23</v>
      </c>
      <c r="O47" s="38">
        <v>26700</v>
      </c>
      <c r="P47" s="39">
        <v>26700</v>
      </c>
      <c r="Q47" s="42" t="s">
        <v>633</v>
      </c>
      <c r="R47" s="40">
        <v>26700</v>
      </c>
      <c r="S47" s="41">
        <v>26700</v>
      </c>
    </row>
    <row r="48" spans="1:19" s="26" customFormat="1" ht="44.25" customHeight="1" x14ac:dyDescent="0.35">
      <c r="A48" s="31" t="s">
        <v>18</v>
      </c>
      <c r="B48" s="32" t="s">
        <v>27</v>
      </c>
      <c r="C48" s="32" t="s">
        <v>28</v>
      </c>
      <c r="D48" s="33" t="s">
        <v>19</v>
      </c>
      <c r="E48" s="34" t="s">
        <v>20</v>
      </c>
      <c r="F48" s="50" t="s">
        <v>19</v>
      </c>
      <c r="G48" s="35" t="s">
        <v>24</v>
      </c>
      <c r="H48" s="35">
        <v>33801</v>
      </c>
      <c r="I48" s="49" t="s">
        <v>100</v>
      </c>
      <c r="J48" s="36"/>
      <c r="K48" s="34" t="s">
        <v>100</v>
      </c>
      <c r="L48" s="36" t="s">
        <v>325</v>
      </c>
      <c r="M48" s="37" t="s">
        <v>22</v>
      </c>
      <c r="N48" s="49" t="s">
        <v>23</v>
      </c>
      <c r="O48" s="38">
        <v>27800</v>
      </c>
      <c r="P48" s="39">
        <v>27800</v>
      </c>
      <c r="Q48" s="42" t="s">
        <v>633</v>
      </c>
      <c r="R48" s="40">
        <v>27800</v>
      </c>
      <c r="S48" s="41">
        <v>27800</v>
      </c>
    </row>
    <row r="49" spans="1:23" s="27" customFormat="1" ht="35.15" customHeight="1" x14ac:dyDescent="0.35">
      <c r="A49" s="31" t="s">
        <v>625</v>
      </c>
      <c r="B49" s="32" t="s">
        <v>627</v>
      </c>
      <c r="C49" s="74" t="s">
        <v>102</v>
      </c>
      <c r="D49" s="75" t="s">
        <v>19</v>
      </c>
      <c r="E49" s="76" t="s">
        <v>50</v>
      </c>
      <c r="F49" s="75" t="s">
        <v>103</v>
      </c>
      <c r="G49" s="76" t="s">
        <v>24</v>
      </c>
      <c r="H49" s="77">
        <v>31602</v>
      </c>
      <c r="I49" s="78" t="s">
        <v>104</v>
      </c>
      <c r="J49" s="73" t="s">
        <v>105</v>
      </c>
      <c r="K49" s="79" t="s">
        <v>106</v>
      </c>
      <c r="L49" s="80" t="s">
        <v>107</v>
      </c>
      <c r="M49" s="80" t="s">
        <v>107</v>
      </c>
      <c r="N49" s="81" t="s">
        <v>108</v>
      </c>
      <c r="O49" s="82">
        <v>1</v>
      </c>
      <c r="P49" s="83">
        <v>563</v>
      </c>
      <c r="Q49" s="84" t="s">
        <v>109</v>
      </c>
      <c r="R49" s="83">
        <f>O49*P49</f>
        <v>563</v>
      </c>
      <c r="S49" s="85">
        <f t="shared" ref="S49:S112" si="0">R49</f>
        <v>563</v>
      </c>
      <c r="U49" s="28"/>
      <c r="V49" s="28"/>
      <c r="W49" s="29"/>
    </row>
    <row r="50" spans="1:23" s="27" customFormat="1" ht="35.15" customHeight="1" x14ac:dyDescent="0.35">
      <c r="A50" s="31" t="s">
        <v>625</v>
      </c>
      <c r="B50" s="32" t="s">
        <v>627</v>
      </c>
      <c r="C50" s="74" t="s">
        <v>102</v>
      </c>
      <c r="D50" s="75" t="s">
        <v>19</v>
      </c>
      <c r="E50" s="76" t="s">
        <v>20</v>
      </c>
      <c r="F50" s="75" t="s">
        <v>19</v>
      </c>
      <c r="G50" s="76" t="s">
        <v>21</v>
      </c>
      <c r="H50" s="77">
        <v>22104</v>
      </c>
      <c r="I50" s="78" t="s">
        <v>110</v>
      </c>
      <c r="J50" s="73" t="s">
        <v>111</v>
      </c>
      <c r="K50" s="79" t="s">
        <v>112</v>
      </c>
      <c r="L50" s="80" t="s">
        <v>107</v>
      </c>
      <c r="M50" s="80" t="s">
        <v>107</v>
      </c>
      <c r="N50" s="81" t="s">
        <v>113</v>
      </c>
      <c r="O50" s="82">
        <v>1</v>
      </c>
      <c r="P50" s="83">
        <v>482.5</v>
      </c>
      <c r="Q50" s="84" t="s">
        <v>109</v>
      </c>
      <c r="R50" s="83">
        <f t="shared" ref="R50:R60" si="1">P50*O50</f>
        <v>482.5</v>
      </c>
      <c r="S50" s="85">
        <f t="shared" si="0"/>
        <v>482.5</v>
      </c>
      <c r="U50" s="28"/>
      <c r="V50" s="28"/>
      <c r="W50" s="29"/>
    </row>
    <row r="51" spans="1:23" s="27" customFormat="1" ht="35.15" customHeight="1" x14ac:dyDescent="0.35">
      <c r="A51" s="31" t="s">
        <v>625</v>
      </c>
      <c r="B51" s="32" t="s">
        <v>627</v>
      </c>
      <c r="C51" s="74" t="s">
        <v>102</v>
      </c>
      <c r="D51" s="75" t="s">
        <v>19</v>
      </c>
      <c r="E51" s="76" t="s">
        <v>20</v>
      </c>
      <c r="F51" s="75" t="s">
        <v>19</v>
      </c>
      <c r="G51" s="76" t="s">
        <v>21</v>
      </c>
      <c r="H51" s="77">
        <v>22104</v>
      </c>
      <c r="I51" s="78" t="s">
        <v>110</v>
      </c>
      <c r="J51" s="73" t="s">
        <v>46</v>
      </c>
      <c r="K51" s="79" t="s">
        <v>36</v>
      </c>
      <c r="L51" s="80" t="s">
        <v>107</v>
      </c>
      <c r="M51" s="80" t="s">
        <v>107</v>
      </c>
      <c r="N51" s="81" t="s">
        <v>108</v>
      </c>
      <c r="O51" s="82">
        <v>1</v>
      </c>
      <c r="P51" s="83">
        <v>440</v>
      </c>
      <c r="Q51" s="84" t="s">
        <v>109</v>
      </c>
      <c r="R51" s="83">
        <f t="shared" si="1"/>
        <v>440</v>
      </c>
      <c r="S51" s="85">
        <f t="shared" si="0"/>
        <v>440</v>
      </c>
      <c r="U51" s="28"/>
      <c r="V51" s="28"/>
      <c r="W51" s="29"/>
    </row>
    <row r="52" spans="1:23" s="27" customFormat="1" ht="35.15" customHeight="1" x14ac:dyDescent="0.35">
      <c r="A52" s="31" t="s">
        <v>625</v>
      </c>
      <c r="B52" s="32" t="s">
        <v>627</v>
      </c>
      <c r="C52" s="74" t="s">
        <v>102</v>
      </c>
      <c r="D52" s="75" t="s">
        <v>19</v>
      </c>
      <c r="E52" s="76" t="s">
        <v>20</v>
      </c>
      <c r="F52" s="75" t="s">
        <v>19</v>
      </c>
      <c r="G52" s="76" t="s">
        <v>21</v>
      </c>
      <c r="H52" s="77">
        <v>22104</v>
      </c>
      <c r="I52" s="78" t="s">
        <v>110</v>
      </c>
      <c r="J52" s="73" t="s">
        <v>46</v>
      </c>
      <c r="K52" s="79" t="s">
        <v>36</v>
      </c>
      <c r="L52" s="80" t="s">
        <v>107</v>
      </c>
      <c r="M52" s="80" t="s">
        <v>107</v>
      </c>
      <c r="N52" s="81" t="s">
        <v>108</v>
      </c>
      <c r="O52" s="82">
        <v>1</v>
      </c>
      <c r="P52" s="83">
        <v>204</v>
      </c>
      <c r="Q52" s="84" t="s">
        <v>109</v>
      </c>
      <c r="R52" s="83">
        <f t="shared" si="1"/>
        <v>204</v>
      </c>
      <c r="S52" s="85">
        <f t="shared" si="0"/>
        <v>204</v>
      </c>
      <c r="U52" s="28"/>
      <c r="V52" s="28"/>
      <c r="W52" s="29"/>
    </row>
    <row r="53" spans="1:23" s="27" customFormat="1" ht="35.15" customHeight="1" x14ac:dyDescent="0.35">
      <c r="A53" s="31" t="s">
        <v>625</v>
      </c>
      <c r="B53" s="32" t="s">
        <v>627</v>
      </c>
      <c r="C53" s="74" t="s">
        <v>102</v>
      </c>
      <c r="D53" s="75" t="s">
        <v>19</v>
      </c>
      <c r="E53" s="76" t="s">
        <v>20</v>
      </c>
      <c r="F53" s="75" t="s">
        <v>19</v>
      </c>
      <c r="G53" s="76" t="s">
        <v>21</v>
      </c>
      <c r="H53" s="77">
        <v>22104</v>
      </c>
      <c r="I53" s="78" t="s">
        <v>110</v>
      </c>
      <c r="J53" s="73" t="s">
        <v>46</v>
      </c>
      <c r="K53" s="79" t="s">
        <v>36</v>
      </c>
      <c r="L53" s="80" t="s">
        <v>107</v>
      </c>
      <c r="M53" s="80" t="s">
        <v>107</v>
      </c>
      <c r="N53" s="81" t="s">
        <v>108</v>
      </c>
      <c r="O53" s="82">
        <v>1</v>
      </c>
      <c r="P53" s="83">
        <v>255</v>
      </c>
      <c r="Q53" s="84" t="s">
        <v>109</v>
      </c>
      <c r="R53" s="83">
        <f t="shared" si="1"/>
        <v>255</v>
      </c>
      <c r="S53" s="85">
        <f t="shared" si="0"/>
        <v>255</v>
      </c>
      <c r="U53" s="28"/>
      <c r="V53" s="28"/>
      <c r="W53" s="29"/>
    </row>
    <row r="54" spans="1:23" s="27" customFormat="1" ht="35.15" customHeight="1" x14ac:dyDescent="0.35">
      <c r="A54" s="31" t="s">
        <v>625</v>
      </c>
      <c r="B54" s="32" t="s">
        <v>627</v>
      </c>
      <c r="C54" s="74" t="s">
        <v>102</v>
      </c>
      <c r="D54" s="75" t="s">
        <v>19</v>
      </c>
      <c r="E54" s="76" t="s">
        <v>20</v>
      </c>
      <c r="F54" s="75" t="s">
        <v>19</v>
      </c>
      <c r="G54" s="76" t="s">
        <v>21</v>
      </c>
      <c r="H54" s="77">
        <v>22104</v>
      </c>
      <c r="I54" s="78" t="s">
        <v>110</v>
      </c>
      <c r="J54" s="73" t="s">
        <v>111</v>
      </c>
      <c r="K54" s="79" t="s">
        <v>112</v>
      </c>
      <c r="L54" s="80" t="s">
        <v>107</v>
      </c>
      <c r="M54" s="80" t="s">
        <v>107</v>
      </c>
      <c r="N54" s="81" t="s">
        <v>113</v>
      </c>
      <c r="O54" s="82">
        <v>1</v>
      </c>
      <c r="P54" s="83">
        <v>693.28</v>
      </c>
      <c r="Q54" s="84" t="s">
        <v>109</v>
      </c>
      <c r="R54" s="83">
        <f t="shared" si="1"/>
        <v>693.28</v>
      </c>
      <c r="S54" s="85">
        <f t="shared" si="0"/>
        <v>693.28</v>
      </c>
      <c r="U54" s="28"/>
      <c r="V54" s="28"/>
      <c r="W54" s="29"/>
    </row>
    <row r="55" spans="1:23" s="27" customFormat="1" ht="35.15" customHeight="1" x14ac:dyDescent="0.35">
      <c r="A55" s="31" t="s">
        <v>625</v>
      </c>
      <c r="B55" s="32" t="s">
        <v>627</v>
      </c>
      <c r="C55" s="74" t="s">
        <v>102</v>
      </c>
      <c r="D55" s="75" t="s">
        <v>19</v>
      </c>
      <c r="E55" s="76" t="s">
        <v>20</v>
      </c>
      <c r="F55" s="75" t="s">
        <v>19</v>
      </c>
      <c r="G55" s="76" t="s">
        <v>21</v>
      </c>
      <c r="H55" s="77">
        <v>22104</v>
      </c>
      <c r="I55" s="78" t="s">
        <v>110</v>
      </c>
      <c r="J55" s="73" t="s">
        <v>46</v>
      </c>
      <c r="K55" s="79" t="s">
        <v>36</v>
      </c>
      <c r="L55" s="80" t="s">
        <v>107</v>
      </c>
      <c r="M55" s="80" t="s">
        <v>107</v>
      </c>
      <c r="N55" s="81" t="s">
        <v>108</v>
      </c>
      <c r="O55" s="82">
        <v>1</v>
      </c>
      <c r="P55" s="83">
        <v>1407</v>
      </c>
      <c r="Q55" s="84" t="s">
        <v>109</v>
      </c>
      <c r="R55" s="83">
        <f t="shared" si="1"/>
        <v>1407</v>
      </c>
      <c r="S55" s="85">
        <f t="shared" si="0"/>
        <v>1407</v>
      </c>
      <c r="U55" s="28"/>
      <c r="V55" s="28"/>
      <c r="W55" s="29"/>
    </row>
    <row r="56" spans="1:23" s="27" customFormat="1" ht="35.15" customHeight="1" x14ac:dyDescent="0.35">
      <c r="A56" s="31" t="s">
        <v>625</v>
      </c>
      <c r="B56" s="32" t="s">
        <v>627</v>
      </c>
      <c r="C56" s="74" t="s">
        <v>102</v>
      </c>
      <c r="D56" s="75" t="s">
        <v>19</v>
      </c>
      <c r="E56" s="76" t="s">
        <v>20</v>
      </c>
      <c r="F56" s="75" t="s">
        <v>19</v>
      </c>
      <c r="G56" s="76" t="s">
        <v>21</v>
      </c>
      <c r="H56" s="77">
        <v>22104</v>
      </c>
      <c r="I56" s="78" t="s">
        <v>110</v>
      </c>
      <c r="J56" s="73" t="s">
        <v>46</v>
      </c>
      <c r="K56" s="79" t="s">
        <v>36</v>
      </c>
      <c r="L56" s="80" t="s">
        <v>107</v>
      </c>
      <c r="M56" s="80" t="s">
        <v>107</v>
      </c>
      <c r="N56" s="81" t="s">
        <v>108</v>
      </c>
      <c r="O56" s="82">
        <v>1</v>
      </c>
      <c r="P56" s="83">
        <v>743</v>
      </c>
      <c r="Q56" s="84" t="s">
        <v>109</v>
      </c>
      <c r="R56" s="83">
        <f t="shared" si="1"/>
        <v>743</v>
      </c>
      <c r="S56" s="85">
        <f t="shared" si="0"/>
        <v>743</v>
      </c>
      <c r="U56" s="28"/>
      <c r="V56" s="28"/>
      <c r="W56" s="29"/>
    </row>
    <row r="57" spans="1:23" s="27" customFormat="1" ht="35.15" customHeight="1" x14ac:dyDescent="0.35">
      <c r="A57" s="31" t="s">
        <v>625</v>
      </c>
      <c r="B57" s="32" t="s">
        <v>627</v>
      </c>
      <c r="C57" s="74" t="s">
        <v>102</v>
      </c>
      <c r="D57" s="75" t="s">
        <v>19</v>
      </c>
      <c r="E57" s="76" t="s">
        <v>20</v>
      </c>
      <c r="F57" s="75" t="s">
        <v>19</v>
      </c>
      <c r="G57" s="76" t="s">
        <v>21</v>
      </c>
      <c r="H57" s="77">
        <v>22104</v>
      </c>
      <c r="I57" s="78" t="s">
        <v>110</v>
      </c>
      <c r="J57" s="73" t="s">
        <v>114</v>
      </c>
      <c r="K57" s="79" t="s">
        <v>115</v>
      </c>
      <c r="L57" s="80" t="s">
        <v>107</v>
      </c>
      <c r="M57" s="80" t="s">
        <v>107</v>
      </c>
      <c r="N57" s="81" t="s">
        <v>116</v>
      </c>
      <c r="O57" s="82">
        <v>4</v>
      </c>
      <c r="P57" s="83">
        <v>120</v>
      </c>
      <c r="Q57" s="84" t="s">
        <v>109</v>
      </c>
      <c r="R57" s="83">
        <f t="shared" si="1"/>
        <v>480</v>
      </c>
      <c r="S57" s="85">
        <f t="shared" si="0"/>
        <v>480</v>
      </c>
      <c r="U57" s="28"/>
      <c r="V57" s="28"/>
      <c r="W57" s="29"/>
    </row>
    <row r="58" spans="1:23" s="27" customFormat="1" ht="35.15" customHeight="1" x14ac:dyDescent="0.35">
      <c r="A58" s="31" t="s">
        <v>625</v>
      </c>
      <c r="B58" s="32" t="s">
        <v>627</v>
      </c>
      <c r="C58" s="74" t="s">
        <v>102</v>
      </c>
      <c r="D58" s="75" t="s">
        <v>19</v>
      </c>
      <c r="E58" s="76" t="s">
        <v>20</v>
      </c>
      <c r="F58" s="75" t="s">
        <v>19</v>
      </c>
      <c r="G58" s="76" t="s">
        <v>21</v>
      </c>
      <c r="H58" s="77">
        <v>22104</v>
      </c>
      <c r="I58" s="78" t="s">
        <v>110</v>
      </c>
      <c r="J58" s="73" t="s">
        <v>56</v>
      </c>
      <c r="K58" s="79" t="s">
        <v>57</v>
      </c>
      <c r="L58" s="80" t="s">
        <v>107</v>
      </c>
      <c r="M58" s="80" t="s">
        <v>107</v>
      </c>
      <c r="N58" s="81" t="s">
        <v>117</v>
      </c>
      <c r="O58" s="82">
        <v>2</v>
      </c>
      <c r="P58" s="83">
        <v>220</v>
      </c>
      <c r="Q58" s="84" t="s">
        <v>109</v>
      </c>
      <c r="R58" s="83">
        <f t="shared" si="1"/>
        <v>440</v>
      </c>
      <c r="S58" s="85">
        <f t="shared" si="0"/>
        <v>440</v>
      </c>
      <c r="U58" s="28"/>
      <c r="V58" s="28"/>
      <c r="W58" s="29"/>
    </row>
    <row r="59" spans="1:23" s="27" customFormat="1" ht="35.15" customHeight="1" x14ac:dyDescent="0.35">
      <c r="A59" s="31" t="s">
        <v>625</v>
      </c>
      <c r="B59" s="32" t="s">
        <v>627</v>
      </c>
      <c r="C59" s="74" t="s">
        <v>102</v>
      </c>
      <c r="D59" s="75" t="s">
        <v>19</v>
      </c>
      <c r="E59" s="76" t="s">
        <v>20</v>
      </c>
      <c r="F59" s="75" t="s">
        <v>19</v>
      </c>
      <c r="G59" s="76" t="s">
        <v>21</v>
      </c>
      <c r="H59" s="77">
        <v>22104</v>
      </c>
      <c r="I59" s="78" t="s">
        <v>110</v>
      </c>
      <c r="J59" s="73" t="s">
        <v>118</v>
      </c>
      <c r="K59" s="79" t="s">
        <v>119</v>
      </c>
      <c r="L59" s="80" t="s">
        <v>107</v>
      </c>
      <c r="M59" s="80" t="s">
        <v>107</v>
      </c>
      <c r="N59" s="81" t="s">
        <v>116</v>
      </c>
      <c r="O59" s="82">
        <v>1</v>
      </c>
      <c r="P59" s="83">
        <v>200</v>
      </c>
      <c r="Q59" s="84" t="s">
        <v>109</v>
      </c>
      <c r="R59" s="83">
        <f t="shared" si="1"/>
        <v>200</v>
      </c>
      <c r="S59" s="85">
        <f t="shared" si="0"/>
        <v>200</v>
      </c>
      <c r="U59" s="28"/>
      <c r="V59" s="28"/>
      <c r="W59" s="29"/>
    </row>
    <row r="60" spans="1:23" s="27" customFormat="1" ht="35.15" customHeight="1" x14ac:dyDescent="0.35">
      <c r="A60" s="31" t="s">
        <v>625</v>
      </c>
      <c r="B60" s="32" t="s">
        <v>627</v>
      </c>
      <c r="C60" s="74" t="s">
        <v>102</v>
      </c>
      <c r="D60" s="75" t="s">
        <v>19</v>
      </c>
      <c r="E60" s="76" t="s">
        <v>20</v>
      </c>
      <c r="F60" s="75" t="s">
        <v>19</v>
      </c>
      <c r="G60" s="76" t="s">
        <v>21</v>
      </c>
      <c r="H60" s="77">
        <v>22104</v>
      </c>
      <c r="I60" s="78" t="s">
        <v>110</v>
      </c>
      <c r="J60" s="73" t="s">
        <v>44</v>
      </c>
      <c r="K60" s="79" t="s">
        <v>42</v>
      </c>
      <c r="L60" s="80" t="s">
        <v>107</v>
      </c>
      <c r="M60" s="80" t="s">
        <v>107</v>
      </c>
      <c r="N60" s="81" t="s">
        <v>116</v>
      </c>
      <c r="O60" s="82">
        <v>1</v>
      </c>
      <c r="P60" s="83">
        <v>360</v>
      </c>
      <c r="Q60" s="84" t="s">
        <v>109</v>
      </c>
      <c r="R60" s="83">
        <f t="shared" si="1"/>
        <v>360</v>
      </c>
      <c r="S60" s="85">
        <f t="shared" si="0"/>
        <v>360</v>
      </c>
      <c r="U60" s="28"/>
      <c r="V60" s="28"/>
      <c r="W60" s="29"/>
    </row>
    <row r="61" spans="1:23" s="27" customFormat="1" ht="35.15" customHeight="1" x14ac:dyDescent="0.35">
      <c r="A61" s="31" t="s">
        <v>625</v>
      </c>
      <c r="B61" s="32" t="s">
        <v>627</v>
      </c>
      <c r="C61" s="74" t="s">
        <v>102</v>
      </c>
      <c r="D61" s="75" t="s">
        <v>19</v>
      </c>
      <c r="E61" s="76" t="s">
        <v>20</v>
      </c>
      <c r="F61" s="75" t="s">
        <v>19</v>
      </c>
      <c r="G61" s="76" t="s">
        <v>21</v>
      </c>
      <c r="H61" s="77">
        <v>22104</v>
      </c>
      <c r="I61" s="78" t="s">
        <v>110</v>
      </c>
      <c r="J61" s="73" t="s">
        <v>120</v>
      </c>
      <c r="K61" s="79" t="s">
        <v>36</v>
      </c>
      <c r="L61" s="80" t="s">
        <v>107</v>
      </c>
      <c r="M61" s="80" t="s">
        <v>107</v>
      </c>
      <c r="N61" s="81" t="s">
        <v>108</v>
      </c>
      <c r="O61" s="82">
        <v>1</v>
      </c>
      <c r="P61" s="83">
        <v>399</v>
      </c>
      <c r="Q61" s="84" t="s">
        <v>109</v>
      </c>
      <c r="R61" s="83">
        <f t="shared" ref="R61:R74" si="2">O61*P61</f>
        <v>399</v>
      </c>
      <c r="S61" s="85">
        <f t="shared" si="0"/>
        <v>399</v>
      </c>
      <c r="U61" s="28"/>
      <c r="V61" s="28"/>
      <c r="W61" s="29"/>
    </row>
    <row r="62" spans="1:23" s="27" customFormat="1" ht="35.15" customHeight="1" x14ac:dyDescent="0.35">
      <c r="A62" s="31" t="s">
        <v>625</v>
      </c>
      <c r="B62" s="32" t="s">
        <v>627</v>
      </c>
      <c r="C62" s="74" t="s">
        <v>102</v>
      </c>
      <c r="D62" s="75" t="s">
        <v>19</v>
      </c>
      <c r="E62" s="76" t="s">
        <v>20</v>
      </c>
      <c r="F62" s="75" t="s">
        <v>19</v>
      </c>
      <c r="G62" s="76" t="s">
        <v>21</v>
      </c>
      <c r="H62" s="77">
        <v>21601</v>
      </c>
      <c r="I62" s="78" t="s">
        <v>121</v>
      </c>
      <c r="J62" s="73" t="s">
        <v>122</v>
      </c>
      <c r="K62" s="79" t="s">
        <v>123</v>
      </c>
      <c r="L62" s="80" t="s">
        <v>107</v>
      </c>
      <c r="M62" s="80" t="s">
        <v>107</v>
      </c>
      <c r="N62" s="81" t="s">
        <v>116</v>
      </c>
      <c r="O62" s="82">
        <v>8</v>
      </c>
      <c r="P62" s="83">
        <f>234*1.16</f>
        <v>271.44</v>
      </c>
      <c r="Q62" s="84" t="s">
        <v>109</v>
      </c>
      <c r="R62" s="83">
        <f t="shared" si="2"/>
        <v>2171.52</v>
      </c>
      <c r="S62" s="85">
        <f t="shared" si="0"/>
        <v>2171.52</v>
      </c>
      <c r="U62" s="28"/>
      <c r="V62" s="28"/>
      <c r="W62" s="29"/>
    </row>
    <row r="63" spans="1:23" s="27" customFormat="1" ht="35.15" customHeight="1" x14ac:dyDescent="0.35">
      <c r="A63" s="31" t="s">
        <v>625</v>
      </c>
      <c r="B63" s="32" t="s">
        <v>627</v>
      </c>
      <c r="C63" s="74" t="s">
        <v>102</v>
      </c>
      <c r="D63" s="75" t="s">
        <v>19</v>
      </c>
      <c r="E63" s="76" t="s">
        <v>20</v>
      </c>
      <c r="F63" s="75" t="s">
        <v>19</v>
      </c>
      <c r="G63" s="76" t="s">
        <v>21</v>
      </c>
      <c r="H63" s="77">
        <v>21601</v>
      </c>
      <c r="I63" s="78" t="s">
        <v>121</v>
      </c>
      <c r="J63" s="73" t="s">
        <v>124</v>
      </c>
      <c r="K63" s="79" t="s">
        <v>125</v>
      </c>
      <c r="L63" s="80" t="s">
        <v>107</v>
      </c>
      <c r="M63" s="80" t="s">
        <v>107</v>
      </c>
      <c r="N63" s="81" t="s">
        <v>126</v>
      </c>
      <c r="O63" s="82">
        <v>8</v>
      </c>
      <c r="P63" s="83">
        <f>351*1.16</f>
        <v>407.15999999999997</v>
      </c>
      <c r="Q63" s="84" t="s">
        <v>109</v>
      </c>
      <c r="R63" s="83">
        <f t="shared" si="2"/>
        <v>3257.2799999999997</v>
      </c>
      <c r="S63" s="85">
        <f t="shared" si="0"/>
        <v>3257.2799999999997</v>
      </c>
      <c r="U63" s="28"/>
      <c r="V63" s="28"/>
      <c r="W63" s="29"/>
    </row>
    <row r="64" spans="1:23" s="27" customFormat="1" ht="35.15" customHeight="1" x14ac:dyDescent="0.35">
      <c r="A64" s="31" t="s">
        <v>625</v>
      </c>
      <c r="B64" s="32" t="s">
        <v>627</v>
      </c>
      <c r="C64" s="74" t="s">
        <v>102</v>
      </c>
      <c r="D64" s="75" t="s">
        <v>19</v>
      </c>
      <c r="E64" s="76" t="s">
        <v>40</v>
      </c>
      <c r="F64" s="75" t="s">
        <v>127</v>
      </c>
      <c r="G64" s="76" t="s">
        <v>49</v>
      </c>
      <c r="H64" s="77">
        <v>22104</v>
      </c>
      <c r="I64" s="78" t="s">
        <v>110</v>
      </c>
      <c r="J64" s="73" t="s">
        <v>114</v>
      </c>
      <c r="K64" s="79" t="s">
        <v>115</v>
      </c>
      <c r="L64" s="80" t="s">
        <v>107</v>
      </c>
      <c r="M64" s="80" t="s">
        <v>107</v>
      </c>
      <c r="N64" s="81" t="s">
        <v>126</v>
      </c>
      <c r="O64" s="82">
        <v>3</v>
      </c>
      <c r="P64" s="83">
        <v>70</v>
      </c>
      <c r="Q64" s="84" t="s">
        <v>109</v>
      </c>
      <c r="R64" s="83">
        <f t="shared" si="2"/>
        <v>210</v>
      </c>
      <c r="S64" s="85">
        <f t="shared" si="0"/>
        <v>210</v>
      </c>
      <c r="U64" s="28"/>
      <c r="V64" s="28"/>
      <c r="W64" s="29"/>
    </row>
    <row r="65" spans="1:23" s="27" customFormat="1" ht="35.15" customHeight="1" x14ac:dyDescent="0.35">
      <c r="A65" s="31" t="s">
        <v>625</v>
      </c>
      <c r="B65" s="32" t="s">
        <v>627</v>
      </c>
      <c r="C65" s="74" t="s">
        <v>102</v>
      </c>
      <c r="D65" s="75" t="s">
        <v>19</v>
      </c>
      <c r="E65" s="76" t="s">
        <v>40</v>
      </c>
      <c r="F65" s="75" t="s">
        <v>127</v>
      </c>
      <c r="G65" s="76" t="s">
        <v>49</v>
      </c>
      <c r="H65" s="77">
        <v>22104</v>
      </c>
      <c r="I65" s="78" t="s">
        <v>110</v>
      </c>
      <c r="J65" s="73" t="s">
        <v>56</v>
      </c>
      <c r="K65" s="79" t="s">
        <v>42</v>
      </c>
      <c r="L65" s="80" t="s">
        <v>107</v>
      </c>
      <c r="M65" s="80" t="s">
        <v>107</v>
      </c>
      <c r="N65" s="81" t="s">
        <v>126</v>
      </c>
      <c r="O65" s="82">
        <v>3</v>
      </c>
      <c r="P65" s="83">
        <v>101</v>
      </c>
      <c r="Q65" s="84" t="s">
        <v>109</v>
      </c>
      <c r="R65" s="83">
        <f t="shared" si="2"/>
        <v>303</v>
      </c>
      <c r="S65" s="85">
        <f t="shared" si="0"/>
        <v>303</v>
      </c>
      <c r="U65" s="28"/>
      <c r="V65" s="28"/>
      <c r="W65" s="29"/>
    </row>
    <row r="66" spans="1:23" s="27" customFormat="1" ht="35.15" customHeight="1" x14ac:dyDescent="0.35">
      <c r="A66" s="31" t="s">
        <v>625</v>
      </c>
      <c r="B66" s="32" t="s">
        <v>627</v>
      </c>
      <c r="C66" s="74" t="s">
        <v>102</v>
      </c>
      <c r="D66" s="75" t="s">
        <v>19</v>
      </c>
      <c r="E66" s="76" t="s">
        <v>40</v>
      </c>
      <c r="F66" s="75" t="s">
        <v>127</v>
      </c>
      <c r="G66" s="76" t="s">
        <v>49</v>
      </c>
      <c r="H66" s="77">
        <v>22104</v>
      </c>
      <c r="I66" s="78" t="s">
        <v>110</v>
      </c>
      <c r="J66" s="73" t="s">
        <v>56</v>
      </c>
      <c r="K66" s="79" t="s">
        <v>57</v>
      </c>
      <c r="L66" s="80" t="s">
        <v>107</v>
      </c>
      <c r="M66" s="80" t="s">
        <v>107</v>
      </c>
      <c r="N66" s="81" t="s">
        <v>113</v>
      </c>
      <c r="O66" s="82">
        <v>2</v>
      </c>
      <c r="P66" s="83">
        <v>270.93</v>
      </c>
      <c r="Q66" s="84" t="s">
        <v>109</v>
      </c>
      <c r="R66" s="83">
        <f t="shared" si="2"/>
        <v>541.86</v>
      </c>
      <c r="S66" s="85">
        <v>541.87</v>
      </c>
      <c r="U66" s="28"/>
      <c r="V66" s="28"/>
      <c r="W66" s="29"/>
    </row>
    <row r="67" spans="1:23" s="27" customFormat="1" ht="35.15" customHeight="1" x14ac:dyDescent="0.35">
      <c r="A67" s="31" t="s">
        <v>625</v>
      </c>
      <c r="B67" s="32" t="s">
        <v>627</v>
      </c>
      <c r="C67" s="74" t="s">
        <v>102</v>
      </c>
      <c r="D67" s="75" t="s">
        <v>128</v>
      </c>
      <c r="E67" s="76" t="s">
        <v>20</v>
      </c>
      <c r="F67" s="75" t="s">
        <v>19</v>
      </c>
      <c r="G67" s="76" t="s">
        <v>21</v>
      </c>
      <c r="H67" s="77" t="s">
        <v>129</v>
      </c>
      <c r="I67" s="78" t="s">
        <v>130</v>
      </c>
      <c r="J67" s="73" t="s">
        <v>131</v>
      </c>
      <c r="K67" s="79" t="s">
        <v>132</v>
      </c>
      <c r="L67" s="80" t="s">
        <v>107</v>
      </c>
      <c r="M67" s="80" t="s">
        <v>107</v>
      </c>
      <c r="N67" s="81" t="s">
        <v>30</v>
      </c>
      <c r="O67" s="82">
        <v>1</v>
      </c>
      <c r="P67" s="83">
        <v>1810.56</v>
      </c>
      <c r="Q67" s="84" t="s">
        <v>109</v>
      </c>
      <c r="R67" s="83">
        <f t="shared" si="2"/>
        <v>1810.56</v>
      </c>
      <c r="S67" s="85">
        <f t="shared" si="0"/>
        <v>1810.56</v>
      </c>
      <c r="U67" s="28"/>
      <c r="V67" s="28"/>
      <c r="W67" s="29"/>
    </row>
    <row r="68" spans="1:23" s="27" customFormat="1" ht="35.15" customHeight="1" x14ac:dyDescent="0.35">
      <c r="A68" s="31" t="s">
        <v>625</v>
      </c>
      <c r="B68" s="32" t="s">
        <v>627</v>
      </c>
      <c r="C68" s="74" t="s">
        <v>102</v>
      </c>
      <c r="D68" s="75" t="s">
        <v>19</v>
      </c>
      <c r="E68" s="76" t="s">
        <v>20</v>
      </c>
      <c r="F68" s="75" t="s">
        <v>19</v>
      </c>
      <c r="G68" s="76" t="s">
        <v>24</v>
      </c>
      <c r="H68" s="77">
        <v>33801</v>
      </c>
      <c r="I68" s="78" t="s">
        <v>133</v>
      </c>
      <c r="J68" s="73" t="s">
        <v>105</v>
      </c>
      <c r="K68" s="79" t="s">
        <v>134</v>
      </c>
      <c r="L68" s="80" t="s">
        <v>135</v>
      </c>
      <c r="M68" s="80" t="s">
        <v>108</v>
      </c>
      <c r="N68" s="81" t="s">
        <v>108</v>
      </c>
      <c r="O68" s="82">
        <v>1</v>
      </c>
      <c r="P68" s="83">
        <v>29282.66</v>
      </c>
      <c r="Q68" s="84" t="s">
        <v>136</v>
      </c>
      <c r="R68" s="83">
        <f t="shared" si="2"/>
        <v>29282.66</v>
      </c>
      <c r="S68" s="85">
        <f t="shared" si="0"/>
        <v>29282.66</v>
      </c>
      <c r="U68" s="28"/>
      <c r="V68" s="28"/>
      <c r="W68" s="29"/>
    </row>
    <row r="69" spans="1:23" s="27" customFormat="1" ht="35.15" customHeight="1" x14ac:dyDescent="0.35">
      <c r="A69" s="31" t="s">
        <v>625</v>
      </c>
      <c r="B69" s="32" t="s">
        <v>627</v>
      </c>
      <c r="C69" s="74" t="s">
        <v>102</v>
      </c>
      <c r="D69" s="75" t="s">
        <v>19</v>
      </c>
      <c r="E69" s="76" t="s">
        <v>20</v>
      </c>
      <c r="F69" s="75" t="s">
        <v>19</v>
      </c>
      <c r="G69" s="76" t="s">
        <v>24</v>
      </c>
      <c r="H69" s="77">
        <v>32201</v>
      </c>
      <c r="I69" s="78" t="s">
        <v>133</v>
      </c>
      <c r="J69" s="73" t="s">
        <v>105</v>
      </c>
      <c r="K69" s="79" t="s">
        <v>137</v>
      </c>
      <c r="L69" s="80" t="s">
        <v>107</v>
      </c>
      <c r="M69" s="80" t="s">
        <v>108</v>
      </c>
      <c r="N69" s="81" t="s">
        <v>108</v>
      </c>
      <c r="O69" s="82">
        <v>1</v>
      </c>
      <c r="P69" s="83">
        <v>2965.34</v>
      </c>
      <c r="Q69" s="84" t="s">
        <v>109</v>
      </c>
      <c r="R69" s="83">
        <f>O69*P69</f>
        <v>2965.34</v>
      </c>
      <c r="S69" s="85">
        <f>R69</f>
        <v>2965.34</v>
      </c>
      <c r="U69" s="28"/>
      <c r="V69" s="28"/>
      <c r="W69" s="29"/>
    </row>
    <row r="70" spans="1:23" s="27" customFormat="1" ht="35.15" customHeight="1" x14ac:dyDescent="0.35">
      <c r="A70" s="31" t="s">
        <v>625</v>
      </c>
      <c r="B70" s="32" t="s">
        <v>627</v>
      </c>
      <c r="C70" s="74" t="s">
        <v>102</v>
      </c>
      <c r="D70" s="75" t="s">
        <v>19</v>
      </c>
      <c r="E70" s="76" t="s">
        <v>20</v>
      </c>
      <c r="F70" s="75" t="s">
        <v>19</v>
      </c>
      <c r="G70" s="76" t="s">
        <v>21</v>
      </c>
      <c r="H70" s="77">
        <v>22104</v>
      </c>
      <c r="I70" s="78" t="s">
        <v>110</v>
      </c>
      <c r="J70" s="73" t="s">
        <v>120</v>
      </c>
      <c r="K70" s="79" t="s">
        <v>36</v>
      </c>
      <c r="L70" s="80" t="s">
        <v>107</v>
      </c>
      <c r="M70" s="80" t="s">
        <v>107</v>
      </c>
      <c r="N70" s="81" t="s">
        <v>108</v>
      </c>
      <c r="O70" s="82">
        <v>1</v>
      </c>
      <c r="P70" s="83">
        <v>499</v>
      </c>
      <c r="Q70" s="84" t="s">
        <v>109</v>
      </c>
      <c r="R70" s="83">
        <f t="shared" si="2"/>
        <v>499</v>
      </c>
      <c r="S70" s="85">
        <f t="shared" si="0"/>
        <v>499</v>
      </c>
      <c r="U70" s="28"/>
      <c r="V70" s="28"/>
      <c r="W70" s="29"/>
    </row>
    <row r="71" spans="1:23" s="27" customFormat="1" ht="35.15" customHeight="1" x14ac:dyDescent="0.35">
      <c r="A71" s="31" t="s">
        <v>625</v>
      </c>
      <c r="B71" s="32" t="s">
        <v>627</v>
      </c>
      <c r="C71" s="74" t="s">
        <v>102</v>
      </c>
      <c r="D71" s="75" t="s">
        <v>19</v>
      </c>
      <c r="E71" s="76" t="s">
        <v>20</v>
      </c>
      <c r="F71" s="75" t="s">
        <v>19</v>
      </c>
      <c r="G71" s="76" t="s">
        <v>21</v>
      </c>
      <c r="H71" s="77">
        <v>22104</v>
      </c>
      <c r="I71" s="78" t="s">
        <v>110</v>
      </c>
      <c r="J71" s="73" t="s">
        <v>120</v>
      </c>
      <c r="K71" s="79" t="s">
        <v>36</v>
      </c>
      <c r="L71" s="80" t="s">
        <v>107</v>
      </c>
      <c r="M71" s="80" t="s">
        <v>107</v>
      </c>
      <c r="N71" s="81" t="s">
        <v>108</v>
      </c>
      <c r="O71" s="82">
        <v>1</v>
      </c>
      <c r="P71" s="83">
        <v>750</v>
      </c>
      <c r="Q71" s="84" t="s">
        <v>109</v>
      </c>
      <c r="R71" s="83">
        <f t="shared" si="2"/>
        <v>750</v>
      </c>
      <c r="S71" s="85">
        <f t="shared" si="0"/>
        <v>750</v>
      </c>
      <c r="U71" s="28"/>
      <c r="V71" s="28"/>
      <c r="W71" s="29"/>
    </row>
    <row r="72" spans="1:23" s="27" customFormat="1" ht="35.15" customHeight="1" x14ac:dyDescent="0.35">
      <c r="A72" s="31" t="s">
        <v>625</v>
      </c>
      <c r="B72" s="32" t="s">
        <v>627</v>
      </c>
      <c r="C72" s="74" t="s">
        <v>102</v>
      </c>
      <c r="D72" s="75" t="s">
        <v>19</v>
      </c>
      <c r="E72" s="76" t="s">
        <v>20</v>
      </c>
      <c r="F72" s="75" t="s">
        <v>19</v>
      </c>
      <c r="G72" s="76" t="s">
        <v>21</v>
      </c>
      <c r="H72" s="77">
        <v>22104</v>
      </c>
      <c r="I72" s="78" t="s">
        <v>110</v>
      </c>
      <c r="J72" s="73" t="s">
        <v>120</v>
      </c>
      <c r="K72" s="79" t="s">
        <v>36</v>
      </c>
      <c r="L72" s="80" t="s">
        <v>107</v>
      </c>
      <c r="M72" s="80" t="s">
        <v>107</v>
      </c>
      <c r="N72" s="81" t="s">
        <v>108</v>
      </c>
      <c r="O72" s="82">
        <v>1</v>
      </c>
      <c r="P72" s="83">
        <v>309</v>
      </c>
      <c r="Q72" s="84" t="s">
        <v>109</v>
      </c>
      <c r="R72" s="83">
        <f t="shared" si="2"/>
        <v>309</v>
      </c>
      <c r="S72" s="85">
        <f t="shared" si="0"/>
        <v>309</v>
      </c>
      <c r="U72" s="28"/>
      <c r="V72" s="28"/>
      <c r="W72" s="29"/>
    </row>
    <row r="73" spans="1:23" s="27" customFormat="1" ht="35.15" customHeight="1" x14ac:dyDescent="0.35">
      <c r="A73" s="31" t="s">
        <v>625</v>
      </c>
      <c r="B73" s="32" t="s">
        <v>627</v>
      </c>
      <c r="C73" s="74" t="s">
        <v>102</v>
      </c>
      <c r="D73" s="75" t="s">
        <v>19</v>
      </c>
      <c r="E73" s="76" t="s">
        <v>20</v>
      </c>
      <c r="F73" s="75" t="s">
        <v>19</v>
      </c>
      <c r="G73" s="76" t="s">
        <v>21</v>
      </c>
      <c r="H73" s="77">
        <v>25101</v>
      </c>
      <c r="I73" s="78" t="s">
        <v>138</v>
      </c>
      <c r="J73" s="73" t="s">
        <v>139</v>
      </c>
      <c r="K73" s="79" t="s">
        <v>140</v>
      </c>
      <c r="L73" s="80" t="s">
        <v>107</v>
      </c>
      <c r="M73" s="80" t="s">
        <v>107</v>
      </c>
      <c r="N73" s="81" t="s">
        <v>108</v>
      </c>
      <c r="O73" s="82">
        <v>1</v>
      </c>
      <c r="P73" s="83">
        <v>439</v>
      </c>
      <c r="Q73" s="84" t="s">
        <v>109</v>
      </c>
      <c r="R73" s="83">
        <f t="shared" si="2"/>
        <v>439</v>
      </c>
      <c r="S73" s="85">
        <f t="shared" si="0"/>
        <v>439</v>
      </c>
      <c r="U73" s="28"/>
      <c r="V73" s="28"/>
      <c r="W73" s="29"/>
    </row>
    <row r="74" spans="1:23" s="27" customFormat="1" ht="35.15" customHeight="1" x14ac:dyDescent="0.35">
      <c r="A74" s="31" t="s">
        <v>625</v>
      </c>
      <c r="B74" s="32" t="s">
        <v>627</v>
      </c>
      <c r="C74" s="74" t="s">
        <v>102</v>
      </c>
      <c r="D74" s="75" t="s">
        <v>19</v>
      </c>
      <c r="E74" s="76" t="s">
        <v>20</v>
      </c>
      <c r="F74" s="75" t="s">
        <v>19</v>
      </c>
      <c r="G74" s="76" t="s">
        <v>21</v>
      </c>
      <c r="H74" s="77">
        <v>29101</v>
      </c>
      <c r="I74" s="78" t="s">
        <v>141</v>
      </c>
      <c r="J74" s="73" t="s">
        <v>142</v>
      </c>
      <c r="K74" s="79" t="s">
        <v>143</v>
      </c>
      <c r="L74" s="80" t="s">
        <v>107</v>
      </c>
      <c r="M74" s="80" t="s">
        <v>107</v>
      </c>
      <c r="N74" s="81" t="s">
        <v>30</v>
      </c>
      <c r="O74" s="82">
        <v>1</v>
      </c>
      <c r="P74" s="83">
        <v>200</v>
      </c>
      <c r="Q74" s="84" t="s">
        <v>109</v>
      </c>
      <c r="R74" s="83">
        <f t="shared" si="2"/>
        <v>200</v>
      </c>
      <c r="S74" s="85">
        <f t="shared" si="0"/>
        <v>200</v>
      </c>
      <c r="U74" s="28"/>
      <c r="V74" s="28"/>
      <c r="W74" s="29"/>
    </row>
    <row r="75" spans="1:23" s="27" customFormat="1" ht="35.15" customHeight="1" x14ac:dyDescent="0.35">
      <c r="A75" s="31" t="s">
        <v>625</v>
      </c>
      <c r="B75" s="32" t="s">
        <v>627</v>
      </c>
      <c r="C75" s="74" t="s">
        <v>102</v>
      </c>
      <c r="D75" s="75" t="s">
        <v>19</v>
      </c>
      <c r="E75" s="76" t="s">
        <v>20</v>
      </c>
      <c r="F75" s="75" t="s">
        <v>19</v>
      </c>
      <c r="G75" s="76" t="s">
        <v>21</v>
      </c>
      <c r="H75" s="77">
        <v>29601</v>
      </c>
      <c r="I75" s="78" t="s">
        <v>144</v>
      </c>
      <c r="J75" s="73" t="s">
        <v>145</v>
      </c>
      <c r="K75" s="79" t="s">
        <v>146</v>
      </c>
      <c r="L75" s="80" t="s">
        <v>107</v>
      </c>
      <c r="M75" s="80" t="s">
        <v>107</v>
      </c>
      <c r="N75" s="81" t="s">
        <v>30</v>
      </c>
      <c r="O75" s="82">
        <v>1</v>
      </c>
      <c r="P75" s="83">
        <v>239</v>
      </c>
      <c r="Q75" s="84" t="s">
        <v>109</v>
      </c>
      <c r="R75" s="83">
        <f t="shared" ref="R75" si="3">P75*O75</f>
        <v>239</v>
      </c>
      <c r="S75" s="85">
        <f t="shared" si="0"/>
        <v>239</v>
      </c>
      <c r="U75" s="28"/>
      <c r="V75" s="28"/>
      <c r="W75" s="29"/>
    </row>
    <row r="76" spans="1:23" s="27" customFormat="1" ht="35.15" customHeight="1" x14ac:dyDescent="0.35">
      <c r="A76" s="31" t="s">
        <v>625</v>
      </c>
      <c r="B76" s="32" t="s">
        <v>627</v>
      </c>
      <c r="C76" s="74" t="s">
        <v>102</v>
      </c>
      <c r="D76" s="75" t="s">
        <v>19</v>
      </c>
      <c r="E76" s="76" t="s">
        <v>20</v>
      </c>
      <c r="F76" s="75" t="s">
        <v>19</v>
      </c>
      <c r="G76" s="76" t="s">
        <v>21</v>
      </c>
      <c r="H76" s="77">
        <v>22104</v>
      </c>
      <c r="I76" s="78" t="s">
        <v>110</v>
      </c>
      <c r="J76" s="73" t="s">
        <v>147</v>
      </c>
      <c r="K76" s="79" t="s">
        <v>148</v>
      </c>
      <c r="L76" s="80" t="s">
        <v>107</v>
      </c>
      <c r="M76" s="80" t="s">
        <v>108</v>
      </c>
      <c r="N76" s="81" t="s">
        <v>108</v>
      </c>
      <c r="O76" s="82">
        <v>150</v>
      </c>
      <c r="P76" s="83">
        <v>29</v>
      </c>
      <c r="Q76" s="84" t="s">
        <v>109</v>
      </c>
      <c r="R76" s="83">
        <f t="shared" ref="R76:R139" si="4">O76*P76</f>
        <v>4350</v>
      </c>
      <c r="S76" s="85">
        <f t="shared" si="0"/>
        <v>4350</v>
      </c>
      <c r="U76" s="28"/>
      <c r="V76" s="28"/>
      <c r="W76" s="29"/>
    </row>
    <row r="77" spans="1:23" s="27" customFormat="1" ht="35.15" customHeight="1" x14ac:dyDescent="0.35">
      <c r="A77" s="31" t="s">
        <v>625</v>
      </c>
      <c r="B77" s="32" t="s">
        <v>627</v>
      </c>
      <c r="C77" s="74" t="s">
        <v>102</v>
      </c>
      <c r="D77" s="75" t="s">
        <v>128</v>
      </c>
      <c r="E77" s="76" t="s">
        <v>40</v>
      </c>
      <c r="F77" s="75" t="s">
        <v>127</v>
      </c>
      <c r="G77" s="76" t="s">
        <v>149</v>
      </c>
      <c r="H77" s="77" t="s">
        <v>129</v>
      </c>
      <c r="I77" s="78" t="s">
        <v>150</v>
      </c>
      <c r="J77" s="73" t="s">
        <v>151</v>
      </c>
      <c r="K77" s="79" t="s">
        <v>152</v>
      </c>
      <c r="L77" s="80" t="s">
        <v>107</v>
      </c>
      <c r="M77" s="80" t="s">
        <v>107</v>
      </c>
      <c r="N77" s="81" t="s">
        <v>126</v>
      </c>
      <c r="O77" s="82">
        <v>1</v>
      </c>
      <c r="P77" s="83">
        <v>299</v>
      </c>
      <c r="Q77" s="84" t="s">
        <v>109</v>
      </c>
      <c r="R77" s="83">
        <f t="shared" si="4"/>
        <v>299</v>
      </c>
      <c r="S77" s="85">
        <f t="shared" si="0"/>
        <v>299</v>
      </c>
      <c r="U77" s="28"/>
      <c r="V77" s="28"/>
      <c r="W77" s="29"/>
    </row>
    <row r="78" spans="1:23" s="27" customFormat="1" ht="35.15" customHeight="1" x14ac:dyDescent="0.35">
      <c r="A78" s="31" t="s">
        <v>625</v>
      </c>
      <c r="B78" s="32" t="s">
        <v>627</v>
      </c>
      <c r="C78" s="74" t="s">
        <v>102</v>
      </c>
      <c r="D78" s="75" t="s">
        <v>19</v>
      </c>
      <c r="E78" s="76" t="s">
        <v>50</v>
      </c>
      <c r="F78" s="75" t="s">
        <v>19</v>
      </c>
      <c r="G78" s="76" t="s">
        <v>60</v>
      </c>
      <c r="H78" s="77">
        <v>22103</v>
      </c>
      <c r="I78" s="78" t="s">
        <v>153</v>
      </c>
      <c r="J78" s="73" t="s">
        <v>45</v>
      </c>
      <c r="K78" s="79" t="s">
        <v>36</v>
      </c>
      <c r="L78" s="80" t="s">
        <v>107</v>
      </c>
      <c r="M78" s="80" t="s">
        <v>107</v>
      </c>
      <c r="N78" s="81" t="s">
        <v>108</v>
      </c>
      <c r="O78" s="82">
        <v>1</v>
      </c>
      <c r="P78" s="83">
        <v>1375</v>
      </c>
      <c r="Q78" s="84" t="s">
        <v>109</v>
      </c>
      <c r="R78" s="83">
        <f t="shared" si="4"/>
        <v>1375</v>
      </c>
      <c r="S78" s="85">
        <f t="shared" si="0"/>
        <v>1375</v>
      </c>
      <c r="U78" s="28"/>
      <c r="V78" s="28"/>
      <c r="W78" s="29"/>
    </row>
    <row r="79" spans="1:23" s="27" customFormat="1" ht="35.15" customHeight="1" x14ac:dyDescent="0.35">
      <c r="A79" s="31" t="s">
        <v>625</v>
      </c>
      <c r="B79" s="32" t="s">
        <v>627</v>
      </c>
      <c r="C79" s="74" t="s">
        <v>102</v>
      </c>
      <c r="D79" s="75" t="s">
        <v>19</v>
      </c>
      <c r="E79" s="76" t="s">
        <v>20</v>
      </c>
      <c r="F79" s="75" t="s">
        <v>19</v>
      </c>
      <c r="G79" s="76" t="s">
        <v>21</v>
      </c>
      <c r="H79" s="77">
        <v>22104</v>
      </c>
      <c r="I79" s="78" t="s">
        <v>110</v>
      </c>
      <c r="J79" s="73" t="s">
        <v>46</v>
      </c>
      <c r="K79" s="79" t="s">
        <v>36</v>
      </c>
      <c r="L79" s="80" t="s">
        <v>107</v>
      </c>
      <c r="M79" s="80" t="s">
        <v>107</v>
      </c>
      <c r="N79" s="81" t="s">
        <v>108</v>
      </c>
      <c r="O79" s="82">
        <v>1</v>
      </c>
      <c r="P79" s="83">
        <v>179</v>
      </c>
      <c r="Q79" s="84" t="s">
        <v>109</v>
      </c>
      <c r="R79" s="83">
        <f t="shared" si="4"/>
        <v>179</v>
      </c>
      <c r="S79" s="85">
        <f t="shared" si="0"/>
        <v>179</v>
      </c>
      <c r="U79" s="28"/>
      <c r="V79" s="28"/>
      <c r="W79" s="29"/>
    </row>
    <row r="80" spans="1:23" s="27" customFormat="1" ht="35.15" customHeight="1" x14ac:dyDescent="0.35">
      <c r="A80" s="31" t="s">
        <v>625</v>
      </c>
      <c r="B80" s="32" t="s">
        <v>627</v>
      </c>
      <c r="C80" s="74" t="s">
        <v>102</v>
      </c>
      <c r="D80" s="75" t="s">
        <v>19</v>
      </c>
      <c r="E80" s="76" t="s">
        <v>20</v>
      </c>
      <c r="F80" s="75" t="s">
        <v>19</v>
      </c>
      <c r="G80" s="76" t="s">
        <v>21</v>
      </c>
      <c r="H80" s="77">
        <v>22104</v>
      </c>
      <c r="I80" s="78" t="s">
        <v>110</v>
      </c>
      <c r="J80" s="73" t="s">
        <v>56</v>
      </c>
      <c r="K80" s="79" t="s">
        <v>42</v>
      </c>
      <c r="L80" s="80" t="s">
        <v>107</v>
      </c>
      <c r="M80" s="80" t="s">
        <v>107</v>
      </c>
      <c r="N80" s="81" t="s">
        <v>116</v>
      </c>
      <c r="O80" s="82">
        <v>4</v>
      </c>
      <c r="P80" s="83">
        <v>250</v>
      </c>
      <c r="Q80" s="84" t="s">
        <v>109</v>
      </c>
      <c r="R80" s="83">
        <f t="shared" si="4"/>
        <v>1000</v>
      </c>
      <c r="S80" s="85">
        <f t="shared" si="0"/>
        <v>1000</v>
      </c>
      <c r="U80" s="28"/>
      <c r="V80" s="28"/>
      <c r="W80" s="29"/>
    </row>
    <row r="81" spans="1:23" s="27" customFormat="1" ht="35.15" customHeight="1" x14ac:dyDescent="0.35">
      <c r="A81" s="31" t="s">
        <v>625</v>
      </c>
      <c r="B81" s="32" t="s">
        <v>627</v>
      </c>
      <c r="C81" s="74" t="s">
        <v>102</v>
      </c>
      <c r="D81" s="75" t="s">
        <v>19</v>
      </c>
      <c r="E81" s="76" t="s">
        <v>20</v>
      </c>
      <c r="F81" s="75" t="s">
        <v>19</v>
      </c>
      <c r="G81" s="76" t="s">
        <v>21</v>
      </c>
      <c r="H81" s="77">
        <v>22104</v>
      </c>
      <c r="I81" s="78" t="s">
        <v>110</v>
      </c>
      <c r="J81" s="73" t="s">
        <v>154</v>
      </c>
      <c r="K81" s="79" t="s">
        <v>155</v>
      </c>
      <c r="L81" s="80" t="s">
        <v>107</v>
      </c>
      <c r="M81" s="80" t="s">
        <v>107</v>
      </c>
      <c r="N81" s="81" t="s">
        <v>126</v>
      </c>
      <c r="O81" s="82">
        <v>1</v>
      </c>
      <c r="P81" s="83">
        <v>240</v>
      </c>
      <c r="Q81" s="84" t="s">
        <v>109</v>
      </c>
      <c r="R81" s="83">
        <f t="shared" si="4"/>
        <v>240</v>
      </c>
      <c r="S81" s="85">
        <f t="shared" si="0"/>
        <v>240</v>
      </c>
      <c r="U81" s="28"/>
      <c r="V81" s="28"/>
      <c r="W81" s="29"/>
    </row>
    <row r="82" spans="1:23" s="27" customFormat="1" ht="35.15" customHeight="1" x14ac:dyDescent="0.35">
      <c r="A82" s="31" t="s">
        <v>625</v>
      </c>
      <c r="B82" s="32" t="s">
        <v>627</v>
      </c>
      <c r="C82" s="74" t="s">
        <v>102</v>
      </c>
      <c r="D82" s="75" t="s">
        <v>19</v>
      </c>
      <c r="E82" s="76" t="s">
        <v>20</v>
      </c>
      <c r="F82" s="75" t="s">
        <v>19</v>
      </c>
      <c r="G82" s="76" t="s">
        <v>21</v>
      </c>
      <c r="H82" s="77">
        <v>22104</v>
      </c>
      <c r="I82" s="78" t="s">
        <v>110</v>
      </c>
      <c r="J82" s="73" t="s">
        <v>111</v>
      </c>
      <c r="K82" s="79" t="s">
        <v>112</v>
      </c>
      <c r="L82" s="80" t="s">
        <v>107</v>
      </c>
      <c r="M82" s="80" t="s">
        <v>107</v>
      </c>
      <c r="N82" s="81" t="s">
        <v>126</v>
      </c>
      <c r="O82" s="82">
        <v>3</v>
      </c>
      <c r="P82" s="83">
        <v>371.33</v>
      </c>
      <c r="Q82" s="84" t="s">
        <v>109</v>
      </c>
      <c r="R82" s="83">
        <f t="shared" si="4"/>
        <v>1113.99</v>
      </c>
      <c r="S82" s="85">
        <v>1114</v>
      </c>
      <c r="U82" s="28"/>
      <c r="V82" s="28"/>
      <c r="W82" s="29"/>
    </row>
    <row r="83" spans="1:23" s="27" customFormat="1" ht="35.15" customHeight="1" x14ac:dyDescent="0.35">
      <c r="A83" s="31" t="s">
        <v>625</v>
      </c>
      <c r="B83" s="32" t="s">
        <v>627</v>
      </c>
      <c r="C83" s="74" t="s">
        <v>102</v>
      </c>
      <c r="D83" s="75" t="s">
        <v>19</v>
      </c>
      <c r="E83" s="76" t="s">
        <v>20</v>
      </c>
      <c r="F83" s="75" t="s">
        <v>19</v>
      </c>
      <c r="G83" s="76" t="s">
        <v>21</v>
      </c>
      <c r="H83" s="77">
        <v>22104</v>
      </c>
      <c r="I83" s="78" t="s">
        <v>110</v>
      </c>
      <c r="J83" s="73" t="s">
        <v>156</v>
      </c>
      <c r="K83" s="79" t="s">
        <v>157</v>
      </c>
      <c r="L83" s="80" t="s">
        <v>107</v>
      </c>
      <c r="M83" s="80" t="s">
        <v>107</v>
      </c>
      <c r="N83" s="81" t="s">
        <v>126</v>
      </c>
      <c r="O83" s="82">
        <v>2</v>
      </c>
      <c r="P83" s="83">
        <v>120</v>
      </c>
      <c r="Q83" s="84" t="s">
        <v>109</v>
      </c>
      <c r="R83" s="83">
        <f t="shared" si="4"/>
        <v>240</v>
      </c>
      <c r="S83" s="85">
        <f t="shared" si="0"/>
        <v>240</v>
      </c>
      <c r="U83" s="28"/>
      <c r="V83" s="28"/>
      <c r="W83" s="29"/>
    </row>
    <row r="84" spans="1:23" s="27" customFormat="1" ht="35.15" customHeight="1" x14ac:dyDescent="0.35">
      <c r="A84" s="31" t="s">
        <v>625</v>
      </c>
      <c r="B84" s="32" t="s">
        <v>627</v>
      </c>
      <c r="C84" s="74" t="s">
        <v>102</v>
      </c>
      <c r="D84" s="75" t="s">
        <v>19</v>
      </c>
      <c r="E84" s="76" t="s">
        <v>20</v>
      </c>
      <c r="F84" s="75" t="s">
        <v>19</v>
      </c>
      <c r="G84" s="76" t="s">
        <v>21</v>
      </c>
      <c r="H84" s="77">
        <v>22104</v>
      </c>
      <c r="I84" s="78" t="s">
        <v>110</v>
      </c>
      <c r="J84" s="73" t="s">
        <v>46</v>
      </c>
      <c r="K84" s="79" t="s">
        <v>36</v>
      </c>
      <c r="L84" s="80" t="s">
        <v>107</v>
      </c>
      <c r="M84" s="80" t="s">
        <v>107</v>
      </c>
      <c r="N84" s="81" t="s">
        <v>108</v>
      </c>
      <c r="O84" s="82">
        <v>1</v>
      </c>
      <c r="P84" s="83">
        <v>315</v>
      </c>
      <c r="Q84" s="84" t="s">
        <v>109</v>
      </c>
      <c r="R84" s="83">
        <f t="shared" si="4"/>
        <v>315</v>
      </c>
      <c r="S84" s="85">
        <f t="shared" si="0"/>
        <v>315</v>
      </c>
      <c r="U84" s="28"/>
      <c r="V84" s="28"/>
      <c r="W84" s="29"/>
    </row>
    <row r="85" spans="1:23" s="27" customFormat="1" ht="35.15" customHeight="1" x14ac:dyDescent="0.35">
      <c r="A85" s="31" t="s">
        <v>625</v>
      </c>
      <c r="B85" s="32" t="s">
        <v>627</v>
      </c>
      <c r="C85" s="74" t="s">
        <v>102</v>
      </c>
      <c r="D85" s="75" t="s">
        <v>19</v>
      </c>
      <c r="E85" s="76" t="s">
        <v>20</v>
      </c>
      <c r="F85" s="75" t="s">
        <v>19</v>
      </c>
      <c r="G85" s="76" t="s">
        <v>21</v>
      </c>
      <c r="H85" s="77">
        <v>22104</v>
      </c>
      <c r="I85" s="78" t="s">
        <v>110</v>
      </c>
      <c r="J85" s="73" t="s">
        <v>46</v>
      </c>
      <c r="K85" s="79" t="s">
        <v>36</v>
      </c>
      <c r="L85" s="80" t="s">
        <v>107</v>
      </c>
      <c r="M85" s="80" t="s">
        <v>107</v>
      </c>
      <c r="N85" s="81" t="s">
        <v>108</v>
      </c>
      <c r="O85" s="82">
        <v>1</v>
      </c>
      <c r="P85" s="83">
        <v>1178</v>
      </c>
      <c r="Q85" s="84" t="s">
        <v>109</v>
      </c>
      <c r="R85" s="83">
        <f t="shared" si="4"/>
        <v>1178</v>
      </c>
      <c r="S85" s="85">
        <f t="shared" si="0"/>
        <v>1178</v>
      </c>
      <c r="U85" s="28"/>
      <c r="V85" s="28"/>
      <c r="W85" s="29"/>
    </row>
    <row r="86" spans="1:23" s="27" customFormat="1" ht="35.15" customHeight="1" x14ac:dyDescent="0.35">
      <c r="A86" s="31" t="s">
        <v>625</v>
      </c>
      <c r="B86" s="32" t="s">
        <v>627</v>
      </c>
      <c r="C86" s="74" t="s">
        <v>102</v>
      </c>
      <c r="D86" s="75" t="s">
        <v>19</v>
      </c>
      <c r="E86" s="76" t="s">
        <v>40</v>
      </c>
      <c r="F86" s="75" t="s">
        <v>158</v>
      </c>
      <c r="G86" s="76" t="s">
        <v>159</v>
      </c>
      <c r="H86" s="77">
        <v>32502</v>
      </c>
      <c r="I86" s="78" t="s">
        <v>160</v>
      </c>
      <c r="J86" s="73" t="s">
        <v>105</v>
      </c>
      <c r="K86" s="79" t="s">
        <v>161</v>
      </c>
      <c r="L86" s="80" t="s">
        <v>162</v>
      </c>
      <c r="M86" s="80" t="s">
        <v>108</v>
      </c>
      <c r="N86" s="81" t="s">
        <v>108</v>
      </c>
      <c r="O86" s="82">
        <v>1</v>
      </c>
      <c r="P86" s="83">
        <v>52200</v>
      </c>
      <c r="Q86" s="84" t="s">
        <v>109</v>
      </c>
      <c r="R86" s="83">
        <f t="shared" si="4"/>
        <v>52200</v>
      </c>
      <c r="S86" s="85">
        <f t="shared" si="0"/>
        <v>52200</v>
      </c>
      <c r="U86" s="28"/>
      <c r="V86" s="28"/>
      <c r="W86" s="29"/>
    </row>
    <row r="87" spans="1:23" s="27" customFormat="1" ht="35.15" customHeight="1" x14ac:dyDescent="0.35">
      <c r="A87" s="31" t="s">
        <v>625</v>
      </c>
      <c r="B87" s="32" t="s">
        <v>627</v>
      </c>
      <c r="C87" s="74" t="s">
        <v>102</v>
      </c>
      <c r="D87" s="75" t="s">
        <v>19</v>
      </c>
      <c r="E87" s="76" t="s">
        <v>163</v>
      </c>
      <c r="F87" s="75" t="s">
        <v>164</v>
      </c>
      <c r="G87" s="76" t="s">
        <v>165</v>
      </c>
      <c r="H87" s="77">
        <v>32201</v>
      </c>
      <c r="I87" s="78" t="s">
        <v>166</v>
      </c>
      <c r="J87" s="73" t="s">
        <v>105</v>
      </c>
      <c r="K87" s="79" t="s">
        <v>167</v>
      </c>
      <c r="L87" s="80" t="s">
        <v>168</v>
      </c>
      <c r="M87" s="80" t="s">
        <v>108</v>
      </c>
      <c r="N87" s="81" t="s">
        <v>108</v>
      </c>
      <c r="O87" s="82">
        <v>1</v>
      </c>
      <c r="P87" s="83">
        <v>3405.48</v>
      </c>
      <c r="Q87" s="84" t="s">
        <v>109</v>
      </c>
      <c r="R87" s="83">
        <f t="shared" si="4"/>
        <v>3405.48</v>
      </c>
      <c r="S87" s="85">
        <f t="shared" si="0"/>
        <v>3405.48</v>
      </c>
      <c r="U87" s="28"/>
      <c r="V87" s="28"/>
      <c r="W87" s="29"/>
    </row>
    <row r="88" spans="1:23" s="27" customFormat="1" ht="35.15" customHeight="1" x14ac:dyDescent="0.35">
      <c r="A88" s="31" t="s">
        <v>625</v>
      </c>
      <c r="B88" s="32" t="s">
        <v>627</v>
      </c>
      <c r="C88" s="74" t="s">
        <v>102</v>
      </c>
      <c r="D88" s="75" t="s">
        <v>19</v>
      </c>
      <c r="E88" s="76" t="s">
        <v>163</v>
      </c>
      <c r="F88" s="75" t="s">
        <v>164</v>
      </c>
      <c r="G88" s="76" t="s">
        <v>165</v>
      </c>
      <c r="H88" s="77">
        <v>32201</v>
      </c>
      <c r="I88" s="78" t="s">
        <v>166</v>
      </c>
      <c r="J88" s="73" t="s">
        <v>105</v>
      </c>
      <c r="K88" s="79" t="s">
        <v>169</v>
      </c>
      <c r="L88" s="80" t="s">
        <v>168</v>
      </c>
      <c r="M88" s="80" t="s">
        <v>108</v>
      </c>
      <c r="N88" s="81" t="s">
        <v>108</v>
      </c>
      <c r="O88" s="82">
        <v>1</v>
      </c>
      <c r="P88" s="83">
        <v>88542.38</v>
      </c>
      <c r="Q88" s="84" t="s">
        <v>109</v>
      </c>
      <c r="R88" s="83">
        <v>61954.63</v>
      </c>
      <c r="S88" s="85">
        <f t="shared" si="0"/>
        <v>61954.63</v>
      </c>
      <c r="U88" s="28"/>
      <c r="V88" s="28"/>
      <c r="W88" s="29"/>
    </row>
    <row r="89" spans="1:23" s="27" customFormat="1" ht="35.15" customHeight="1" x14ac:dyDescent="0.35">
      <c r="A89" s="31" t="s">
        <v>625</v>
      </c>
      <c r="B89" s="32" t="s">
        <v>627</v>
      </c>
      <c r="C89" s="74" t="s">
        <v>102</v>
      </c>
      <c r="D89" s="75" t="s">
        <v>19</v>
      </c>
      <c r="E89" s="76" t="s">
        <v>163</v>
      </c>
      <c r="F89" s="75" t="s">
        <v>164</v>
      </c>
      <c r="G89" s="76" t="s">
        <v>170</v>
      </c>
      <c r="H89" s="77">
        <v>32201</v>
      </c>
      <c r="I89" s="78" t="s">
        <v>166</v>
      </c>
      <c r="J89" s="73" t="s">
        <v>105</v>
      </c>
      <c r="K89" s="79" t="s">
        <v>169</v>
      </c>
      <c r="L89" s="80" t="s">
        <v>168</v>
      </c>
      <c r="M89" s="80" t="s">
        <v>108</v>
      </c>
      <c r="N89" s="81" t="s">
        <v>108</v>
      </c>
      <c r="O89" s="82">
        <v>1</v>
      </c>
      <c r="P89" s="83">
        <v>26587.75</v>
      </c>
      <c r="Q89" s="84" t="s">
        <v>109</v>
      </c>
      <c r="R89" s="83">
        <v>26587.75</v>
      </c>
      <c r="S89" s="85">
        <f t="shared" si="0"/>
        <v>26587.75</v>
      </c>
      <c r="U89" s="28"/>
      <c r="V89" s="28"/>
      <c r="W89" s="29"/>
    </row>
    <row r="90" spans="1:23" s="27" customFormat="1" ht="35.15" customHeight="1" x14ac:dyDescent="0.35">
      <c r="A90" s="31" t="s">
        <v>625</v>
      </c>
      <c r="B90" s="32" t="s">
        <v>627</v>
      </c>
      <c r="C90" s="74" t="s">
        <v>102</v>
      </c>
      <c r="D90" s="75" t="s">
        <v>19</v>
      </c>
      <c r="E90" s="76" t="s">
        <v>163</v>
      </c>
      <c r="F90" s="75" t="s">
        <v>164</v>
      </c>
      <c r="G90" s="76" t="s">
        <v>170</v>
      </c>
      <c r="H90" s="77">
        <v>32201</v>
      </c>
      <c r="I90" s="78" t="s">
        <v>166</v>
      </c>
      <c r="J90" s="73" t="s">
        <v>105</v>
      </c>
      <c r="K90" s="79" t="s">
        <v>171</v>
      </c>
      <c r="L90" s="80" t="s">
        <v>168</v>
      </c>
      <c r="M90" s="80" t="s">
        <v>108</v>
      </c>
      <c r="N90" s="81" t="s">
        <v>108</v>
      </c>
      <c r="O90" s="82">
        <v>1</v>
      </c>
      <c r="P90" s="83">
        <v>88542.38</v>
      </c>
      <c r="Q90" s="84" t="s">
        <v>109</v>
      </c>
      <c r="R90" s="83">
        <f t="shared" ref="R90:R94" si="5">O90*P90</f>
        <v>88542.38</v>
      </c>
      <c r="S90" s="85">
        <f t="shared" si="0"/>
        <v>88542.38</v>
      </c>
      <c r="U90" s="28"/>
      <c r="V90" s="28"/>
      <c r="W90" s="29"/>
    </row>
    <row r="91" spans="1:23" s="27" customFormat="1" ht="35.15" customHeight="1" x14ac:dyDescent="0.35">
      <c r="A91" s="31" t="s">
        <v>625</v>
      </c>
      <c r="B91" s="32" t="s">
        <v>627</v>
      </c>
      <c r="C91" s="74" t="s">
        <v>102</v>
      </c>
      <c r="D91" s="75" t="s">
        <v>19</v>
      </c>
      <c r="E91" s="76" t="s">
        <v>20</v>
      </c>
      <c r="F91" s="75" t="s">
        <v>19</v>
      </c>
      <c r="G91" s="76" t="s">
        <v>21</v>
      </c>
      <c r="H91" s="77">
        <v>22104</v>
      </c>
      <c r="I91" s="78" t="s">
        <v>110</v>
      </c>
      <c r="J91" s="73" t="s">
        <v>172</v>
      </c>
      <c r="K91" s="79" t="s">
        <v>173</v>
      </c>
      <c r="L91" s="80" t="s">
        <v>107</v>
      </c>
      <c r="M91" s="80" t="s">
        <v>107</v>
      </c>
      <c r="N91" s="81" t="s">
        <v>108</v>
      </c>
      <c r="O91" s="82">
        <v>8</v>
      </c>
      <c r="P91" s="83">
        <v>130.19999999999999</v>
      </c>
      <c r="Q91" s="84" t="s">
        <v>109</v>
      </c>
      <c r="R91" s="83">
        <v>1041.6199999999999</v>
      </c>
      <c r="S91" s="85">
        <f t="shared" si="0"/>
        <v>1041.6199999999999</v>
      </c>
      <c r="U91" s="28"/>
      <c r="V91" s="28"/>
      <c r="W91" s="29"/>
    </row>
    <row r="92" spans="1:23" s="27" customFormat="1" ht="35.15" customHeight="1" x14ac:dyDescent="0.35">
      <c r="A92" s="31" t="s">
        <v>625</v>
      </c>
      <c r="B92" s="32" t="s">
        <v>627</v>
      </c>
      <c r="C92" s="74" t="s">
        <v>102</v>
      </c>
      <c r="D92" s="75" t="s">
        <v>19</v>
      </c>
      <c r="E92" s="76" t="s">
        <v>20</v>
      </c>
      <c r="F92" s="75" t="s">
        <v>19</v>
      </c>
      <c r="G92" s="76" t="s">
        <v>21</v>
      </c>
      <c r="H92" s="77">
        <v>22104</v>
      </c>
      <c r="I92" s="78" t="s">
        <v>110</v>
      </c>
      <c r="J92" s="73" t="s">
        <v>174</v>
      </c>
      <c r="K92" s="79" t="s">
        <v>175</v>
      </c>
      <c r="L92" s="80" t="s">
        <v>107</v>
      </c>
      <c r="M92" s="80" t="s">
        <v>107</v>
      </c>
      <c r="N92" s="81" t="s">
        <v>113</v>
      </c>
      <c r="O92" s="82">
        <v>3</v>
      </c>
      <c r="P92" s="83">
        <v>200</v>
      </c>
      <c r="Q92" s="84" t="s">
        <v>109</v>
      </c>
      <c r="R92" s="83">
        <f t="shared" ref="R92" si="6">O92*P92</f>
        <v>600</v>
      </c>
      <c r="S92" s="85">
        <f t="shared" si="0"/>
        <v>600</v>
      </c>
      <c r="U92" s="28"/>
      <c r="V92" s="28"/>
      <c r="W92" s="29"/>
    </row>
    <row r="93" spans="1:23" s="27" customFormat="1" ht="35.15" customHeight="1" x14ac:dyDescent="0.35">
      <c r="A93" s="31" t="s">
        <v>625</v>
      </c>
      <c r="B93" s="32" t="s">
        <v>627</v>
      </c>
      <c r="C93" s="74" t="s">
        <v>102</v>
      </c>
      <c r="D93" s="75" t="s">
        <v>19</v>
      </c>
      <c r="E93" s="76" t="s">
        <v>40</v>
      </c>
      <c r="F93" s="75" t="s">
        <v>127</v>
      </c>
      <c r="G93" s="76" t="s">
        <v>49</v>
      </c>
      <c r="H93" s="77">
        <v>21101</v>
      </c>
      <c r="I93" s="78" t="s">
        <v>176</v>
      </c>
      <c r="J93" s="73" t="s">
        <v>177</v>
      </c>
      <c r="K93" s="79" t="s">
        <v>178</v>
      </c>
      <c r="L93" s="80" t="s">
        <v>107</v>
      </c>
      <c r="M93" s="80" t="s">
        <v>107</v>
      </c>
      <c r="N93" s="81" t="s">
        <v>126</v>
      </c>
      <c r="O93" s="82">
        <v>5</v>
      </c>
      <c r="P93" s="83">
        <f>80.06*1.16</f>
        <v>92.869599999999991</v>
      </c>
      <c r="Q93" s="84" t="s">
        <v>109</v>
      </c>
      <c r="R93" s="83">
        <f t="shared" si="5"/>
        <v>464.34799999999996</v>
      </c>
      <c r="S93" s="85">
        <f t="shared" si="0"/>
        <v>464.34799999999996</v>
      </c>
      <c r="U93" s="28"/>
      <c r="V93" s="28"/>
      <c r="W93" s="29"/>
    </row>
    <row r="94" spans="1:23" s="27" customFormat="1" ht="35.15" customHeight="1" x14ac:dyDescent="0.35">
      <c r="A94" s="31" t="s">
        <v>625</v>
      </c>
      <c r="B94" s="32" t="s">
        <v>627</v>
      </c>
      <c r="C94" s="74" t="s">
        <v>102</v>
      </c>
      <c r="D94" s="75" t="s">
        <v>19</v>
      </c>
      <c r="E94" s="76" t="s">
        <v>40</v>
      </c>
      <c r="F94" s="75" t="s">
        <v>127</v>
      </c>
      <c r="G94" s="76" t="s">
        <v>49</v>
      </c>
      <c r="H94" s="77">
        <v>21101</v>
      </c>
      <c r="I94" s="78" t="s">
        <v>176</v>
      </c>
      <c r="J94" s="73" t="s">
        <v>179</v>
      </c>
      <c r="K94" s="79" t="s">
        <v>180</v>
      </c>
      <c r="L94" s="80" t="s">
        <v>107</v>
      </c>
      <c r="M94" s="80" t="s">
        <v>107</v>
      </c>
      <c r="N94" s="81" t="s">
        <v>117</v>
      </c>
      <c r="O94" s="82">
        <v>10</v>
      </c>
      <c r="P94" s="83">
        <f>54.5*1.16</f>
        <v>63.22</v>
      </c>
      <c r="Q94" s="84" t="s">
        <v>109</v>
      </c>
      <c r="R94" s="83">
        <f t="shared" si="5"/>
        <v>632.20000000000005</v>
      </c>
      <c r="S94" s="85">
        <f t="shared" si="0"/>
        <v>632.20000000000005</v>
      </c>
      <c r="U94" s="28"/>
      <c r="V94" s="28"/>
      <c r="W94" s="29"/>
    </row>
    <row r="95" spans="1:23" s="27" customFormat="1" ht="35.15" customHeight="1" x14ac:dyDescent="0.35">
      <c r="A95" s="31" t="s">
        <v>625</v>
      </c>
      <c r="B95" s="32" t="s">
        <v>627</v>
      </c>
      <c r="C95" s="74" t="s">
        <v>102</v>
      </c>
      <c r="D95" s="75" t="s">
        <v>19</v>
      </c>
      <c r="E95" s="76" t="s">
        <v>20</v>
      </c>
      <c r="F95" s="75" t="s">
        <v>19</v>
      </c>
      <c r="G95" s="76" t="s">
        <v>21</v>
      </c>
      <c r="H95" s="77">
        <v>35101</v>
      </c>
      <c r="I95" s="78" t="s">
        <v>181</v>
      </c>
      <c r="J95" s="73" t="s">
        <v>105</v>
      </c>
      <c r="K95" s="79" t="s">
        <v>182</v>
      </c>
      <c r="L95" s="80" t="s">
        <v>107</v>
      </c>
      <c r="M95" s="80" t="s">
        <v>107</v>
      </c>
      <c r="N95" s="81" t="s">
        <v>108</v>
      </c>
      <c r="O95" s="82">
        <v>1</v>
      </c>
      <c r="P95" s="83">
        <v>603.20000000000005</v>
      </c>
      <c r="Q95" s="84" t="s">
        <v>109</v>
      </c>
      <c r="R95" s="83">
        <f t="shared" si="4"/>
        <v>603.20000000000005</v>
      </c>
      <c r="S95" s="85">
        <f t="shared" si="0"/>
        <v>603.20000000000005</v>
      </c>
      <c r="U95" s="28"/>
      <c r="V95" s="28"/>
      <c r="W95" s="29"/>
    </row>
    <row r="96" spans="1:23" s="27" customFormat="1" ht="35.15" customHeight="1" x14ac:dyDescent="0.35">
      <c r="A96" s="31" t="s">
        <v>625</v>
      </c>
      <c r="B96" s="32" t="s">
        <v>627</v>
      </c>
      <c r="C96" s="74" t="s">
        <v>102</v>
      </c>
      <c r="D96" s="75" t="s">
        <v>19</v>
      </c>
      <c r="E96" s="76" t="s">
        <v>20</v>
      </c>
      <c r="F96" s="75" t="s">
        <v>19</v>
      </c>
      <c r="G96" s="76" t="s">
        <v>21</v>
      </c>
      <c r="H96" s="77">
        <v>24601</v>
      </c>
      <c r="I96" s="78" t="s">
        <v>183</v>
      </c>
      <c r="J96" s="73" t="s">
        <v>184</v>
      </c>
      <c r="K96" s="79" t="s">
        <v>185</v>
      </c>
      <c r="L96" s="80" t="s">
        <v>107</v>
      </c>
      <c r="M96" s="80" t="s">
        <v>107</v>
      </c>
      <c r="N96" s="81" t="s">
        <v>186</v>
      </c>
      <c r="O96" s="82">
        <v>4</v>
      </c>
      <c r="P96" s="83">
        <v>172.47</v>
      </c>
      <c r="Q96" s="84" t="s">
        <v>109</v>
      </c>
      <c r="R96" s="83">
        <v>689.87</v>
      </c>
      <c r="S96" s="85">
        <f t="shared" si="0"/>
        <v>689.87</v>
      </c>
      <c r="U96" s="28"/>
      <c r="V96" s="28"/>
      <c r="W96" s="29"/>
    </row>
    <row r="97" spans="1:23" s="27" customFormat="1" ht="35.15" customHeight="1" x14ac:dyDescent="0.35">
      <c r="A97" s="31" t="s">
        <v>625</v>
      </c>
      <c r="B97" s="32" t="s">
        <v>627</v>
      </c>
      <c r="C97" s="74" t="s">
        <v>102</v>
      </c>
      <c r="D97" s="75" t="s">
        <v>19</v>
      </c>
      <c r="E97" s="76" t="s">
        <v>20</v>
      </c>
      <c r="F97" s="75" t="s">
        <v>19</v>
      </c>
      <c r="G97" s="76" t="s">
        <v>21</v>
      </c>
      <c r="H97" s="77">
        <v>24601</v>
      </c>
      <c r="I97" s="78" t="s">
        <v>183</v>
      </c>
      <c r="J97" s="73" t="s">
        <v>187</v>
      </c>
      <c r="K97" s="79" t="s">
        <v>188</v>
      </c>
      <c r="L97" s="80" t="s">
        <v>107</v>
      </c>
      <c r="M97" s="80" t="s">
        <v>107</v>
      </c>
      <c r="N97" s="81" t="s">
        <v>186</v>
      </c>
      <c r="O97" s="82">
        <v>9</v>
      </c>
      <c r="P97" s="83">
        <f>48.48*1.16</f>
        <v>56.236799999999995</v>
      </c>
      <c r="Q97" s="84" t="s">
        <v>109</v>
      </c>
      <c r="R97" s="83">
        <f t="shared" ref="R97" si="7">O97*P97</f>
        <v>506.13119999999998</v>
      </c>
      <c r="S97" s="85">
        <f t="shared" si="0"/>
        <v>506.13119999999998</v>
      </c>
      <c r="U97" s="28"/>
      <c r="V97" s="28"/>
      <c r="W97" s="29"/>
    </row>
    <row r="98" spans="1:23" s="27" customFormat="1" ht="35.15" customHeight="1" x14ac:dyDescent="0.35">
      <c r="A98" s="31" t="s">
        <v>625</v>
      </c>
      <c r="B98" s="32" t="s">
        <v>627</v>
      </c>
      <c r="C98" s="74" t="s">
        <v>102</v>
      </c>
      <c r="D98" s="75" t="s">
        <v>19</v>
      </c>
      <c r="E98" s="76" t="s">
        <v>20</v>
      </c>
      <c r="F98" s="75" t="s">
        <v>19</v>
      </c>
      <c r="G98" s="76" t="s">
        <v>21</v>
      </c>
      <c r="H98" s="77">
        <v>21101</v>
      </c>
      <c r="I98" s="78" t="s">
        <v>189</v>
      </c>
      <c r="J98" s="73" t="s">
        <v>190</v>
      </c>
      <c r="K98" s="79" t="s">
        <v>191</v>
      </c>
      <c r="L98" s="80" t="s">
        <v>107</v>
      </c>
      <c r="M98" s="80" t="s">
        <v>107</v>
      </c>
      <c r="N98" s="81" t="s">
        <v>30</v>
      </c>
      <c r="O98" s="82">
        <v>1</v>
      </c>
      <c r="P98" s="83">
        <v>100</v>
      </c>
      <c r="Q98" s="84" t="s">
        <v>109</v>
      </c>
      <c r="R98" s="83">
        <f t="shared" si="4"/>
        <v>100</v>
      </c>
      <c r="S98" s="85">
        <f t="shared" si="0"/>
        <v>100</v>
      </c>
      <c r="U98" s="28"/>
      <c r="V98" s="28"/>
      <c r="W98" s="29"/>
    </row>
    <row r="99" spans="1:23" s="27" customFormat="1" ht="35.15" customHeight="1" x14ac:dyDescent="0.35">
      <c r="A99" s="31" t="s">
        <v>625</v>
      </c>
      <c r="B99" s="32" t="s">
        <v>627</v>
      </c>
      <c r="C99" s="74" t="s">
        <v>102</v>
      </c>
      <c r="D99" s="75" t="s">
        <v>19</v>
      </c>
      <c r="E99" s="76" t="s">
        <v>20</v>
      </c>
      <c r="F99" s="75" t="s">
        <v>19</v>
      </c>
      <c r="G99" s="76" t="s">
        <v>24</v>
      </c>
      <c r="H99" s="77">
        <v>35801</v>
      </c>
      <c r="I99" s="78" t="s">
        <v>192</v>
      </c>
      <c r="J99" s="73" t="s">
        <v>105</v>
      </c>
      <c r="K99" s="79" t="s">
        <v>193</v>
      </c>
      <c r="L99" s="80" t="s">
        <v>194</v>
      </c>
      <c r="M99" s="80" t="s">
        <v>108</v>
      </c>
      <c r="N99" s="81" t="s">
        <v>108</v>
      </c>
      <c r="O99" s="82">
        <v>1</v>
      </c>
      <c r="P99" s="83">
        <v>20648</v>
      </c>
      <c r="Q99" s="84" t="s">
        <v>136</v>
      </c>
      <c r="R99" s="83">
        <f t="shared" ref="R99" si="8">P99*O99</f>
        <v>20648</v>
      </c>
      <c r="S99" s="85">
        <f t="shared" si="0"/>
        <v>20648</v>
      </c>
      <c r="U99" s="28"/>
      <c r="V99" s="28"/>
      <c r="W99" s="29"/>
    </row>
    <row r="100" spans="1:23" s="27" customFormat="1" ht="35.15" customHeight="1" x14ac:dyDescent="0.35">
      <c r="A100" s="31" t="s">
        <v>625</v>
      </c>
      <c r="B100" s="32" t="s">
        <v>627</v>
      </c>
      <c r="C100" s="74" t="s">
        <v>102</v>
      </c>
      <c r="D100" s="75" t="s">
        <v>19</v>
      </c>
      <c r="E100" s="76" t="s">
        <v>163</v>
      </c>
      <c r="F100" s="75" t="s">
        <v>164</v>
      </c>
      <c r="G100" s="76" t="s">
        <v>165</v>
      </c>
      <c r="H100" s="77">
        <v>35801</v>
      </c>
      <c r="I100" s="78" t="s">
        <v>192</v>
      </c>
      <c r="J100" s="73" t="s">
        <v>105</v>
      </c>
      <c r="K100" s="79" t="s">
        <v>195</v>
      </c>
      <c r="L100" s="80" t="s">
        <v>194</v>
      </c>
      <c r="M100" s="80" t="s">
        <v>108</v>
      </c>
      <c r="N100" s="81" t="s">
        <v>108</v>
      </c>
      <c r="O100" s="82">
        <v>1</v>
      </c>
      <c r="P100" s="83">
        <v>10324</v>
      </c>
      <c r="Q100" s="84" t="s">
        <v>136</v>
      </c>
      <c r="R100" s="83">
        <f t="shared" ref="R100:R101" si="9">O100*P100</f>
        <v>10324</v>
      </c>
      <c r="S100" s="85">
        <f t="shared" si="0"/>
        <v>10324</v>
      </c>
      <c r="U100" s="28"/>
      <c r="V100" s="28"/>
      <c r="W100" s="29"/>
    </row>
    <row r="101" spans="1:23" s="27" customFormat="1" ht="35.15" customHeight="1" x14ac:dyDescent="0.35">
      <c r="A101" s="31" t="s">
        <v>625</v>
      </c>
      <c r="B101" s="32" t="s">
        <v>627</v>
      </c>
      <c r="C101" s="74" t="s">
        <v>102</v>
      </c>
      <c r="D101" s="75" t="s">
        <v>19</v>
      </c>
      <c r="E101" s="76" t="s">
        <v>20</v>
      </c>
      <c r="F101" s="75" t="s">
        <v>19</v>
      </c>
      <c r="G101" s="76" t="s">
        <v>21</v>
      </c>
      <c r="H101" s="77">
        <v>26103</v>
      </c>
      <c r="I101" s="78" t="s">
        <v>196</v>
      </c>
      <c r="J101" s="73" t="s">
        <v>197</v>
      </c>
      <c r="K101" s="79" t="s">
        <v>198</v>
      </c>
      <c r="L101" s="80" t="s">
        <v>107</v>
      </c>
      <c r="M101" s="80" t="s">
        <v>107</v>
      </c>
      <c r="N101" s="81" t="s">
        <v>108</v>
      </c>
      <c r="O101" s="82">
        <v>1</v>
      </c>
      <c r="P101" s="83">
        <v>20000</v>
      </c>
      <c r="Q101" s="84" t="s">
        <v>109</v>
      </c>
      <c r="R101" s="83">
        <f t="shared" si="9"/>
        <v>20000</v>
      </c>
      <c r="S101" s="85">
        <f t="shared" si="0"/>
        <v>20000</v>
      </c>
      <c r="U101" s="28"/>
      <c r="V101" s="28"/>
      <c r="W101" s="29"/>
    </row>
    <row r="102" spans="1:23" s="27" customFormat="1" ht="35.15" customHeight="1" x14ac:dyDescent="0.35">
      <c r="A102" s="31" t="s">
        <v>625</v>
      </c>
      <c r="B102" s="32" t="s">
        <v>627</v>
      </c>
      <c r="C102" s="74" t="s">
        <v>102</v>
      </c>
      <c r="D102" s="75" t="s">
        <v>19</v>
      </c>
      <c r="E102" s="76" t="s">
        <v>163</v>
      </c>
      <c r="F102" s="75" t="s">
        <v>199</v>
      </c>
      <c r="G102" s="76" t="s">
        <v>200</v>
      </c>
      <c r="H102" s="77">
        <v>26102</v>
      </c>
      <c r="I102" s="78" t="s">
        <v>201</v>
      </c>
      <c r="J102" s="78" t="s">
        <v>202</v>
      </c>
      <c r="K102" s="79" t="s">
        <v>198</v>
      </c>
      <c r="L102" s="80" t="s">
        <v>107</v>
      </c>
      <c r="M102" s="80" t="s">
        <v>107</v>
      </c>
      <c r="N102" s="81" t="s">
        <v>108</v>
      </c>
      <c r="O102" s="82">
        <v>1</v>
      </c>
      <c r="P102" s="83">
        <v>1216</v>
      </c>
      <c r="Q102" s="84" t="s">
        <v>109</v>
      </c>
      <c r="R102" s="83">
        <f t="shared" si="4"/>
        <v>1216</v>
      </c>
      <c r="S102" s="85">
        <f t="shared" si="0"/>
        <v>1216</v>
      </c>
      <c r="U102" s="28"/>
      <c r="V102" s="28"/>
      <c r="W102" s="29"/>
    </row>
    <row r="103" spans="1:23" s="27" customFormat="1" ht="35.15" customHeight="1" x14ac:dyDescent="0.35">
      <c r="A103" s="31" t="s">
        <v>625</v>
      </c>
      <c r="B103" s="32" t="s">
        <v>627</v>
      </c>
      <c r="C103" s="74" t="s">
        <v>102</v>
      </c>
      <c r="D103" s="75" t="s">
        <v>19</v>
      </c>
      <c r="E103" s="76" t="s">
        <v>163</v>
      </c>
      <c r="F103" s="75" t="s">
        <v>164</v>
      </c>
      <c r="G103" s="76" t="s">
        <v>165</v>
      </c>
      <c r="H103" s="77">
        <v>26102</v>
      </c>
      <c r="I103" s="78" t="s">
        <v>201</v>
      </c>
      <c r="J103" s="78" t="s">
        <v>202</v>
      </c>
      <c r="K103" s="79" t="s">
        <v>198</v>
      </c>
      <c r="L103" s="80" t="s">
        <v>107</v>
      </c>
      <c r="M103" s="80" t="s">
        <v>107</v>
      </c>
      <c r="N103" s="81" t="s">
        <v>108</v>
      </c>
      <c r="O103" s="82">
        <v>1</v>
      </c>
      <c r="P103" s="83">
        <v>1560</v>
      </c>
      <c r="Q103" s="84" t="s">
        <v>109</v>
      </c>
      <c r="R103" s="83">
        <f t="shared" si="4"/>
        <v>1560</v>
      </c>
      <c r="S103" s="85">
        <f t="shared" si="0"/>
        <v>1560</v>
      </c>
      <c r="U103" s="28"/>
      <c r="V103" s="28"/>
      <c r="W103" s="29"/>
    </row>
    <row r="104" spans="1:23" s="27" customFormat="1" ht="35.15" customHeight="1" x14ac:dyDescent="0.35">
      <c r="A104" s="31" t="s">
        <v>625</v>
      </c>
      <c r="B104" s="32" t="s">
        <v>627</v>
      </c>
      <c r="C104" s="74" t="s">
        <v>102</v>
      </c>
      <c r="D104" s="75" t="s">
        <v>19</v>
      </c>
      <c r="E104" s="76" t="s">
        <v>50</v>
      </c>
      <c r="F104" s="75" t="s">
        <v>19</v>
      </c>
      <c r="G104" s="76" t="s">
        <v>60</v>
      </c>
      <c r="H104" s="77">
        <v>26102</v>
      </c>
      <c r="I104" s="78" t="s">
        <v>201</v>
      </c>
      <c r="J104" s="78" t="s">
        <v>202</v>
      </c>
      <c r="K104" s="79" t="s">
        <v>198</v>
      </c>
      <c r="L104" s="80" t="s">
        <v>107</v>
      </c>
      <c r="M104" s="80" t="s">
        <v>107</v>
      </c>
      <c r="N104" s="81" t="s">
        <v>108</v>
      </c>
      <c r="O104" s="82">
        <v>1</v>
      </c>
      <c r="P104" s="83">
        <v>12155</v>
      </c>
      <c r="Q104" s="84" t="s">
        <v>109</v>
      </c>
      <c r="R104" s="83">
        <f t="shared" si="4"/>
        <v>12155</v>
      </c>
      <c r="S104" s="85">
        <f t="shared" si="0"/>
        <v>12155</v>
      </c>
      <c r="U104" s="28"/>
      <c r="V104" s="28"/>
      <c r="W104" s="29"/>
    </row>
    <row r="105" spans="1:23" s="27" customFormat="1" ht="35.15" customHeight="1" x14ac:dyDescent="0.35">
      <c r="A105" s="31" t="s">
        <v>625</v>
      </c>
      <c r="B105" s="32" t="s">
        <v>627</v>
      </c>
      <c r="C105" s="74" t="s">
        <v>102</v>
      </c>
      <c r="D105" s="75" t="s">
        <v>19</v>
      </c>
      <c r="E105" s="76" t="s">
        <v>20</v>
      </c>
      <c r="F105" s="75" t="s">
        <v>19</v>
      </c>
      <c r="G105" s="76" t="s">
        <v>21</v>
      </c>
      <c r="H105" s="77">
        <v>33901</v>
      </c>
      <c r="I105" s="78" t="s">
        <v>203</v>
      </c>
      <c r="J105" s="73" t="s">
        <v>105</v>
      </c>
      <c r="K105" s="79" t="s">
        <v>198</v>
      </c>
      <c r="L105" s="80" t="s">
        <v>107</v>
      </c>
      <c r="M105" s="80" t="s">
        <v>107</v>
      </c>
      <c r="N105" s="81" t="s">
        <v>108</v>
      </c>
      <c r="O105" s="82">
        <v>1</v>
      </c>
      <c r="P105" s="83">
        <v>283.64</v>
      </c>
      <c r="Q105" s="84" t="s">
        <v>109</v>
      </c>
      <c r="R105" s="83">
        <f t="shared" si="4"/>
        <v>283.64</v>
      </c>
      <c r="S105" s="85">
        <f t="shared" si="0"/>
        <v>283.64</v>
      </c>
      <c r="U105" s="28"/>
      <c r="V105" s="28"/>
      <c r="W105" s="29"/>
    </row>
    <row r="106" spans="1:23" s="27" customFormat="1" ht="35.15" customHeight="1" x14ac:dyDescent="0.35">
      <c r="A106" s="31" t="s">
        <v>625</v>
      </c>
      <c r="B106" s="32" t="s">
        <v>627</v>
      </c>
      <c r="C106" s="74" t="s">
        <v>102</v>
      </c>
      <c r="D106" s="75" t="s">
        <v>19</v>
      </c>
      <c r="E106" s="76" t="s">
        <v>20</v>
      </c>
      <c r="F106" s="75" t="s">
        <v>19</v>
      </c>
      <c r="G106" s="76" t="s">
        <v>21</v>
      </c>
      <c r="H106" s="77">
        <v>22104</v>
      </c>
      <c r="I106" s="78" t="s">
        <v>110</v>
      </c>
      <c r="J106" s="73" t="s">
        <v>46</v>
      </c>
      <c r="K106" s="79" t="s">
        <v>36</v>
      </c>
      <c r="L106" s="80" t="s">
        <v>107</v>
      </c>
      <c r="M106" s="80" t="s">
        <v>107</v>
      </c>
      <c r="N106" s="81" t="s">
        <v>108</v>
      </c>
      <c r="O106" s="82">
        <v>1</v>
      </c>
      <c r="P106" s="83">
        <v>649</v>
      </c>
      <c r="Q106" s="84" t="s">
        <v>109</v>
      </c>
      <c r="R106" s="83">
        <f t="shared" si="4"/>
        <v>649</v>
      </c>
      <c r="S106" s="85">
        <f t="shared" si="0"/>
        <v>649</v>
      </c>
      <c r="U106" s="28"/>
      <c r="V106" s="28"/>
      <c r="W106" s="29"/>
    </row>
    <row r="107" spans="1:23" s="27" customFormat="1" ht="35.15" customHeight="1" x14ac:dyDescent="0.35">
      <c r="A107" s="31" t="s">
        <v>625</v>
      </c>
      <c r="B107" s="32" t="s">
        <v>627</v>
      </c>
      <c r="C107" s="74" t="s">
        <v>102</v>
      </c>
      <c r="D107" s="75" t="s">
        <v>19</v>
      </c>
      <c r="E107" s="76" t="s">
        <v>20</v>
      </c>
      <c r="F107" s="75" t="s">
        <v>19</v>
      </c>
      <c r="G107" s="76" t="s">
        <v>21</v>
      </c>
      <c r="H107" s="77">
        <v>32601</v>
      </c>
      <c r="I107" s="78" t="s">
        <v>204</v>
      </c>
      <c r="J107" s="73" t="s">
        <v>105</v>
      </c>
      <c r="K107" s="79" t="s">
        <v>205</v>
      </c>
      <c r="L107" s="80" t="s">
        <v>206</v>
      </c>
      <c r="M107" s="80" t="s">
        <v>108</v>
      </c>
      <c r="N107" s="81" t="s">
        <v>108</v>
      </c>
      <c r="O107" s="82">
        <v>1</v>
      </c>
      <c r="P107" s="83">
        <v>4000</v>
      </c>
      <c r="Q107" s="84" t="s">
        <v>109</v>
      </c>
      <c r="R107" s="83">
        <f t="shared" si="4"/>
        <v>4000</v>
      </c>
      <c r="S107" s="85">
        <f t="shared" si="0"/>
        <v>4000</v>
      </c>
      <c r="U107" s="28"/>
      <c r="V107" s="28"/>
      <c r="W107" s="29"/>
    </row>
    <row r="108" spans="1:23" s="27" customFormat="1" ht="35.15" customHeight="1" x14ac:dyDescent="0.35">
      <c r="A108" s="31" t="s">
        <v>625</v>
      </c>
      <c r="B108" s="32" t="s">
        <v>627</v>
      </c>
      <c r="C108" s="74" t="s">
        <v>102</v>
      </c>
      <c r="D108" s="75" t="s">
        <v>19</v>
      </c>
      <c r="E108" s="76" t="s">
        <v>39</v>
      </c>
      <c r="F108" s="75" t="s">
        <v>207</v>
      </c>
      <c r="G108" s="76" t="s">
        <v>48</v>
      </c>
      <c r="H108" s="77">
        <v>32601</v>
      </c>
      <c r="I108" s="78" t="s">
        <v>204</v>
      </c>
      <c r="J108" s="73" t="s">
        <v>105</v>
      </c>
      <c r="K108" s="79" t="s">
        <v>205</v>
      </c>
      <c r="L108" s="80" t="s">
        <v>206</v>
      </c>
      <c r="M108" s="80" t="s">
        <v>108</v>
      </c>
      <c r="N108" s="81" t="s">
        <v>108</v>
      </c>
      <c r="O108" s="82">
        <v>1</v>
      </c>
      <c r="P108" s="83">
        <v>16359.83</v>
      </c>
      <c r="Q108" s="84" t="s">
        <v>109</v>
      </c>
      <c r="R108" s="83">
        <f t="shared" si="4"/>
        <v>16359.83</v>
      </c>
      <c r="S108" s="85">
        <f t="shared" si="0"/>
        <v>16359.83</v>
      </c>
      <c r="U108" s="28"/>
      <c r="V108" s="28"/>
      <c r="W108" s="29"/>
    </row>
    <row r="109" spans="1:23" s="27" customFormat="1" ht="35.15" customHeight="1" x14ac:dyDescent="0.35">
      <c r="A109" s="31" t="s">
        <v>625</v>
      </c>
      <c r="B109" s="32" t="s">
        <v>627</v>
      </c>
      <c r="C109" s="74" t="s">
        <v>102</v>
      </c>
      <c r="D109" s="75" t="s">
        <v>19</v>
      </c>
      <c r="E109" s="76" t="s">
        <v>39</v>
      </c>
      <c r="F109" s="75" t="s">
        <v>207</v>
      </c>
      <c r="G109" s="76" t="s">
        <v>48</v>
      </c>
      <c r="H109" s="77">
        <v>33602</v>
      </c>
      <c r="I109" s="78" t="s">
        <v>208</v>
      </c>
      <c r="J109" s="73" t="s">
        <v>105</v>
      </c>
      <c r="K109" s="79" t="s">
        <v>209</v>
      </c>
      <c r="L109" s="80" t="s">
        <v>206</v>
      </c>
      <c r="M109" s="80" t="s">
        <v>108</v>
      </c>
      <c r="N109" s="81" t="s">
        <v>108</v>
      </c>
      <c r="O109" s="82">
        <v>1</v>
      </c>
      <c r="P109" s="83">
        <v>7139.71</v>
      </c>
      <c r="Q109" s="84" t="s">
        <v>109</v>
      </c>
      <c r="R109" s="83">
        <f t="shared" si="4"/>
        <v>7139.71</v>
      </c>
      <c r="S109" s="85">
        <f t="shared" si="0"/>
        <v>7139.71</v>
      </c>
      <c r="U109" s="28"/>
      <c r="V109" s="28"/>
      <c r="W109" s="29"/>
    </row>
    <row r="110" spans="1:23" s="27" customFormat="1" ht="35.15" customHeight="1" x14ac:dyDescent="0.35">
      <c r="A110" s="31" t="s">
        <v>625</v>
      </c>
      <c r="B110" s="32" t="s">
        <v>627</v>
      </c>
      <c r="C110" s="74" t="s">
        <v>102</v>
      </c>
      <c r="D110" s="75" t="s">
        <v>19</v>
      </c>
      <c r="E110" s="76" t="s">
        <v>20</v>
      </c>
      <c r="F110" s="75" t="s">
        <v>19</v>
      </c>
      <c r="G110" s="76" t="s">
        <v>21</v>
      </c>
      <c r="H110" s="77">
        <v>32601</v>
      </c>
      <c r="I110" s="78" t="s">
        <v>204</v>
      </c>
      <c r="J110" s="73" t="s">
        <v>105</v>
      </c>
      <c r="K110" s="79" t="s">
        <v>209</v>
      </c>
      <c r="L110" s="80" t="s">
        <v>206</v>
      </c>
      <c r="M110" s="80" t="s">
        <v>108</v>
      </c>
      <c r="N110" s="81" t="s">
        <v>108</v>
      </c>
      <c r="O110" s="82">
        <v>1</v>
      </c>
      <c r="P110" s="83">
        <v>3690.86</v>
      </c>
      <c r="Q110" s="84" t="s">
        <v>109</v>
      </c>
      <c r="R110" s="83">
        <f t="shared" si="4"/>
        <v>3690.86</v>
      </c>
      <c r="S110" s="85">
        <f t="shared" si="0"/>
        <v>3690.86</v>
      </c>
      <c r="U110" s="28"/>
      <c r="V110" s="28"/>
      <c r="W110" s="29"/>
    </row>
    <row r="111" spans="1:23" s="27" customFormat="1" ht="35.15" customHeight="1" x14ac:dyDescent="0.35">
      <c r="A111" s="31" t="s">
        <v>625</v>
      </c>
      <c r="B111" s="32" t="s">
        <v>627</v>
      </c>
      <c r="C111" s="74" t="s">
        <v>102</v>
      </c>
      <c r="D111" s="75" t="s">
        <v>19</v>
      </c>
      <c r="E111" s="76" t="s">
        <v>40</v>
      </c>
      <c r="F111" s="75" t="s">
        <v>127</v>
      </c>
      <c r="G111" s="76" t="s">
        <v>49</v>
      </c>
      <c r="H111" s="77">
        <v>32601</v>
      </c>
      <c r="I111" s="78" t="s">
        <v>204</v>
      </c>
      <c r="J111" s="73" t="s">
        <v>105</v>
      </c>
      <c r="K111" s="79" t="s">
        <v>209</v>
      </c>
      <c r="L111" s="80" t="s">
        <v>206</v>
      </c>
      <c r="M111" s="80" t="s">
        <v>108</v>
      </c>
      <c r="N111" s="81" t="s">
        <v>108</v>
      </c>
      <c r="O111" s="82">
        <v>1</v>
      </c>
      <c r="P111" s="83">
        <v>1026</v>
      </c>
      <c r="Q111" s="84" t="s">
        <v>109</v>
      </c>
      <c r="R111" s="83">
        <f t="shared" si="4"/>
        <v>1026</v>
      </c>
      <c r="S111" s="85">
        <f t="shared" si="0"/>
        <v>1026</v>
      </c>
      <c r="U111" s="28"/>
      <c r="V111" s="28"/>
      <c r="W111" s="29"/>
    </row>
    <row r="112" spans="1:23" s="27" customFormat="1" ht="35.15" customHeight="1" x14ac:dyDescent="0.35">
      <c r="A112" s="31" t="s">
        <v>625</v>
      </c>
      <c r="B112" s="32" t="s">
        <v>627</v>
      </c>
      <c r="C112" s="74" t="s">
        <v>102</v>
      </c>
      <c r="D112" s="75" t="s">
        <v>19</v>
      </c>
      <c r="E112" s="76" t="s">
        <v>20</v>
      </c>
      <c r="F112" s="75" t="s">
        <v>19</v>
      </c>
      <c r="G112" s="76" t="s">
        <v>21</v>
      </c>
      <c r="H112" s="77">
        <v>22104</v>
      </c>
      <c r="I112" s="78" t="s">
        <v>110</v>
      </c>
      <c r="J112" s="73" t="s">
        <v>210</v>
      </c>
      <c r="K112" s="79" t="s">
        <v>112</v>
      </c>
      <c r="L112" s="80" t="s">
        <v>107</v>
      </c>
      <c r="M112" s="80" t="s">
        <v>107</v>
      </c>
      <c r="N112" s="81" t="s">
        <v>126</v>
      </c>
      <c r="O112" s="82">
        <v>14</v>
      </c>
      <c r="P112" s="83">
        <v>42.643000000000001</v>
      </c>
      <c r="Q112" s="84" t="s">
        <v>109</v>
      </c>
      <c r="R112" s="83">
        <f t="shared" si="4"/>
        <v>597.00199999999995</v>
      </c>
      <c r="S112" s="85">
        <f t="shared" si="0"/>
        <v>597.00199999999995</v>
      </c>
      <c r="U112" s="28"/>
      <c r="V112" s="28"/>
      <c r="W112" s="29"/>
    </row>
    <row r="113" spans="1:23" s="27" customFormat="1" ht="35.15" customHeight="1" x14ac:dyDescent="0.35">
      <c r="A113" s="31" t="s">
        <v>625</v>
      </c>
      <c r="B113" s="32" t="s">
        <v>627</v>
      </c>
      <c r="C113" s="74" t="s">
        <v>102</v>
      </c>
      <c r="D113" s="75" t="s">
        <v>19</v>
      </c>
      <c r="E113" s="76" t="s">
        <v>20</v>
      </c>
      <c r="F113" s="75" t="s">
        <v>19</v>
      </c>
      <c r="G113" s="76" t="s">
        <v>21</v>
      </c>
      <c r="H113" s="77">
        <v>22104</v>
      </c>
      <c r="I113" s="78" t="s">
        <v>110</v>
      </c>
      <c r="J113" s="73" t="s">
        <v>46</v>
      </c>
      <c r="K113" s="79" t="s">
        <v>36</v>
      </c>
      <c r="L113" s="80" t="s">
        <v>107</v>
      </c>
      <c r="M113" s="80" t="s">
        <v>107</v>
      </c>
      <c r="N113" s="81" t="s">
        <v>108</v>
      </c>
      <c r="O113" s="82">
        <v>1</v>
      </c>
      <c r="P113" s="83">
        <v>1029</v>
      </c>
      <c r="Q113" s="84" t="s">
        <v>109</v>
      </c>
      <c r="R113" s="83">
        <f t="shared" si="4"/>
        <v>1029</v>
      </c>
      <c r="S113" s="85">
        <f t="shared" ref="S113:S140" si="10">R113</f>
        <v>1029</v>
      </c>
      <c r="U113" s="28"/>
      <c r="V113" s="28"/>
      <c r="W113" s="29"/>
    </row>
    <row r="114" spans="1:23" s="27" customFormat="1" ht="35.15" customHeight="1" x14ac:dyDescent="0.35">
      <c r="A114" s="31" t="s">
        <v>625</v>
      </c>
      <c r="B114" s="32" t="s">
        <v>627</v>
      </c>
      <c r="C114" s="74" t="s">
        <v>102</v>
      </c>
      <c r="D114" s="75" t="s">
        <v>19</v>
      </c>
      <c r="E114" s="76" t="s">
        <v>20</v>
      </c>
      <c r="F114" s="75" t="s">
        <v>19</v>
      </c>
      <c r="G114" s="76" t="s">
        <v>21</v>
      </c>
      <c r="H114" s="77">
        <v>29401</v>
      </c>
      <c r="I114" s="78" t="s">
        <v>211</v>
      </c>
      <c r="J114" s="73" t="s">
        <v>212</v>
      </c>
      <c r="K114" s="79" t="s">
        <v>213</v>
      </c>
      <c r="L114" s="80" t="s">
        <v>107</v>
      </c>
      <c r="M114" s="80" t="s">
        <v>108</v>
      </c>
      <c r="N114" s="81" t="s">
        <v>30</v>
      </c>
      <c r="O114" s="82">
        <v>5</v>
      </c>
      <c r="P114" s="83">
        <v>125.28</v>
      </c>
      <c r="Q114" s="84" t="s">
        <v>109</v>
      </c>
      <c r="R114" s="83">
        <f t="shared" si="4"/>
        <v>626.4</v>
      </c>
      <c r="S114" s="85">
        <f t="shared" si="10"/>
        <v>626.4</v>
      </c>
      <c r="U114" s="28"/>
      <c r="V114" s="28"/>
      <c r="W114" s="29"/>
    </row>
    <row r="115" spans="1:23" s="27" customFormat="1" ht="35.15" customHeight="1" x14ac:dyDescent="0.35">
      <c r="A115" s="31" t="s">
        <v>625</v>
      </c>
      <c r="B115" s="32" t="s">
        <v>627</v>
      </c>
      <c r="C115" s="74" t="s">
        <v>102</v>
      </c>
      <c r="D115" s="75" t="s">
        <v>19</v>
      </c>
      <c r="E115" s="76" t="s">
        <v>39</v>
      </c>
      <c r="F115" s="75" t="s">
        <v>207</v>
      </c>
      <c r="G115" s="76" t="s">
        <v>48</v>
      </c>
      <c r="H115" s="77">
        <v>26102</v>
      </c>
      <c r="I115" s="78" t="s">
        <v>201</v>
      </c>
      <c r="J115" s="73" t="s">
        <v>202</v>
      </c>
      <c r="K115" s="79" t="s">
        <v>214</v>
      </c>
      <c r="L115" s="80" t="s">
        <v>215</v>
      </c>
      <c r="M115" s="80" t="s">
        <v>107</v>
      </c>
      <c r="N115" s="81" t="s">
        <v>108</v>
      </c>
      <c r="O115" s="82">
        <v>1</v>
      </c>
      <c r="P115" s="83">
        <v>15000</v>
      </c>
      <c r="Q115" s="84" t="s">
        <v>109</v>
      </c>
      <c r="R115" s="83">
        <f t="shared" si="4"/>
        <v>15000</v>
      </c>
      <c r="S115" s="85">
        <f t="shared" si="10"/>
        <v>15000</v>
      </c>
      <c r="U115" s="28"/>
      <c r="V115" s="28"/>
      <c r="W115" s="29"/>
    </row>
    <row r="116" spans="1:23" s="27" customFormat="1" ht="35.15" customHeight="1" x14ac:dyDescent="0.35">
      <c r="A116" s="31" t="s">
        <v>625</v>
      </c>
      <c r="B116" s="32" t="s">
        <v>627</v>
      </c>
      <c r="C116" s="74" t="s">
        <v>102</v>
      </c>
      <c r="D116" s="75" t="s">
        <v>19</v>
      </c>
      <c r="E116" s="76" t="s">
        <v>20</v>
      </c>
      <c r="F116" s="75" t="s">
        <v>19</v>
      </c>
      <c r="G116" s="76" t="s">
        <v>21</v>
      </c>
      <c r="H116" s="77">
        <v>33901</v>
      </c>
      <c r="I116" s="78" t="s">
        <v>216</v>
      </c>
      <c r="J116" s="73" t="s">
        <v>105</v>
      </c>
      <c r="K116" s="79" t="s">
        <v>214</v>
      </c>
      <c r="L116" s="80" t="s">
        <v>215</v>
      </c>
      <c r="M116" s="80" t="s">
        <v>107</v>
      </c>
      <c r="N116" s="81" t="s">
        <v>108</v>
      </c>
      <c r="O116" s="82">
        <v>1</v>
      </c>
      <c r="P116" s="83">
        <v>121.8</v>
      </c>
      <c r="Q116" s="84" t="s">
        <v>109</v>
      </c>
      <c r="R116" s="83">
        <f t="shared" si="4"/>
        <v>121.8</v>
      </c>
      <c r="S116" s="85">
        <f t="shared" si="10"/>
        <v>121.8</v>
      </c>
      <c r="U116" s="28"/>
      <c r="V116" s="28"/>
      <c r="W116" s="29"/>
    </row>
    <row r="117" spans="1:23" s="27" customFormat="1" ht="35.15" customHeight="1" x14ac:dyDescent="0.35">
      <c r="A117" s="31" t="s">
        <v>625</v>
      </c>
      <c r="B117" s="32" t="s">
        <v>627</v>
      </c>
      <c r="C117" s="74" t="s">
        <v>102</v>
      </c>
      <c r="D117" s="75" t="s">
        <v>19</v>
      </c>
      <c r="E117" s="76" t="s">
        <v>163</v>
      </c>
      <c r="F117" s="75" t="s">
        <v>164</v>
      </c>
      <c r="G117" s="76" t="s">
        <v>60</v>
      </c>
      <c r="H117" s="77">
        <v>21101</v>
      </c>
      <c r="I117" s="78" t="s">
        <v>176</v>
      </c>
      <c r="J117" s="73" t="s">
        <v>217</v>
      </c>
      <c r="K117" s="79" t="s">
        <v>218</v>
      </c>
      <c r="L117" s="80" t="s">
        <v>107</v>
      </c>
      <c r="M117" s="80" t="s">
        <v>107</v>
      </c>
      <c r="N117" s="81" t="s">
        <v>30</v>
      </c>
      <c r="O117" s="82">
        <v>20</v>
      </c>
      <c r="P117" s="83">
        <f>28.35*1.16</f>
        <v>32.886000000000003</v>
      </c>
      <c r="Q117" s="84" t="s">
        <v>109</v>
      </c>
      <c r="R117" s="83">
        <f t="shared" si="4"/>
        <v>657.72</v>
      </c>
      <c r="S117" s="85">
        <f t="shared" si="10"/>
        <v>657.72</v>
      </c>
      <c r="U117" s="28"/>
      <c r="V117" s="28"/>
      <c r="W117" s="29"/>
    </row>
    <row r="118" spans="1:23" s="27" customFormat="1" ht="35.15" customHeight="1" x14ac:dyDescent="0.35">
      <c r="A118" s="31" t="s">
        <v>625</v>
      </c>
      <c r="B118" s="32" t="s">
        <v>627</v>
      </c>
      <c r="C118" s="74" t="s">
        <v>102</v>
      </c>
      <c r="D118" s="75" t="s">
        <v>19</v>
      </c>
      <c r="E118" s="76" t="s">
        <v>163</v>
      </c>
      <c r="F118" s="75" t="s">
        <v>164</v>
      </c>
      <c r="G118" s="76" t="s">
        <v>60</v>
      </c>
      <c r="H118" s="77">
        <v>21101</v>
      </c>
      <c r="I118" s="78" t="s">
        <v>176</v>
      </c>
      <c r="J118" s="73" t="s">
        <v>219</v>
      </c>
      <c r="K118" s="79" t="s">
        <v>220</v>
      </c>
      <c r="L118" s="80" t="s">
        <v>107</v>
      </c>
      <c r="M118" s="80" t="s">
        <v>107</v>
      </c>
      <c r="N118" s="81" t="s">
        <v>30</v>
      </c>
      <c r="O118" s="82">
        <v>12</v>
      </c>
      <c r="P118" s="83">
        <f>51.13*1.16</f>
        <v>59.3108</v>
      </c>
      <c r="Q118" s="84" t="s">
        <v>109</v>
      </c>
      <c r="R118" s="83">
        <f t="shared" si="4"/>
        <v>711.7296</v>
      </c>
      <c r="S118" s="85">
        <f t="shared" si="10"/>
        <v>711.7296</v>
      </c>
      <c r="U118" s="28"/>
      <c r="V118" s="28"/>
      <c r="W118" s="29"/>
    </row>
    <row r="119" spans="1:23" s="27" customFormat="1" ht="35.15" customHeight="1" x14ac:dyDescent="0.35">
      <c r="A119" s="31" t="s">
        <v>625</v>
      </c>
      <c r="B119" s="32" t="s">
        <v>627</v>
      </c>
      <c r="C119" s="74" t="s">
        <v>102</v>
      </c>
      <c r="D119" s="75" t="s">
        <v>19</v>
      </c>
      <c r="E119" s="76" t="s">
        <v>163</v>
      </c>
      <c r="F119" s="75" t="s">
        <v>164</v>
      </c>
      <c r="G119" s="76" t="s">
        <v>60</v>
      </c>
      <c r="H119" s="77">
        <v>21101</v>
      </c>
      <c r="I119" s="78" t="s">
        <v>176</v>
      </c>
      <c r="J119" s="73" t="s">
        <v>221</v>
      </c>
      <c r="K119" s="79" t="s">
        <v>222</v>
      </c>
      <c r="L119" s="80" t="s">
        <v>107</v>
      </c>
      <c r="M119" s="80" t="s">
        <v>107</v>
      </c>
      <c r="N119" s="81" t="s">
        <v>30</v>
      </c>
      <c r="O119" s="82">
        <v>144</v>
      </c>
      <c r="P119" s="83">
        <f>3.55*1.16</f>
        <v>4.1179999999999994</v>
      </c>
      <c r="Q119" s="84" t="s">
        <v>109</v>
      </c>
      <c r="R119" s="83">
        <f t="shared" si="4"/>
        <v>592.99199999999996</v>
      </c>
      <c r="S119" s="85">
        <f t="shared" si="10"/>
        <v>592.99199999999996</v>
      </c>
      <c r="U119" s="28"/>
      <c r="V119" s="28"/>
      <c r="W119" s="29"/>
    </row>
    <row r="120" spans="1:23" s="27" customFormat="1" ht="35.15" customHeight="1" x14ac:dyDescent="0.35">
      <c r="A120" s="31" t="s">
        <v>625</v>
      </c>
      <c r="B120" s="32" t="s">
        <v>627</v>
      </c>
      <c r="C120" s="74" t="s">
        <v>102</v>
      </c>
      <c r="D120" s="75" t="s">
        <v>19</v>
      </c>
      <c r="E120" s="76" t="s">
        <v>163</v>
      </c>
      <c r="F120" s="75" t="s">
        <v>164</v>
      </c>
      <c r="G120" s="76" t="s">
        <v>60</v>
      </c>
      <c r="H120" s="77">
        <v>21101</v>
      </c>
      <c r="I120" s="78" t="s">
        <v>176</v>
      </c>
      <c r="J120" s="73" t="s">
        <v>223</v>
      </c>
      <c r="K120" s="79" t="s">
        <v>224</v>
      </c>
      <c r="L120" s="80" t="s">
        <v>107</v>
      </c>
      <c r="M120" s="80" t="s">
        <v>107</v>
      </c>
      <c r="N120" s="81" t="s">
        <v>126</v>
      </c>
      <c r="O120" s="82">
        <v>6</v>
      </c>
      <c r="P120" s="83">
        <f>15.22*1.16</f>
        <v>17.655200000000001</v>
      </c>
      <c r="Q120" s="84" t="s">
        <v>109</v>
      </c>
      <c r="R120" s="83">
        <v>105.89</v>
      </c>
      <c r="S120" s="85">
        <f t="shared" si="10"/>
        <v>105.89</v>
      </c>
      <c r="U120" s="28"/>
      <c r="V120" s="28"/>
      <c r="W120" s="29"/>
    </row>
    <row r="121" spans="1:23" s="27" customFormat="1" ht="35.15" customHeight="1" x14ac:dyDescent="0.35">
      <c r="A121" s="31" t="s">
        <v>625</v>
      </c>
      <c r="B121" s="32" t="s">
        <v>627</v>
      </c>
      <c r="C121" s="74" t="s">
        <v>102</v>
      </c>
      <c r="D121" s="75" t="s">
        <v>19</v>
      </c>
      <c r="E121" s="76" t="s">
        <v>163</v>
      </c>
      <c r="F121" s="75" t="s">
        <v>164</v>
      </c>
      <c r="G121" s="76" t="s">
        <v>165</v>
      </c>
      <c r="H121" s="77">
        <v>21101</v>
      </c>
      <c r="I121" s="78" t="s">
        <v>176</v>
      </c>
      <c r="J121" s="73" t="s">
        <v>225</v>
      </c>
      <c r="K121" s="79" t="s">
        <v>226</v>
      </c>
      <c r="L121" s="80" t="s">
        <v>107</v>
      </c>
      <c r="M121" s="80" t="s">
        <v>107</v>
      </c>
      <c r="N121" s="81" t="s">
        <v>116</v>
      </c>
      <c r="O121" s="82">
        <v>8</v>
      </c>
      <c r="P121" s="83">
        <f>62*1.16</f>
        <v>71.92</v>
      </c>
      <c r="Q121" s="84" t="s">
        <v>109</v>
      </c>
      <c r="R121" s="83">
        <f t="shared" si="4"/>
        <v>575.36</v>
      </c>
      <c r="S121" s="85">
        <f t="shared" si="10"/>
        <v>575.36</v>
      </c>
      <c r="U121" s="28"/>
      <c r="V121" s="28"/>
      <c r="W121" s="29"/>
    </row>
    <row r="122" spans="1:23" s="27" customFormat="1" ht="35.15" customHeight="1" x14ac:dyDescent="0.35">
      <c r="A122" s="31" t="s">
        <v>625</v>
      </c>
      <c r="B122" s="32" t="s">
        <v>627</v>
      </c>
      <c r="C122" s="74" t="s">
        <v>102</v>
      </c>
      <c r="D122" s="75" t="s">
        <v>19</v>
      </c>
      <c r="E122" s="76" t="s">
        <v>163</v>
      </c>
      <c r="F122" s="75" t="s">
        <v>164</v>
      </c>
      <c r="G122" s="76" t="s">
        <v>165</v>
      </c>
      <c r="H122" s="77">
        <v>21101</v>
      </c>
      <c r="I122" s="78" t="s">
        <v>176</v>
      </c>
      <c r="J122" s="73" t="s">
        <v>227</v>
      </c>
      <c r="K122" s="79" t="s">
        <v>228</v>
      </c>
      <c r="L122" s="80" t="s">
        <v>107</v>
      </c>
      <c r="M122" s="80" t="s">
        <v>107</v>
      </c>
      <c r="N122" s="81" t="s">
        <v>229</v>
      </c>
      <c r="O122" s="82">
        <v>36</v>
      </c>
      <c r="P122" s="83">
        <f>13*1.16</f>
        <v>15.079999999999998</v>
      </c>
      <c r="Q122" s="84" t="s">
        <v>109</v>
      </c>
      <c r="R122" s="83">
        <f t="shared" si="4"/>
        <v>542.87999999999988</v>
      </c>
      <c r="S122" s="85">
        <f t="shared" si="10"/>
        <v>542.87999999999988</v>
      </c>
      <c r="U122" s="28"/>
      <c r="V122" s="28"/>
      <c r="W122" s="29"/>
    </row>
    <row r="123" spans="1:23" s="27" customFormat="1" ht="35.15" customHeight="1" x14ac:dyDescent="0.35">
      <c r="A123" s="31" t="s">
        <v>625</v>
      </c>
      <c r="B123" s="32" t="s">
        <v>627</v>
      </c>
      <c r="C123" s="74" t="s">
        <v>102</v>
      </c>
      <c r="D123" s="75" t="s">
        <v>19</v>
      </c>
      <c r="E123" s="76" t="s">
        <v>50</v>
      </c>
      <c r="F123" s="75" t="s">
        <v>19</v>
      </c>
      <c r="G123" s="76" t="s">
        <v>60</v>
      </c>
      <c r="H123" s="77">
        <v>21101</v>
      </c>
      <c r="I123" s="78" t="s">
        <v>176</v>
      </c>
      <c r="J123" s="73" t="s">
        <v>230</v>
      </c>
      <c r="K123" s="79" t="s">
        <v>231</v>
      </c>
      <c r="L123" s="80" t="s">
        <v>107</v>
      </c>
      <c r="M123" s="80" t="s">
        <v>107</v>
      </c>
      <c r="N123" s="81" t="s">
        <v>31</v>
      </c>
      <c r="O123" s="82">
        <v>3</v>
      </c>
      <c r="P123" s="83">
        <f>86*1.16</f>
        <v>99.759999999999991</v>
      </c>
      <c r="Q123" s="84" t="s">
        <v>109</v>
      </c>
      <c r="R123" s="83">
        <f t="shared" si="4"/>
        <v>299.27999999999997</v>
      </c>
      <c r="S123" s="85">
        <f t="shared" si="10"/>
        <v>299.27999999999997</v>
      </c>
      <c r="U123" s="28"/>
      <c r="V123" s="28"/>
      <c r="W123" s="29"/>
    </row>
    <row r="124" spans="1:23" s="27" customFormat="1" ht="35.15" customHeight="1" x14ac:dyDescent="0.35">
      <c r="A124" s="31" t="s">
        <v>625</v>
      </c>
      <c r="B124" s="32" t="s">
        <v>627</v>
      </c>
      <c r="C124" s="74" t="s">
        <v>102</v>
      </c>
      <c r="D124" s="75" t="s">
        <v>19</v>
      </c>
      <c r="E124" s="76" t="s">
        <v>50</v>
      </c>
      <c r="F124" s="75" t="s">
        <v>19</v>
      </c>
      <c r="G124" s="76" t="s">
        <v>60</v>
      </c>
      <c r="H124" s="77">
        <v>22103</v>
      </c>
      <c r="I124" s="78" t="s">
        <v>153</v>
      </c>
      <c r="J124" s="73" t="s">
        <v>45</v>
      </c>
      <c r="K124" s="79" t="s">
        <v>36</v>
      </c>
      <c r="L124" s="80" t="s">
        <v>107</v>
      </c>
      <c r="M124" s="80" t="s">
        <v>107</v>
      </c>
      <c r="N124" s="81" t="s">
        <v>108</v>
      </c>
      <c r="O124" s="82">
        <v>1</v>
      </c>
      <c r="P124" s="83">
        <v>1257</v>
      </c>
      <c r="Q124" s="84" t="s">
        <v>109</v>
      </c>
      <c r="R124" s="83">
        <f t="shared" si="4"/>
        <v>1257</v>
      </c>
      <c r="S124" s="85">
        <f t="shared" si="10"/>
        <v>1257</v>
      </c>
      <c r="U124" s="28"/>
      <c r="V124" s="28"/>
      <c r="W124" s="29"/>
    </row>
    <row r="125" spans="1:23" s="27" customFormat="1" ht="35.15" customHeight="1" x14ac:dyDescent="0.35">
      <c r="A125" s="31" t="s">
        <v>625</v>
      </c>
      <c r="B125" s="32" t="s">
        <v>627</v>
      </c>
      <c r="C125" s="74" t="s">
        <v>102</v>
      </c>
      <c r="D125" s="75" t="s">
        <v>19</v>
      </c>
      <c r="E125" s="76" t="s">
        <v>39</v>
      </c>
      <c r="F125" s="75" t="s">
        <v>207</v>
      </c>
      <c r="G125" s="76" t="s">
        <v>48</v>
      </c>
      <c r="H125" s="77">
        <v>22106</v>
      </c>
      <c r="I125" s="78" t="s">
        <v>232</v>
      </c>
      <c r="J125" s="73" t="s">
        <v>233</v>
      </c>
      <c r="K125" s="79" t="s">
        <v>234</v>
      </c>
      <c r="L125" s="80" t="s">
        <v>107</v>
      </c>
      <c r="M125" s="80" t="s">
        <v>107</v>
      </c>
      <c r="N125" s="81" t="s">
        <v>108</v>
      </c>
      <c r="O125" s="82">
        <v>90</v>
      </c>
      <c r="P125" s="83">
        <f>360*1.16</f>
        <v>417.59999999999997</v>
      </c>
      <c r="Q125" s="84" t="s">
        <v>109</v>
      </c>
      <c r="R125" s="83">
        <f t="shared" si="4"/>
        <v>37584</v>
      </c>
      <c r="S125" s="85">
        <f t="shared" si="10"/>
        <v>37584</v>
      </c>
      <c r="U125" s="28"/>
      <c r="V125" s="28"/>
      <c r="W125" s="29"/>
    </row>
    <row r="126" spans="1:23" s="27" customFormat="1" ht="35.15" customHeight="1" x14ac:dyDescent="0.35">
      <c r="A126" s="31" t="s">
        <v>625</v>
      </c>
      <c r="B126" s="32" t="s">
        <v>627</v>
      </c>
      <c r="C126" s="74" t="s">
        <v>102</v>
      </c>
      <c r="D126" s="75" t="s">
        <v>19</v>
      </c>
      <c r="E126" s="76" t="s">
        <v>39</v>
      </c>
      <c r="F126" s="75" t="s">
        <v>207</v>
      </c>
      <c r="G126" s="76" t="s">
        <v>48</v>
      </c>
      <c r="H126" s="77">
        <v>22106</v>
      </c>
      <c r="I126" s="78" t="s">
        <v>232</v>
      </c>
      <c r="J126" s="73" t="s">
        <v>210</v>
      </c>
      <c r="K126" s="79" t="s">
        <v>112</v>
      </c>
      <c r="L126" s="80" t="s">
        <v>107</v>
      </c>
      <c r="M126" s="80" t="s">
        <v>107</v>
      </c>
      <c r="N126" s="81" t="s">
        <v>108</v>
      </c>
      <c r="O126" s="82">
        <v>46</v>
      </c>
      <c r="P126" s="83">
        <f>284.7*1.16</f>
        <v>330.25199999999995</v>
      </c>
      <c r="Q126" s="84" t="s">
        <v>109</v>
      </c>
      <c r="R126" s="83">
        <f t="shared" si="4"/>
        <v>15191.591999999997</v>
      </c>
      <c r="S126" s="85">
        <f t="shared" si="10"/>
        <v>15191.591999999997</v>
      </c>
      <c r="U126" s="28"/>
      <c r="V126" s="28"/>
      <c r="W126" s="29"/>
    </row>
    <row r="127" spans="1:23" s="27" customFormat="1" ht="35.15" customHeight="1" x14ac:dyDescent="0.35">
      <c r="A127" s="31" t="s">
        <v>625</v>
      </c>
      <c r="B127" s="32" t="s">
        <v>627</v>
      </c>
      <c r="C127" s="74" t="s">
        <v>102</v>
      </c>
      <c r="D127" s="75" t="s">
        <v>19</v>
      </c>
      <c r="E127" s="76" t="s">
        <v>40</v>
      </c>
      <c r="F127" s="75" t="s">
        <v>127</v>
      </c>
      <c r="G127" s="76" t="s">
        <v>149</v>
      </c>
      <c r="H127" s="77">
        <v>24601</v>
      </c>
      <c r="I127" s="78" t="s">
        <v>183</v>
      </c>
      <c r="J127" s="73" t="s">
        <v>235</v>
      </c>
      <c r="K127" s="79" t="s">
        <v>236</v>
      </c>
      <c r="L127" s="80" t="s">
        <v>107</v>
      </c>
      <c r="M127" s="80" t="s">
        <v>107</v>
      </c>
      <c r="N127" s="81" t="s">
        <v>30</v>
      </c>
      <c r="O127" s="82">
        <v>5</v>
      </c>
      <c r="P127" s="83">
        <f>656.89*1.16</f>
        <v>761.99239999999998</v>
      </c>
      <c r="Q127" s="84" t="s">
        <v>109</v>
      </c>
      <c r="R127" s="83">
        <f t="shared" si="4"/>
        <v>3809.962</v>
      </c>
      <c r="S127" s="85">
        <f t="shared" si="10"/>
        <v>3809.962</v>
      </c>
      <c r="U127" s="28"/>
      <c r="V127" s="28"/>
      <c r="W127" s="29"/>
    </row>
    <row r="128" spans="1:23" s="27" customFormat="1" ht="35.15" customHeight="1" x14ac:dyDescent="0.35">
      <c r="A128" s="31" t="s">
        <v>625</v>
      </c>
      <c r="B128" s="32" t="s">
        <v>627</v>
      </c>
      <c r="C128" s="74" t="s">
        <v>102</v>
      </c>
      <c r="D128" s="75" t="s">
        <v>19</v>
      </c>
      <c r="E128" s="76" t="s">
        <v>40</v>
      </c>
      <c r="F128" s="75" t="s">
        <v>127</v>
      </c>
      <c r="G128" s="76" t="s">
        <v>149</v>
      </c>
      <c r="H128" s="77">
        <v>24801</v>
      </c>
      <c r="I128" s="78" t="s">
        <v>237</v>
      </c>
      <c r="J128" s="73" t="s">
        <v>238</v>
      </c>
      <c r="K128" s="79" t="s">
        <v>239</v>
      </c>
      <c r="L128" s="80" t="s">
        <v>107</v>
      </c>
      <c r="M128" s="80" t="s">
        <v>107</v>
      </c>
      <c r="N128" s="81" t="s">
        <v>30</v>
      </c>
      <c r="O128" s="82">
        <v>4</v>
      </c>
      <c r="P128" s="83">
        <f>348.9*1.16</f>
        <v>404.72399999999993</v>
      </c>
      <c r="Q128" s="84" t="s">
        <v>109</v>
      </c>
      <c r="R128" s="83">
        <f t="shared" si="4"/>
        <v>1618.8959999999997</v>
      </c>
      <c r="S128" s="85">
        <f t="shared" si="10"/>
        <v>1618.8959999999997</v>
      </c>
      <c r="U128" s="28"/>
      <c r="V128" s="28"/>
      <c r="W128" s="29"/>
    </row>
    <row r="129" spans="1:23" s="27" customFormat="1" ht="35.15" customHeight="1" x14ac:dyDescent="0.35">
      <c r="A129" s="31" t="s">
        <v>625</v>
      </c>
      <c r="B129" s="32" t="s">
        <v>627</v>
      </c>
      <c r="C129" s="74" t="s">
        <v>102</v>
      </c>
      <c r="D129" s="75" t="s">
        <v>19</v>
      </c>
      <c r="E129" s="76" t="s">
        <v>40</v>
      </c>
      <c r="F129" s="75" t="s">
        <v>127</v>
      </c>
      <c r="G129" s="76" t="s">
        <v>149</v>
      </c>
      <c r="H129" s="77">
        <v>25401</v>
      </c>
      <c r="I129" s="78" t="s">
        <v>240</v>
      </c>
      <c r="J129" s="73" t="s">
        <v>241</v>
      </c>
      <c r="K129" s="79" t="s">
        <v>242</v>
      </c>
      <c r="L129" s="80" t="s">
        <v>107</v>
      </c>
      <c r="M129" s="80" t="s">
        <v>107</v>
      </c>
      <c r="N129" s="81" t="s">
        <v>30</v>
      </c>
      <c r="O129" s="82">
        <v>2</v>
      </c>
      <c r="P129" s="83">
        <f>505.6*1.16</f>
        <v>586.49599999999998</v>
      </c>
      <c r="Q129" s="84" t="s">
        <v>109</v>
      </c>
      <c r="R129" s="83">
        <f t="shared" si="4"/>
        <v>1172.992</v>
      </c>
      <c r="S129" s="85">
        <f t="shared" si="10"/>
        <v>1172.992</v>
      </c>
      <c r="U129" s="28"/>
      <c r="V129" s="28"/>
      <c r="W129" s="29"/>
    </row>
    <row r="130" spans="1:23" s="27" customFormat="1" ht="35.15" customHeight="1" x14ac:dyDescent="0.35">
      <c r="A130" s="31" t="s">
        <v>625</v>
      </c>
      <c r="B130" s="32" t="s">
        <v>627</v>
      </c>
      <c r="C130" s="74" t="s">
        <v>102</v>
      </c>
      <c r="D130" s="75" t="s">
        <v>19</v>
      </c>
      <c r="E130" s="76" t="s">
        <v>40</v>
      </c>
      <c r="F130" s="75" t="s">
        <v>127</v>
      </c>
      <c r="G130" s="76" t="s">
        <v>149</v>
      </c>
      <c r="H130" s="77">
        <v>27201</v>
      </c>
      <c r="I130" s="78" t="s">
        <v>243</v>
      </c>
      <c r="J130" s="73" t="s">
        <v>244</v>
      </c>
      <c r="K130" s="79" t="s">
        <v>245</v>
      </c>
      <c r="L130" s="80" t="s">
        <v>107</v>
      </c>
      <c r="M130" s="80" t="s">
        <v>107</v>
      </c>
      <c r="N130" s="81" t="s">
        <v>246</v>
      </c>
      <c r="O130" s="82">
        <v>10</v>
      </c>
      <c r="P130" s="83">
        <f>364.48*1.16</f>
        <v>422.79680000000002</v>
      </c>
      <c r="Q130" s="84" t="s">
        <v>109</v>
      </c>
      <c r="R130" s="83">
        <f t="shared" si="4"/>
        <v>4227.9679999999998</v>
      </c>
      <c r="S130" s="85">
        <f t="shared" si="10"/>
        <v>4227.9679999999998</v>
      </c>
      <c r="U130" s="28"/>
      <c r="V130" s="28"/>
      <c r="W130" s="29"/>
    </row>
    <row r="131" spans="1:23" s="27" customFormat="1" ht="35.15" customHeight="1" x14ac:dyDescent="0.35">
      <c r="A131" s="31" t="s">
        <v>625</v>
      </c>
      <c r="B131" s="32" t="s">
        <v>627</v>
      </c>
      <c r="C131" s="74" t="s">
        <v>102</v>
      </c>
      <c r="D131" s="75" t="s">
        <v>19</v>
      </c>
      <c r="E131" s="76" t="s">
        <v>40</v>
      </c>
      <c r="F131" s="75" t="s">
        <v>127</v>
      </c>
      <c r="G131" s="76" t="s">
        <v>149</v>
      </c>
      <c r="H131" s="77">
        <v>27501</v>
      </c>
      <c r="I131" s="78" t="s">
        <v>247</v>
      </c>
      <c r="J131" s="73" t="s">
        <v>248</v>
      </c>
      <c r="K131" s="79" t="s">
        <v>249</v>
      </c>
      <c r="L131" s="80" t="s">
        <v>107</v>
      </c>
      <c r="M131" s="80" t="s">
        <v>107</v>
      </c>
      <c r="N131" s="81" t="s">
        <v>30</v>
      </c>
      <c r="O131" s="82">
        <v>11</v>
      </c>
      <c r="P131" s="83">
        <f>1547*1.16</f>
        <v>1794.52</v>
      </c>
      <c r="Q131" s="84" t="s">
        <v>109</v>
      </c>
      <c r="R131" s="83">
        <f t="shared" si="4"/>
        <v>19739.72</v>
      </c>
      <c r="S131" s="85">
        <f t="shared" si="10"/>
        <v>19739.72</v>
      </c>
      <c r="U131" s="28"/>
      <c r="V131" s="28"/>
      <c r="W131" s="29"/>
    </row>
    <row r="132" spans="1:23" s="27" customFormat="1" ht="35.15" customHeight="1" x14ac:dyDescent="0.35">
      <c r="A132" s="31" t="s">
        <v>625</v>
      </c>
      <c r="B132" s="32" t="s">
        <v>627</v>
      </c>
      <c r="C132" s="74" t="s">
        <v>102</v>
      </c>
      <c r="D132" s="75" t="s">
        <v>19</v>
      </c>
      <c r="E132" s="76" t="s">
        <v>40</v>
      </c>
      <c r="F132" s="75" t="s">
        <v>127</v>
      </c>
      <c r="G132" s="76" t="s">
        <v>149</v>
      </c>
      <c r="H132" s="77">
        <v>29101</v>
      </c>
      <c r="I132" s="78" t="s">
        <v>250</v>
      </c>
      <c r="J132" s="73" t="s">
        <v>251</v>
      </c>
      <c r="K132" s="79" t="s">
        <v>252</v>
      </c>
      <c r="L132" s="80" t="s">
        <v>107</v>
      </c>
      <c r="M132" s="80" t="s">
        <v>107</v>
      </c>
      <c r="N132" s="81" t="s">
        <v>30</v>
      </c>
      <c r="O132" s="82">
        <v>1</v>
      </c>
      <c r="P132" s="83">
        <f>911.2*1.16</f>
        <v>1056.992</v>
      </c>
      <c r="Q132" s="84" t="s">
        <v>109</v>
      </c>
      <c r="R132" s="83">
        <f t="shared" si="4"/>
        <v>1056.992</v>
      </c>
      <c r="S132" s="85">
        <f t="shared" si="10"/>
        <v>1056.992</v>
      </c>
      <c r="U132" s="28"/>
      <c r="V132" s="28"/>
      <c r="W132" s="29"/>
    </row>
    <row r="133" spans="1:23" s="27" customFormat="1" ht="35.15" customHeight="1" x14ac:dyDescent="0.35">
      <c r="A133" s="31" t="s">
        <v>625</v>
      </c>
      <c r="B133" s="32" t="s">
        <v>627</v>
      </c>
      <c r="C133" s="74" t="s">
        <v>102</v>
      </c>
      <c r="D133" s="75" t="s">
        <v>19</v>
      </c>
      <c r="E133" s="76" t="s">
        <v>40</v>
      </c>
      <c r="F133" s="75" t="s">
        <v>127</v>
      </c>
      <c r="G133" s="76" t="s">
        <v>149</v>
      </c>
      <c r="H133" s="77">
        <v>29901</v>
      </c>
      <c r="I133" s="78" t="s">
        <v>253</v>
      </c>
      <c r="J133" s="73" t="s">
        <v>254</v>
      </c>
      <c r="K133" s="79" t="s">
        <v>255</v>
      </c>
      <c r="L133" s="80" t="s">
        <v>107</v>
      </c>
      <c r="M133" s="80" t="s">
        <v>107</v>
      </c>
      <c r="N133" s="81" t="s">
        <v>30</v>
      </c>
      <c r="O133" s="82">
        <v>1</v>
      </c>
      <c r="P133" s="83">
        <f>2099*1.16</f>
        <v>2434.8399999999997</v>
      </c>
      <c r="Q133" s="84" t="s">
        <v>109</v>
      </c>
      <c r="R133" s="83">
        <f t="shared" si="4"/>
        <v>2434.8399999999997</v>
      </c>
      <c r="S133" s="85">
        <f t="shared" si="10"/>
        <v>2434.8399999999997</v>
      </c>
      <c r="U133" s="28"/>
      <c r="V133" s="28"/>
      <c r="W133" s="29"/>
    </row>
    <row r="134" spans="1:23" s="27" customFormat="1" ht="35.15" customHeight="1" x14ac:dyDescent="0.35">
      <c r="A134" s="31" t="s">
        <v>625</v>
      </c>
      <c r="B134" s="32" t="s">
        <v>627</v>
      </c>
      <c r="C134" s="74" t="s">
        <v>102</v>
      </c>
      <c r="D134" s="75" t="s">
        <v>19</v>
      </c>
      <c r="E134" s="76" t="s">
        <v>40</v>
      </c>
      <c r="F134" s="75" t="s">
        <v>127</v>
      </c>
      <c r="G134" s="76" t="s">
        <v>149</v>
      </c>
      <c r="H134" s="77">
        <v>29301</v>
      </c>
      <c r="I134" s="78" t="s">
        <v>256</v>
      </c>
      <c r="J134" s="73" t="s">
        <v>83</v>
      </c>
      <c r="K134" s="79" t="s">
        <v>77</v>
      </c>
      <c r="L134" s="80" t="s">
        <v>107</v>
      </c>
      <c r="M134" s="80" t="s">
        <v>107</v>
      </c>
      <c r="N134" s="81" t="s">
        <v>30</v>
      </c>
      <c r="O134" s="82">
        <v>8</v>
      </c>
      <c r="P134" s="83">
        <f>1320*1.16</f>
        <v>1531.1999999999998</v>
      </c>
      <c r="Q134" s="84" t="s">
        <v>109</v>
      </c>
      <c r="R134" s="83">
        <f t="shared" si="4"/>
        <v>12249.599999999999</v>
      </c>
      <c r="S134" s="85">
        <f t="shared" si="10"/>
        <v>12249.599999999999</v>
      </c>
      <c r="U134" s="28"/>
      <c r="V134" s="28"/>
      <c r="W134" s="29"/>
    </row>
    <row r="135" spans="1:23" s="27" customFormat="1" ht="35.15" customHeight="1" x14ac:dyDescent="0.35">
      <c r="A135" s="31" t="s">
        <v>625</v>
      </c>
      <c r="B135" s="32" t="s">
        <v>627</v>
      </c>
      <c r="C135" s="74" t="s">
        <v>102</v>
      </c>
      <c r="D135" s="75" t="s">
        <v>19</v>
      </c>
      <c r="E135" s="76" t="s">
        <v>40</v>
      </c>
      <c r="F135" s="75" t="s">
        <v>127</v>
      </c>
      <c r="G135" s="76" t="s">
        <v>149</v>
      </c>
      <c r="H135" s="77">
        <v>29301</v>
      </c>
      <c r="I135" s="78" t="s">
        <v>256</v>
      </c>
      <c r="J135" s="73" t="s">
        <v>257</v>
      </c>
      <c r="K135" s="79" t="s">
        <v>258</v>
      </c>
      <c r="L135" s="80" t="s">
        <v>107</v>
      </c>
      <c r="M135" s="80" t="s">
        <v>107</v>
      </c>
      <c r="N135" s="81" t="s">
        <v>30</v>
      </c>
      <c r="O135" s="82">
        <v>2</v>
      </c>
      <c r="P135" s="83">
        <f>1249*1.16</f>
        <v>1448.84</v>
      </c>
      <c r="Q135" s="84" t="s">
        <v>109</v>
      </c>
      <c r="R135" s="83">
        <f t="shared" si="4"/>
        <v>2897.68</v>
      </c>
      <c r="S135" s="85">
        <f t="shared" si="10"/>
        <v>2897.68</v>
      </c>
      <c r="U135" s="28"/>
      <c r="V135" s="28"/>
      <c r="W135" s="29"/>
    </row>
    <row r="136" spans="1:23" s="27" customFormat="1" ht="35.15" customHeight="1" x14ac:dyDescent="0.35">
      <c r="A136" s="31" t="s">
        <v>625</v>
      </c>
      <c r="B136" s="32" t="s">
        <v>627</v>
      </c>
      <c r="C136" s="74" t="s">
        <v>102</v>
      </c>
      <c r="D136" s="75" t="s">
        <v>19</v>
      </c>
      <c r="E136" s="76" t="s">
        <v>40</v>
      </c>
      <c r="F136" s="75" t="s">
        <v>127</v>
      </c>
      <c r="G136" s="76" t="s">
        <v>149</v>
      </c>
      <c r="H136" s="77">
        <v>29301</v>
      </c>
      <c r="I136" s="78" t="s">
        <v>256</v>
      </c>
      <c r="J136" s="73" t="s">
        <v>84</v>
      </c>
      <c r="K136" s="79" t="s">
        <v>78</v>
      </c>
      <c r="L136" s="80" t="s">
        <v>107</v>
      </c>
      <c r="M136" s="80" t="s">
        <v>107</v>
      </c>
      <c r="N136" s="81" t="s">
        <v>30</v>
      </c>
      <c r="O136" s="82">
        <v>1</v>
      </c>
      <c r="P136" s="83">
        <f>2760*1.16</f>
        <v>3201.6</v>
      </c>
      <c r="Q136" s="84" t="s">
        <v>109</v>
      </c>
      <c r="R136" s="83">
        <f t="shared" si="4"/>
        <v>3201.6</v>
      </c>
      <c r="S136" s="85">
        <f t="shared" si="10"/>
        <v>3201.6</v>
      </c>
      <c r="U136" s="28"/>
      <c r="V136" s="28"/>
      <c r="W136" s="29"/>
    </row>
    <row r="137" spans="1:23" s="27" customFormat="1" ht="35.15" customHeight="1" x14ac:dyDescent="0.35">
      <c r="A137" s="31" t="s">
        <v>625</v>
      </c>
      <c r="B137" s="32" t="s">
        <v>627</v>
      </c>
      <c r="C137" s="74" t="s">
        <v>102</v>
      </c>
      <c r="D137" s="75" t="s">
        <v>19</v>
      </c>
      <c r="E137" s="76" t="s">
        <v>40</v>
      </c>
      <c r="F137" s="75" t="s">
        <v>127</v>
      </c>
      <c r="G137" s="76" t="s">
        <v>149</v>
      </c>
      <c r="H137" s="77">
        <v>29301</v>
      </c>
      <c r="I137" s="78" t="s">
        <v>256</v>
      </c>
      <c r="J137" s="73" t="s">
        <v>259</v>
      </c>
      <c r="K137" s="79" t="s">
        <v>260</v>
      </c>
      <c r="L137" s="80" t="s">
        <v>107</v>
      </c>
      <c r="M137" s="80" t="s">
        <v>107</v>
      </c>
      <c r="N137" s="81" t="s">
        <v>30</v>
      </c>
      <c r="O137" s="82">
        <v>2</v>
      </c>
      <c r="P137" s="83">
        <f>3740*1.16</f>
        <v>4338.3999999999996</v>
      </c>
      <c r="Q137" s="84" t="s">
        <v>109</v>
      </c>
      <c r="R137" s="83">
        <f t="shared" si="4"/>
        <v>8676.7999999999993</v>
      </c>
      <c r="S137" s="85">
        <f t="shared" si="10"/>
        <v>8676.7999999999993</v>
      </c>
      <c r="U137" s="28"/>
      <c r="V137" s="28"/>
      <c r="W137" s="29"/>
    </row>
    <row r="138" spans="1:23" s="27" customFormat="1" ht="35.15" customHeight="1" x14ac:dyDescent="0.35">
      <c r="A138" s="31" t="s">
        <v>625</v>
      </c>
      <c r="B138" s="32" t="s">
        <v>627</v>
      </c>
      <c r="C138" s="74" t="s">
        <v>102</v>
      </c>
      <c r="D138" s="75" t="s">
        <v>19</v>
      </c>
      <c r="E138" s="76" t="s">
        <v>40</v>
      </c>
      <c r="F138" s="75" t="s">
        <v>127</v>
      </c>
      <c r="G138" s="76" t="s">
        <v>149</v>
      </c>
      <c r="H138" s="77">
        <v>29301</v>
      </c>
      <c r="I138" s="78" t="s">
        <v>256</v>
      </c>
      <c r="J138" s="73" t="s">
        <v>261</v>
      </c>
      <c r="K138" s="79" t="s">
        <v>262</v>
      </c>
      <c r="L138" s="80" t="s">
        <v>107</v>
      </c>
      <c r="M138" s="80" t="s">
        <v>107</v>
      </c>
      <c r="N138" s="81" t="s">
        <v>30</v>
      </c>
      <c r="O138" s="82">
        <v>1</v>
      </c>
      <c r="P138" s="83">
        <f>3031.8*1.16</f>
        <v>3516.8879999999999</v>
      </c>
      <c r="Q138" s="84" t="s">
        <v>109</v>
      </c>
      <c r="R138" s="83">
        <f t="shared" si="4"/>
        <v>3516.8879999999999</v>
      </c>
      <c r="S138" s="85">
        <f t="shared" si="10"/>
        <v>3516.8879999999999</v>
      </c>
      <c r="U138" s="28"/>
      <c r="V138" s="28"/>
      <c r="W138" s="29"/>
    </row>
    <row r="139" spans="1:23" s="27" customFormat="1" ht="35.15" customHeight="1" x14ac:dyDescent="0.35">
      <c r="A139" s="31" t="s">
        <v>625</v>
      </c>
      <c r="B139" s="32" t="s">
        <v>627</v>
      </c>
      <c r="C139" s="74" t="s">
        <v>102</v>
      </c>
      <c r="D139" s="75" t="s">
        <v>19</v>
      </c>
      <c r="E139" s="76" t="s">
        <v>40</v>
      </c>
      <c r="F139" s="75" t="s">
        <v>127</v>
      </c>
      <c r="G139" s="76" t="s">
        <v>49</v>
      </c>
      <c r="H139" s="77">
        <v>22103</v>
      </c>
      <c r="I139" s="78" t="s">
        <v>153</v>
      </c>
      <c r="J139" s="73" t="s">
        <v>154</v>
      </c>
      <c r="K139" s="79" t="s">
        <v>155</v>
      </c>
      <c r="L139" s="80" t="s">
        <v>107</v>
      </c>
      <c r="M139" s="80" t="s">
        <v>107</v>
      </c>
      <c r="N139" s="81" t="s">
        <v>108</v>
      </c>
      <c r="O139" s="82">
        <v>1</v>
      </c>
      <c r="P139" s="83">
        <v>352</v>
      </c>
      <c r="Q139" s="84" t="s">
        <v>109</v>
      </c>
      <c r="R139" s="83">
        <f t="shared" si="4"/>
        <v>352</v>
      </c>
      <c r="S139" s="85">
        <f t="shared" si="10"/>
        <v>352</v>
      </c>
      <c r="U139" s="28"/>
      <c r="V139" s="28"/>
      <c r="W139" s="29"/>
    </row>
    <row r="140" spans="1:23" s="27" customFormat="1" ht="35.15" customHeight="1" x14ac:dyDescent="0.35">
      <c r="A140" s="31" t="s">
        <v>625</v>
      </c>
      <c r="B140" s="32" t="s">
        <v>627</v>
      </c>
      <c r="C140" s="74" t="s">
        <v>102</v>
      </c>
      <c r="D140" s="75" t="s">
        <v>19</v>
      </c>
      <c r="E140" s="76" t="s">
        <v>40</v>
      </c>
      <c r="F140" s="75" t="s">
        <v>127</v>
      </c>
      <c r="G140" s="76" t="s">
        <v>49</v>
      </c>
      <c r="H140" s="77">
        <v>22103</v>
      </c>
      <c r="I140" s="78" t="s">
        <v>153</v>
      </c>
      <c r="J140" s="73" t="s">
        <v>263</v>
      </c>
      <c r="K140" s="79" t="s">
        <v>264</v>
      </c>
      <c r="L140" s="80" t="s">
        <v>107</v>
      </c>
      <c r="M140" s="80" t="s">
        <v>107</v>
      </c>
      <c r="N140" s="81" t="s">
        <v>108</v>
      </c>
      <c r="O140" s="82">
        <v>2</v>
      </c>
      <c r="P140" s="83">
        <v>378.35</v>
      </c>
      <c r="Q140" s="84" t="s">
        <v>109</v>
      </c>
      <c r="R140" s="83">
        <f t="shared" ref="R140" si="11">O140*P140</f>
        <v>756.7</v>
      </c>
      <c r="S140" s="85">
        <f t="shared" si="10"/>
        <v>756.7</v>
      </c>
      <c r="U140" s="28"/>
      <c r="V140" s="28"/>
      <c r="W140" s="29"/>
    </row>
    <row r="141" spans="1:23" s="26" customFormat="1" ht="26" x14ac:dyDescent="0.3">
      <c r="A141" s="31" t="s">
        <v>625</v>
      </c>
      <c r="B141" s="32" t="s">
        <v>628</v>
      </c>
      <c r="C141" s="74" t="s">
        <v>265</v>
      </c>
      <c r="D141" s="86" t="s">
        <v>19</v>
      </c>
      <c r="E141" s="76" t="s">
        <v>20</v>
      </c>
      <c r="F141" s="87" t="s">
        <v>19</v>
      </c>
      <c r="G141" s="76" t="s">
        <v>21</v>
      </c>
      <c r="H141" s="88">
        <v>35201</v>
      </c>
      <c r="I141" s="89" t="s">
        <v>266</v>
      </c>
      <c r="J141" s="90" t="s">
        <v>267</v>
      </c>
      <c r="K141" s="91" t="s">
        <v>268</v>
      </c>
      <c r="L141" s="92" t="s">
        <v>25</v>
      </c>
      <c r="M141" s="88" t="s">
        <v>25</v>
      </c>
      <c r="N141" s="93" t="s">
        <v>22</v>
      </c>
      <c r="O141" s="92">
        <v>1</v>
      </c>
      <c r="P141" s="94">
        <v>3758.4</v>
      </c>
      <c r="Q141" s="82" t="s">
        <v>269</v>
      </c>
      <c r="R141" s="95">
        <f>O141*P141</f>
        <v>3758.4</v>
      </c>
      <c r="S141" s="95">
        <f>O141*P141</f>
        <v>3758.4</v>
      </c>
      <c r="U141" s="96"/>
    </row>
    <row r="142" spans="1:23" s="26" customFormat="1" ht="26" x14ac:dyDescent="0.3">
      <c r="A142" s="31" t="s">
        <v>625</v>
      </c>
      <c r="B142" s="32" t="s">
        <v>628</v>
      </c>
      <c r="C142" s="74" t="s">
        <v>265</v>
      </c>
      <c r="D142" s="86" t="s">
        <v>19</v>
      </c>
      <c r="E142" s="76" t="s">
        <v>40</v>
      </c>
      <c r="F142" s="87" t="s">
        <v>127</v>
      </c>
      <c r="G142" s="76" t="s">
        <v>159</v>
      </c>
      <c r="H142" s="88">
        <v>26102</v>
      </c>
      <c r="I142" s="89" t="s">
        <v>270</v>
      </c>
      <c r="J142" s="90" t="s">
        <v>267</v>
      </c>
      <c r="K142" s="91" t="s">
        <v>271</v>
      </c>
      <c r="L142" s="92" t="s">
        <v>25</v>
      </c>
      <c r="M142" s="88" t="s">
        <v>25</v>
      </c>
      <c r="N142" s="93" t="s">
        <v>22</v>
      </c>
      <c r="O142" s="92">
        <v>1</v>
      </c>
      <c r="P142" s="94">
        <v>13416</v>
      </c>
      <c r="Q142" s="82" t="s">
        <v>269</v>
      </c>
      <c r="R142" s="95">
        <f>O142*P142</f>
        <v>13416</v>
      </c>
      <c r="S142" s="95">
        <f t="shared" ref="S142:S165" si="12">O142*P142</f>
        <v>13416</v>
      </c>
    </row>
    <row r="143" spans="1:23" s="26" customFormat="1" ht="26" x14ac:dyDescent="0.3">
      <c r="A143" s="31" t="s">
        <v>625</v>
      </c>
      <c r="B143" s="32" t="s">
        <v>628</v>
      </c>
      <c r="C143" s="74" t="s">
        <v>265</v>
      </c>
      <c r="D143" s="86" t="s">
        <v>19</v>
      </c>
      <c r="E143" s="76" t="s">
        <v>163</v>
      </c>
      <c r="F143" s="87" t="s">
        <v>199</v>
      </c>
      <c r="G143" s="76" t="s">
        <v>200</v>
      </c>
      <c r="H143" s="88">
        <v>26102</v>
      </c>
      <c r="I143" s="89" t="s">
        <v>270</v>
      </c>
      <c r="J143" s="90" t="s">
        <v>267</v>
      </c>
      <c r="K143" s="91" t="s">
        <v>271</v>
      </c>
      <c r="L143" s="92" t="s">
        <v>25</v>
      </c>
      <c r="M143" s="88" t="s">
        <v>25</v>
      </c>
      <c r="N143" s="93" t="s">
        <v>22</v>
      </c>
      <c r="O143" s="92">
        <v>1</v>
      </c>
      <c r="P143" s="94">
        <v>5745</v>
      </c>
      <c r="Q143" s="82" t="s">
        <v>269</v>
      </c>
      <c r="R143" s="95">
        <f t="shared" ref="R143:R165" si="13">O143*P143</f>
        <v>5745</v>
      </c>
      <c r="S143" s="95">
        <f t="shared" si="12"/>
        <v>5745</v>
      </c>
    </row>
    <row r="144" spans="1:23" s="26" customFormat="1" ht="26" x14ac:dyDescent="0.3">
      <c r="A144" s="31" t="s">
        <v>625</v>
      </c>
      <c r="B144" s="32" t="s">
        <v>628</v>
      </c>
      <c r="C144" s="74" t="s">
        <v>265</v>
      </c>
      <c r="D144" s="86" t="s">
        <v>19</v>
      </c>
      <c r="E144" s="76" t="s">
        <v>50</v>
      </c>
      <c r="F144" s="87" t="s">
        <v>19</v>
      </c>
      <c r="G144" s="76" t="s">
        <v>60</v>
      </c>
      <c r="H144" s="88">
        <v>26102</v>
      </c>
      <c r="I144" s="89" t="s">
        <v>270</v>
      </c>
      <c r="J144" s="90" t="s">
        <v>267</v>
      </c>
      <c r="K144" s="91" t="s">
        <v>271</v>
      </c>
      <c r="L144" s="92" t="s">
        <v>25</v>
      </c>
      <c r="M144" s="88" t="s">
        <v>25</v>
      </c>
      <c r="N144" s="93" t="s">
        <v>22</v>
      </c>
      <c r="O144" s="92">
        <v>1</v>
      </c>
      <c r="P144" s="94">
        <v>5210</v>
      </c>
      <c r="Q144" s="82" t="s">
        <v>269</v>
      </c>
      <c r="R144" s="95">
        <f t="shared" si="13"/>
        <v>5210</v>
      </c>
      <c r="S144" s="95">
        <f t="shared" si="12"/>
        <v>5210</v>
      </c>
    </row>
    <row r="145" spans="1:19" s="26" customFormat="1" ht="26" x14ac:dyDescent="0.3">
      <c r="A145" s="31" t="s">
        <v>625</v>
      </c>
      <c r="B145" s="32" t="s">
        <v>628</v>
      </c>
      <c r="C145" s="74" t="s">
        <v>265</v>
      </c>
      <c r="D145" s="86" t="s">
        <v>19</v>
      </c>
      <c r="E145" s="76" t="s">
        <v>20</v>
      </c>
      <c r="F145" s="87" t="s">
        <v>19</v>
      </c>
      <c r="G145" s="76" t="s">
        <v>21</v>
      </c>
      <c r="H145" s="88">
        <v>33901</v>
      </c>
      <c r="I145" s="89" t="s">
        <v>272</v>
      </c>
      <c r="J145" s="90" t="s">
        <v>267</v>
      </c>
      <c r="K145" s="91" t="s">
        <v>273</v>
      </c>
      <c r="L145" s="92" t="s">
        <v>25</v>
      </c>
      <c r="M145" s="88" t="s">
        <v>25</v>
      </c>
      <c r="N145" s="93" t="s">
        <v>22</v>
      </c>
      <c r="O145" s="92">
        <v>1</v>
      </c>
      <c r="P145" s="94">
        <v>254.43</v>
      </c>
      <c r="Q145" s="82" t="s">
        <v>269</v>
      </c>
      <c r="R145" s="95">
        <f t="shared" si="13"/>
        <v>254.43</v>
      </c>
      <c r="S145" s="95">
        <f t="shared" si="12"/>
        <v>254.43</v>
      </c>
    </row>
    <row r="146" spans="1:19" s="26" customFormat="1" ht="26" x14ac:dyDescent="0.3">
      <c r="A146" s="31" t="s">
        <v>625</v>
      </c>
      <c r="B146" s="32" t="s">
        <v>628</v>
      </c>
      <c r="C146" s="74" t="s">
        <v>265</v>
      </c>
      <c r="D146" s="86" t="s">
        <v>19</v>
      </c>
      <c r="E146" s="76" t="s">
        <v>20</v>
      </c>
      <c r="F146" s="87" t="s">
        <v>19</v>
      </c>
      <c r="G146" s="76" t="s">
        <v>21</v>
      </c>
      <c r="H146" s="88">
        <v>24701</v>
      </c>
      <c r="I146" s="89" t="s">
        <v>274</v>
      </c>
      <c r="J146" s="97" t="s">
        <v>275</v>
      </c>
      <c r="K146" s="91" t="s">
        <v>276</v>
      </c>
      <c r="L146" s="92" t="s">
        <v>25</v>
      </c>
      <c r="M146" s="88" t="s">
        <v>25</v>
      </c>
      <c r="N146" s="93" t="s">
        <v>43</v>
      </c>
      <c r="O146" s="92">
        <v>2</v>
      </c>
      <c r="P146" s="94">
        <v>67.25</v>
      </c>
      <c r="Q146" s="82" t="s">
        <v>269</v>
      </c>
      <c r="R146" s="95">
        <f t="shared" si="13"/>
        <v>134.5</v>
      </c>
      <c r="S146" s="95">
        <f t="shared" si="12"/>
        <v>134.5</v>
      </c>
    </row>
    <row r="147" spans="1:19" s="26" customFormat="1" ht="26" x14ac:dyDescent="0.3">
      <c r="A147" s="31" t="s">
        <v>625</v>
      </c>
      <c r="B147" s="32" t="s">
        <v>628</v>
      </c>
      <c r="C147" s="74" t="s">
        <v>265</v>
      </c>
      <c r="D147" s="86" t="s">
        <v>19</v>
      </c>
      <c r="E147" s="76" t="s">
        <v>40</v>
      </c>
      <c r="F147" s="87" t="s">
        <v>127</v>
      </c>
      <c r="G147" s="76" t="s">
        <v>149</v>
      </c>
      <c r="H147" s="88">
        <v>24601</v>
      </c>
      <c r="I147" s="89" t="s">
        <v>130</v>
      </c>
      <c r="J147" s="97" t="s">
        <v>277</v>
      </c>
      <c r="K147" s="91" t="s">
        <v>278</v>
      </c>
      <c r="L147" s="92" t="s">
        <v>25</v>
      </c>
      <c r="M147" s="88" t="s">
        <v>25</v>
      </c>
      <c r="N147" s="93" t="s">
        <v>229</v>
      </c>
      <c r="O147" s="92">
        <v>2</v>
      </c>
      <c r="P147" s="94">
        <v>8</v>
      </c>
      <c r="Q147" s="82" t="s">
        <v>269</v>
      </c>
      <c r="R147" s="95">
        <f t="shared" si="13"/>
        <v>16</v>
      </c>
      <c r="S147" s="95">
        <f t="shared" si="12"/>
        <v>16</v>
      </c>
    </row>
    <row r="148" spans="1:19" s="26" customFormat="1" ht="26" x14ac:dyDescent="0.3">
      <c r="A148" s="31" t="s">
        <v>625</v>
      </c>
      <c r="B148" s="32" t="s">
        <v>628</v>
      </c>
      <c r="C148" s="74" t="s">
        <v>265</v>
      </c>
      <c r="D148" s="86" t="s">
        <v>19</v>
      </c>
      <c r="E148" s="76" t="s">
        <v>40</v>
      </c>
      <c r="F148" s="87" t="s">
        <v>127</v>
      </c>
      <c r="G148" s="76" t="s">
        <v>149</v>
      </c>
      <c r="H148" s="88">
        <v>27201</v>
      </c>
      <c r="I148" s="89" t="s">
        <v>279</v>
      </c>
      <c r="J148" s="97" t="s">
        <v>280</v>
      </c>
      <c r="K148" s="91" t="s">
        <v>281</v>
      </c>
      <c r="L148" s="92" t="s">
        <v>25</v>
      </c>
      <c r="M148" s="88" t="s">
        <v>25</v>
      </c>
      <c r="N148" s="93" t="s">
        <v>229</v>
      </c>
      <c r="O148" s="92">
        <v>6</v>
      </c>
      <c r="P148" s="94">
        <v>217</v>
      </c>
      <c r="Q148" s="82" t="s">
        <v>269</v>
      </c>
      <c r="R148" s="95">
        <f t="shared" si="13"/>
        <v>1302</v>
      </c>
      <c r="S148" s="95">
        <f t="shared" si="12"/>
        <v>1302</v>
      </c>
    </row>
    <row r="149" spans="1:19" s="26" customFormat="1" ht="26" x14ac:dyDescent="0.3">
      <c r="A149" s="31" t="s">
        <v>625</v>
      </c>
      <c r="B149" s="32" t="s">
        <v>628</v>
      </c>
      <c r="C149" s="74" t="s">
        <v>265</v>
      </c>
      <c r="D149" s="86" t="s">
        <v>19</v>
      </c>
      <c r="E149" s="76" t="s">
        <v>40</v>
      </c>
      <c r="F149" s="87" t="s">
        <v>127</v>
      </c>
      <c r="G149" s="76" t="s">
        <v>149</v>
      </c>
      <c r="H149" s="88">
        <v>27201</v>
      </c>
      <c r="I149" s="89" t="s">
        <v>279</v>
      </c>
      <c r="J149" s="97" t="s">
        <v>282</v>
      </c>
      <c r="K149" s="91" t="s">
        <v>283</v>
      </c>
      <c r="L149" s="92" t="s">
        <v>25</v>
      </c>
      <c r="M149" s="88" t="s">
        <v>25</v>
      </c>
      <c r="N149" s="93" t="s">
        <v>246</v>
      </c>
      <c r="O149" s="92">
        <v>7</v>
      </c>
      <c r="P149" s="94">
        <v>90</v>
      </c>
      <c r="Q149" s="82" t="s">
        <v>269</v>
      </c>
      <c r="R149" s="95">
        <f t="shared" si="13"/>
        <v>630</v>
      </c>
      <c r="S149" s="95">
        <f t="shared" si="12"/>
        <v>630</v>
      </c>
    </row>
    <row r="150" spans="1:19" s="26" customFormat="1" ht="26" x14ac:dyDescent="0.3">
      <c r="A150" s="31" t="s">
        <v>625</v>
      </c>
      <c r="B150" s="32" t="s">
        <v>628</v>
      </c>
      <c r="C150" s="74" t="s">
        <v>265</v>
      </c>
      <c r="D150" s="86" t="s">
        <v>19</v>
      </c>
      <c r="E150" s="76" t="s">
        <v>40</v>
      </c>
      <c r="F150" s="87" t="s">
        <v>127</v>
      </c>
      <c r="G150" s="76" t="s">
        <v>149</v>
      </c>
      <c r="H150" s="88">
        <v>29101</v>
      </c>
      <c r="I150" s="89" t="s">
        <v>141</v>
      </c>
      <c r="J150" s="97" t="s">
        <v>142</v>
      </c>
      <c r="K150" s="91" t="s">
        <v>143</v>
      </c>
      <c r="L150" s="92" t="s">
        <v>25</v>
      </c>
      <c r="M150" s="88" t="s">
        <v>25</v>
      </c>
      <c r="N150" s="93" t="s">
        <v>43</v>
      </c>
      <c r="O150" s="92">
        <v>1</v>
      </c>
      <c r="P150" s="94">
        <v>227</v>
      </c>
      <c r="Q150" s="82" t="s">
        <v>269</v>
      </c>
      <c r="R150" s="95">
        <f t="shared" si="13"/>
        <v>227</v>
      </c>
      <c r="S150" s="95">
        <f t="shared" si="12"/>
        <v>227</v>
      </c>
    </row>
    <row r="151" spans="1:19" s="26" customFormat="1" ht="26" x14ac:dyDescent="0.3">
      <c r="A151" s="31" t="s">
        <v>625</v>
      </c>
      <c r="B151" s="32" t="s">
        <v>628</v>
      </c>
      <c r="C151" s="74" t="s">
        <v>265</v>
      </c>
      <c r="D151" s="86" t="s">
        <v>19</v>
      </c>
      <c r="E151" s="76" t="s">
        <v>40</v>
      </c>
      <c r="F151" s="87" t="s">
        <v>127</v>
      </c>
      <c r="G151" s="76" t="s">
        <v>149</v>
      </c>
      <c r="H151" s="88">
        <v>29101</v>
      </c>
      <c r="I151" s="89" t="s">
        <v>141</v>
      </c>
      <c r="J151" s="97" t="s">
        <v>284</v>
      </c>
      <c r="K151" s="91" t="s">
        <v>285</v>
      </c>
      <c r="L151" s="92" t="s">
        <v>25</v>
      </c>
      <c r="M151" s="88" t="s">
        <v>25</v>
      </c>
      <c r="N151" s="93" t="s">
        <v>229</v>
      </c>
      <c r="O151" s="92">
        <v>3</v>
      </c>
      <c r="P151" s="94">
        <v>29.334</v>
      </c>
      <c r="Q151" s="82" t="s">
        <v>269</v>
      </c>
      <c r="R151" s="95">
        <f t="shared" si="13"/>
        <v>88.001999999999995</v>
      </c>
      <c r="S151" s="95">
        <f t="shared" si="12"/>
        <v>88.001999999999995</v>
      </c>
    </row>
    <row r="152" spans="1:19" s="26" customFormat="1" ht="26" x14ac:dyDescent="0.3">
      <c r="A152" s="31" t="s">
        <v>625</v>
      </c>
      <c r="B152" s="32" t="s">
        <v>628</v>
      </c>
      <c r="C152" s="74" t="s">
        <v>265</v>
      </c>
      <c r="D152" s="86" t="s">
        <v>19</v>
      </c>
      <c r="E152" s="76" t="s">
        <v>40</v>
      </c>
      <c r="F152" s="87" t="s">
        <v>127</v>
      </c>
      <c r="G152" s="76" t="s">
        <v>149</v>
      </c>
      <c r="H152" s="88">
        <v>29101</v>
      </c>
      <c r="I152" s="89" t="s">
        <v>141</v>
      </c>
      <c r="J152" s="97" t="s">
        <v>286</v>
      </c>
      <c r="K152" s="91" t="s">
        <v>287</v>
      </c>
      <c r="L152" s="92" t="s">
        <v>25</v>
      </c>
      <c r="M152" s="88" t="s">
        <v>25</v>
      </c>
      <c r="N152" s="93" t="s">
        <v>229</v>
      </c>
      <c r="O152" s="92">
        <v>3</v>
      </c>
      <c r="P152" s="94">
        <v>49</v>
      </c>
      <c r="Q152" s="82" t="s">
        <v>269</v>
      </c>
      <c r="R152" s="95">
        <f t="shared" si="13"/>
        <v>147</v>
      </c>
      <c r="S152" s="95">
        <f t="shared" si="12"/>
        <v>147</v>
      </c>
    </row>
    <row r="153" spans="1:19" s="26" customFormat="1" ht="26" x14ac:dyDescent="0.3">
      <c r="A153" s="31" t="s">
        <v>625</v>
      </c>
      <c r="B153" s="32" t="s">
        <v>628</v>
      </c>
      <c r="C153" s="74" t="s">
        <v>265</v>
      </c>
      <c r="D153" s="86" t="s">
        <v>19</v>
      </c>
      <c r="E153" s="76" t="s">
        <v>40</v>
      </c>
      <c r="F153" s="87" t="s">
        <v>127</v>
      </c>
      <c r="G153" s="76" t="s">
        <v>149</v>
      </c>
      <c r="H153" s="88">
        <v>29101</v>
      </c>
      <c r="I153" s="89" t="s">
        <v>141</v>
      </c>
      <c r="J153" s="97" t="s">
        <v>288</v>
      </c>
      <c r="K153" s="91" t="s">
        <v>289</v>
      </c>
      <c r="L153" s="92" t="s">
        <v>25</v>
      </c>
      <c r="M153" s="88" t="s">
        <v>25</v>
      </c>
      <c r="N153" s="93" t="s">
        <v>229</v>
      </c>
      <c r="O153" s="92">
        <v>1</v>
      </c>
      <c r="P153" s="94">
        <v>205</v>
      </c>
      <c r="Q153" s="82" t="s">
        <v>269</v>
      </c>
      <c r="R153" s="95">
        <f t="shared" si="13"/>
        <v>205</v>
      </c>
      <c r="S153" s="95">
        <f t="shared" si="12"/>
        <v>205</v>
      </c>
    </row>
    <row r="154" spans="1:19" s="26" customFormat="1" ht="26" x14ac:dyDescent="0.3">
      <c r="A154" s="31" t="s">
        <v>625</v>
      </c>
      <c r="B154" s="32" t="s">
        <v>628</v>
      </c>
      <c r="C154" s="74" t="s">
        <v>265</v>
      </c>
      <c r="D154" s="86" t="s">
        <v>19</v>
      </c>
      <c r="E154" s="76" t="s">
        <v>20</v>
      </c>
      <c r="F154" s="87" t="s">
        <v>19</v>
      </c>
      <c r="G154" s="76" t="s">
        <v>21</v>
      </c>
      <c r="H154" s="88">
        <v>24601</v>
      </c>
      <c r="I154" s="89" t="s">
        <v>130</v>
      </c>
      <c r="J154" s="97" t="s">
        <v>290</v>
      </c>
      <c r="K154" s="91" t="s">
        <v>291</v>
      </c>
      <c r="L154" s="92" t="s">
        <v>25</v>
      </c>
      <c r="M154" s="88" t="s">
        <v>25</v>
      </c>
      <c r="N154" s="93" t="s">
        <v>229</v>
      </c>
      <c r="O154" s="92">
        <v>6</v>
      </c>
      <c r="P154" s="94">
        <v>40</v>
      </c>
      <c r="Q154" s="82" t="s">
        <v>269</v>
      </c>
      <c r="R154" s="95">
        <f t="shared" si="13"/>
        <v>240</v>
      </c>
      <c r="S154" s="95">
        <f t="shared" si="12"/>
        <v>240</v>
      </c>
    </row>
    <row r="155" spans="1:19" s="26" customFormat="1" ht="26" x14ac:dyDescent="0.3">
      <c r="A155" s="31" t="s">
        <v>625</v>
      </c>
      <c r="B155" s="32" t="s">
        <v>628</v>
      </c>
      <c r="C155" s="74" t="s">
        <v>265</v>
      </c>
      <c r="D155" s="86" t="s">
        <v>19</v>
      </c>
      <c r="E155" s="76" t="s">
        <v>20</v>
      </c>
      <c r="F155" s="87" t="s">
        <v>19</v>
      </c>
      <c r="G155" s="76" t="s">
        <v>21</v>
      </c>
      <c r="H155" s="88">
        <v>24901</v>
      </c>
      <c r="I155" s="89" t="s">
        <v>292</v>
      </c>
      <c r="J155" s="97" t="s">
        <v>293</v>
      </c>
      <c r="K155" s="91" t="s">
        <v>294</v>
      </c>
      <c r="L155" s="92" t="s">
        <v>25</v>
      </c>
      <c r="M155" s="88" t="s">
        <v>25</v>
      </c>
      <c r="N155" s="93" t="s">
        <v>229</v>
      </c>
      <c r="O155" s="92">
        <v>4</v>
      </c>
      <c r="P155" s="94">
        <v>55</v>
      </c>
      <c r="Q155" s="82" t="s">
        <v>269</v>
      </c>
      <c r="R155" s="95">
        <f t="shared" si="13"/>
        <v>220</v>
      </c>
      <c r="S155" s="95">
        <f t="shared" si="12"/>
        <v>220</v>
      </c>
    </row>
    <row r="156" spans="1:19" s="26" customFormat="1" ht="26" x14ac:dyDescent="0.3">
      <c r="A156" s="31" t="s">
        <v>625</v>
      </c>
      <c r="B156" s="32" t="s">
        <v>628</v>
      </c>
      <c r="C156" s="74" t="s">
        <v>265</v>
      </c>
      <c r="D156" s="86" t="s">
        <v>19</v>
      </c>
      <c r="E156" s="76" t="s">
        <v>20</v>
      </c>
      <c r="F156" s="87" t="s">
        <v>19</v>
      </c>
      <c r="G156" s="76" t="s">
        <v>21</v>
      </c>
      <c r="H156" s="88">
        <v>24901</v>
      </c>
      <c r="I156" s="89" t="s">
        <v>292</v>
      </c>
      <c r="J156" s="97" t="s">
        <v>295</v>
      </c>
      <c r="K156" s="91" t="s">
        <v>296</v>
      </c>
      <c r="L156" s="92" t="s">
        <v>25</v>
      </c>
      <c r="M156" s="88" t="s">
        <v>25</v>
      </c>
      <c r="N156" s="93" t="s">
        <v>229</v>
      </c>
      <c r="O156" s="92">
        <v>1</v>
      </c>
      <c r="P156" s="94">
        <v>360</v>
      </c>
      <c r="Q156" s="82" t="s">
        <v>269</v>
      </c>
      <c r="R156" s="95">
        <f t="shared" si="13"/>
        <v>360</v>
      </c>
      <c r="S156" s="95">
        <f t="shared" si="12"/>
        <v>360</v>
      </c>
    </row>
    <row r="157" spans="1:19" s="26" customFormat="1" ht="26" x14ac:dyDescent="0.3">
      <c r="A157" s="31" t="s">
        <v>625</v>
      </c>
      <c r="B157" s="32" t="s">
        <v>628</v>
      </c>
      <c r="C157" s="74" t="s">
        <v>265</v>
      </c>
      <c r="D157" s="86" t="s">
        <v>19</v>
      </c>
      <c r="E157" s="76" t="s">
        <v>40</v>
      </c>
      <c r="F157" s="87" t="s">
        <v>127</v>
      </c>
      <c r="G157" s="76" t="s">
        <v>159</v>
      </c>
      <c r="H157" s="88">
        <v>26102</v>
      </c>
      <c r="I157" s="89" t="s">
        <v>270</v>
      </c>
      <c r="J157" s="97" t="s">
        <v>267</v>
      </c>
      <c r="K157" s="91" t="s">
        <v>271</v>
      </c>
      <c r="L157" s="92" t="s">
        <v>25</v>
      </c>
      <c r="M157" s="88" t="s">
        <v>25</v>
      </c>
      <c r="N157" s="93" t="s">
        <v>22</v>
      </c>
      <c r="O157" s="92">
        <v>1</v>
      </c>
      <c r="P157" s="94">
        <v>1006</v>
      </c>
      <c r="Q157" s="82" t="s">
        <v>269</v>
      </c>
      <c r="R157" s="95">
        <f t="shared" si="13"/>
        <v>1006</v>
      </c>
      <c r="S157" s="95">
        <f t="shared" si="12"/>
        <v>1006</v>
      </c>
    </row>
    <row r="158" spans="1:19" s="26" customFormat="1" ht="26" x14ac:dyDescent="0.3">
      <c r="A158" s="31" t="s">
        <v>625</v>
      </c>
      <c r="B158" s="32" t="s">
        <v>628</v>
      </c>
      <c r="C158" s="74" t="s">
        <v>265</v>
      </c>
      <c r="D158" s="86" t="s">
        <v>19</v>
      </c>
      <c r="E158" s="76" t="s">
        <v>40</v>
      </c>
      <c r="F158" s="87" t="s">
        <v>127</v>
      </c>
      <c r="G158" s="76" t="s">
        <v>297</v>
      </c>
      <c r="H158" s="88">
        <v>26104</v>
      </c>
      <c r="I158" s="89" t="s">
        <v>298</v>
      </c>
      <c r="J158" s="97" t="s">
        <v>267</v>
      </c>
      <c r="K158" s="91" t="s">
        <v>271</v>
      </c>
      <c r="L158" s="92" t="s">
        <v>25</v>
      </c>
      <c r="M158" s="88" t="s">
        <v>25</v>
      </c>
      <c r="N158" s="93" t="s">
        <v>22</v>
      </c>
      <c r="O158" s="92">
        <v>1</v>
      </c>
      <c r="P158" s="94">
        <v>1081</v>
      </c>
      <c r="Q158" s="82" t="s">
        <v>269</v>
      </c>
      <c r="R158" s="95">
        <f t="shared" si="13"/>
        <v>1081</v>
      </c>
      <c r="S158" s="95">
        <f t="shared" si="12"/>
        <v>1081</v>
      </c>
    </row>
    <row r="159" spans="1:19" s="26" customFormat="1" ht="26" x14ac:dyDescent="0.3">
      <c r="A159" s="31" t="s">
        <v>625</v>
      </c>
      <c r="B159" s="32" t="s">
        <v>628</v>
      </c>
      <c r="C159" s="74" t="s">
        <v>265</v>
      </c>
      <c r="D159" s="86" t="s">
        <v>19</v>
      </c>
      <c r="E159" s="76" t="s">
        <v>40</v>
      </c>
      <c r="F159" s="87" t="s">
        <v>127</v>
      </c>
      <c r="G159" s="76" t="s">
        <v>299</v>
      </c>
      <c r="H159" s="88">
        <v>26104</v>
      </c>
      <c r="I159" s="89" t="s">
        <v>298</v>
      </c>
      <c r="J159" s="97" t="s">
        <v>267</v>
      </c>
      <c r="K159" s="91" t="s">
        <v>271</v>
      </c>
      <c r="L159" s="92" t="s">
        <v>25</v>
      </c>
      <c r="M159" s="88" t="s">
        <v>25</v>
      </c>
      <c r="N159" s="93" t="s">
        <v>22</v>
      </c>
      <c r="O159" s="92">
        <v>1</v>
      </c>
      <c r="P159" s="94">
        <v>495</v>
      </c>
      <c r="Q159" s="82" t="s">
        <v>269</v>
      </c>
      <c r="R159" s="95">
        <f t="shared" si="13"/>
        <v>495</v>
      </c>
      <c r="S159" s="95">
        <f t="shared" si="12"/>
        <v>495</v>
      </c>
    </row>
    <row r="160" spans="1:19" s="26" customFormat="1" ht="26" x14ac:dyDescent="0.3">
      <c r="A160" s="31" t="s">
        <v>625</v>
      </c>
      <c r="B160" s="32" t="s">
        <v>628</v>
      </c>
      <c r="C160" s="74" t="s">
        <v>265</v>
      </c>
      <c r="D160" s="86" t="s">
        <v>19</v>
      </c>
      <c r="E160" s="76" t="s">
        <v>20</v>
      </c>
      <c r="F160" s="87" t="s">
        <v>19</v>
      </c>
      <c r="G160" s="76" t="s">
        <v>21</v>
      </c>
      <c r="H160" s="88">
        <v>33901</v>
      </c>
      <c r="I160" s="89" t="s">
        <v>272</v>
      </c>
      <c r="J160" s="97" t="s">
        <v>267</v>
      </c>
      <c r="K160" s="91" t="s">
        <v>273</v>
      </c>
      <c r="L160" s="92" t="s">
        <v>25</v>
      </c>
      <c r="M160" s="88" t="s">
        <v>25</v>
      </c>
      <c r="N160" s="93" t="s">
        <v>22</v>
      </c>
      <c r="O160" s="92">
        <v>1</v>
      </c>
      <c r="P160" s="94">
        <v>26.96</v>
      </c>
      <c r="Q160" s="82" t="s">
        <v>269</v>
      </c>
      <c r="R160" s="95">
        <f t="shared" si="13"/>
        <v>26.96</v>
      </c>
      <c r="S160" s="95">
        <f t="shared" si="12"/>
        <v>26.96</v>
      </c>
    </row>
    <row r="161" spans="1:19" s="26" customFormat="1" ht="26" x14ac:dyDescent="0.3">
      <c r="A161" s="31" t="s">
        <v>625</v>
      </c>
      <c r="B161" s="32" t="s">
        <v>628</v>
      </c>
      <c r="C161" s="74" t="s">
        <v>265</v>
      </c>
      <c r="D161" s="86" t="s">
        <v>19</v>
      </c>
      <c r="E161" s="76" t="s">
        <v>20</v>
      </c>
      <c r="F161" s="87" t="s">
        <v>19</v>
      </c>
      <c r="G161" s="76" t="s">
        <v>21</v>
      </c>
      <c r="H161" s="88">
        <v>35201</v>
      </c>
      <c r="I161" s="89" t="s">
        <v>266</v>
      </c>
      <c r="J161" s="97" t="s">
        <v>267</v>
      </c>
      <c r="K161" s="91" t="s">
        <v>300</v>
      </c>
      <c r="L161" s="92" t="s">
        <v>25</v>
      </c>
      <c r="M161" s="88" t="s">
        <v>25</v>
      </c>
      <c r="N161" s="93" t="s">
        <v>22</v>
      </c>
      <c r="O161" s="92">
        <v>1</v>
      </c>
      <c r="P161" s="94">
        <v>6032</v>
      </c>
      <c r="Q161" s="82" t="s">
        <v>269</v>
      </c>
      <c r="R161" s="95">
        <f t="shared" si="13"/>
        <v>6032</v>
      </c>
      <c r="S161" s="95">
        <f t="shared" si="12"/>
        <v>6032</v>
      </c>
    </row>
    <row r="162" spans="1:19" s="26" customFormat="1" ht="26" x14ac:dyDescent="0.3">
      <c r="A162" s="31" t="s">
        <v>625</v>
      </c>
      <c r="B162" s="32" t="s">
        <v>628</v>
      </c>
      <c r="C162" s="74" t="s">
        <v>265</v>
      </c>
      <c r="D162" s="86" t="s">
        <v>19</v>
      </c>
      <c r="E162" s="76" t="s">
        <v>20</v>
      </c>
      <c r="F162" s="87" t="s">
        <v>19</v>
      </c>
      <c r="G162" s="76" t="s">
        <v>21</v>
      </c>
      <c r="H162" s="88">
        <v>29401</v>
      </c>
      <c r="I162" s="89" t="s">
        <v>301</v>
      </c>
      <c r="J162" s="97" t="s">
        <v>302</v>
      </c>
      <c r="K162" s="91" t="s">
        <v>303</v>
      </c>
      <c r="L162" s="92" t="s">
        <v>25</v>
      </c>
      <c r="M162" s="88" t="s">
        <v>25</v>
      </c>
      <c r="N162" s="93" t="s">
        <v>229</v>
      </c>
      <c r="O162" s="92">
        <v>8</v>
      </c>
      <c r="P162" s="94">
        <v>63.984999999999999</v>
      </c>
      <c r="Q162" s="82" t="s">
        <v>269</v>
      </c>
      <c r="R162" s="95">
        <f t="shared" si="13"/>
        <v>511.88</v>
      </c>
      <c r="S162" s="95">
        <f t="shared" si="12"/>
        <v>511.88</v>
      </c>
    </row>
    <row r="163" spans="1:19" s="26" customFormat="1" ht="26" x14ac:dyDescent="0.3">
      <c r="A163" s="31" t="s">
        <v>625</v>
      </c>
      <c r="B163" s="32" t="s">
        <v>628</v>
      </c>
      <c r="C163" s="74" t="s">
        <v>265</v>
      </c>
      <c r="D163" s="86" t="s">
        <v>19</v>
      </c>
      <c r="E163" s="76" t="s">
        <v>20</v>
      </c>
      <c r="F163" s="87" t="s">
        <v>19</v>
      </c>
      <c r="G163" s="76" t="s">
        <v>21</v>
      </c>
      <c r="H163" s="88">
        <v>29201</v>
      </c>
      <c r="I163" s="89" t="s">
        <v>304</v>
      </c>
      <c r="J163" s="97" t="s">
        <v>305</v>
      </c>
      <c r="K163" s="91" t="s">
        <v>306</v>
      </c>
      <c r="L163" s="92" t="s">
        <v>25</v>
      </c>
      <c r="M163" s="88" t="s">
        <v>25</v>
      </c>
      <c r="N163" s="93" t="s">
        <v>229</v>
      </c>
      <c r="O163" s="92">
        <v>3</v>
      </c>
      <c r="P163" s="94">
        <v>261</v>
      </c>
      <c r="Q163" s="82" t="s">
        <v>269</v>
      </c>
      <c r="R163" s="95">
        <f t="shared" si="13"/>
        <v>783</v>
      </c>
      <c r="S163" s="95">
        <f t="shared" si="12"/>
        <v>783</v>
      </c>
    </row>
    <row r="164" spans="1:19" s="26" customFormat="1" ht="26" x14ac:dyDescent="0.3">
      <c r="A164" s="31" t="s">
        <v>625</v>
      </c>
      <c r="B164" s="32" t="s">
        <v>628</v>
      </c>
      <c r="C164" s="74" t="s">
        <v>265</v>
      </c>
      <c r="D164" s="86" t="s">
        <v>19</v>
      </c>
      <c r="E164" s="76" t="s">
        <v>20</v>
      </c>
      <c r="F164" s="87" t="s">
        <v>19</v>
      </c>
      <c r="G164" s="76" t="s">
        <v>21</v>
      </c>
      <c r="H164" s="88">
        <v>29101</v>
      </c>
      <c r="I164" s="89" t="s">
        <v>141</v>
      </c>
      <c r="J164" s="97" t="s">
        <v>307</v>
      </c>
      <c r="K164" s="91" t="s">
        <v>308</v>
      </c>
      <c r="L164" s="92" t="s">
        <v>25</v>
      </c>
      <c r="M164" s="88" t="s">
        <v>25</v>
      </c>
      <c r="N164" s="93" t="s">
        <v>229</v>
      </c>
      <c r="O164" s="92">
        <v>1</v>
      </c>
      <c r="P164" s="94">
        <v>13</v>
      </c>
      <c r="Q164" s="82" t="s">
        <v>269</v>
      </c>
      <c r="R164" s="95">
        <f t="shared" si="13"/>
        <v>13</v>
      </c>
      <c r="S164" s="95">
        <f t="shared" si="12"/>
        <v>13</v>
      </c>
    </row>
    <row r="165" spans="1:19" s="26" customFormat="1" ht="26" x14ac:dyDescent="0.3">
      <c r="A165" s="31" t="s">
        <v>625</v>
      </c>
      <c r="B165" s="32" t="s">
        <v>628</v>
      </c>
      <c r="C165" s="74" t="s">
        <v>265</v>
      </c>
      <c r="D165" s="86" t="s">
        <v>19</v>
      </c>
      <c r="E165" s="76" t="s">
        <v>40</v>
      </c>
      <c r="F165" s="87" t="s">
        <v>127</v>
      </c>
      <c r="G165" s="76" t="s">
        <v>149</v>
      </c>
      <c r="H165" s="88">
        <v>29101</v>
      </c>
      <c r="I165" s="89" t="s">
        <v>141</v>
      </c>
      <c r="J165" s="97" t="s">
        <v>307</v>
      </c>
      <c r="K165" s="91" t="s">
        <v>308</v>
      </c>
      <c r="L165" s="92" t="s">
        <v>25</v>
      </c>
      <c r="M165" s="88" t="s">
        <v>25</v>
      </c>
      <c r="N165" s="93" t="s">
        <v>229</v>
      </c>
      <c r="O165" s="92">
        <v>1</v>
      </c>
      <c r="P165" s="94">
        <v>140</v>
      </c>
      <c r="Q165" s="82" t="s">
        <v>269</v>
      </c>
      <c r="R165" s="95">
        <f t="shared" si="13"/>
        <v>140</v>
      </c>
      <c r="S165" s="95">
        <f t="shared" si="12"/>
        <v>140</v>
      </c>
    </row>
    <row r="166" spans="1:19" s="106" customFormat="1" ht="39" x14ac:dyDescent="0.3">
      <c r="A166" s="31" t="s">
        <v>625</v>
      </c>
      <c r="B166" s="32" t="s">
        <v>629</v>
      </c>
      <c r="C166" s="99" t="s">
        <v>309</v>
      </c>
      <c r="D166" s="99" t="s">
        <v>19</v>
      </c>
      <c r="E166" s="100" t="s">
        <v>20</v>
      </c>
      <c r="F166" s="100" t="s">
        <v>19</v>
      </c>
      <c r="G166" s="100" t="s">
        <v>21</v>
      </c>
      <c r="H166" s="100" t="s">
        <v>310</v>
      </c>
      <c r="I166" s="99" t="s">
        <v>311</v>
      </c>
      <c r="J166" s="100" t="s">
        <v>312</v>
      </c>
      <c r="K166" s="99" t="s">
        <v>313</v>
      </c>
      <c r="L166" s="101" t="s">
        <v>25</v>
      </c>
      <c r="M166" s="102" t="s">
        <v>25</v>
      </c>
      <c r="N166" s="98" t="s">
        <v>229</v>
      </c>
      <c r="O166" s="98">
        <v>2</v>
      </c>
      <c r="P166" s="103">
        <v>1753.22</v>
      </c>
      <c r="Q166" s="104" t="s">
        <v>314</v>
      </c>
      <c r="R166" s="105">
        <f t="shared" ref="R166:R229" si="14">S166</f>
        <v>3506.44</v>
      </c>
      <c r="S166" s="105">
        <f t="shared" ref="S166:S229" si="15">P166*O166</f>
        <v>3506.44</v>
      </c>
    </row>
    <row r="167" spans="1:19" s="106" customFormat="1" ht="39" x14ac:dyDescent="0.3">
      <c r="A167" s="31" t="s">
        <v>625</v>
      </c>
      <c r="B167" s="32" t="s">
        <v>629</v>
      </c>
      <c r="C167" s="99" t="s">
        <v>309</v>
      </c>
      <c r="D167" s="99" t="s">
        <v>19</v>
      </c>
      <c r="E167" s="100" t="s">
        <v>20</v>
      </c>
      <c r="F167" s="100" t="s">
        <v>19</v>
      </c>
      <c r="G167" s="100" t="s">
        <v>24</v>
      </c>
      <c r="H167" s="100" t="s">
        <v>315</v>
      </c>
      <c r="I167" s="99" t="s">
        <v>166</v>
      </c>
      <c r="J167" s="100" t="s">
        <v>108</v>
      </c>
      <c r="K167" s="99" t="s">
        <v>316</v>
      </c>
      <c r="L167" s="101" t="s">
        <v>317</v>
      </c>
      <c r="M167" s="107" t="s">
        <v>318</v>
      </c>
      <c r="N167" s="98" t="s">
        <v>23</v>
      </c>
      <c r="O167" s="98">
        <v>1</v>
      </c>
      <c r="P167" s="103">
        <v>46209.17</v>
      </c>
      <c r="Q167" s="104" t="s">
        <v>26</v>
      </c>
      <c r="R167" s="105">
        <f t="shared" si="14"/>
        <v>46209.17</v>
      </c>
      <c r="S167" s="105">
        <f t="shared" si="15"/>
        <v>46209.17</v>
      </c>
    </row>
    <row r="168" spans="1:19" s="106" customFormat="1" ht="52" x14ac:dyDescent="0.3">
      <c r="A168" s="31" t="s">
        <v>625</v>
      </c>
      <c r="B168" s="32" t="s">
        <v>629</v>
      </c>
      <c r="C168" s="99" t="s">
        <v>309</v>
      </c>
      <c r="D168" s="99" t="s">
        <v>19</v>
      </c>
      <c r="E168" s="100" t="s">
        <v>39</v>
      </c>
      <c r="F168" s="100" t="s">
        <v>207</v>
      </c>
      <c r="G168" s="100" t="s">
        <v>48</v>
      </c>
      <c r="H168" s="100" t="s">
        <v>61</v>
      </c>
      <c r="I168" s="99" t="s">
        <v>319</v>
      </c>
      <c r="J168" s="100" t="s">
        <v>233</v>
      </c>
      <c r="K168" s="99" t="s">
        <v>320</v>
      </c>
      <c r="L168" s="101" t="s">
        <v>25</v>
      </c>
      <c r="M168" s="102" t="s">
        <v>25</v>
      </c>
      <c r="N168" s="98" t="s">
        <v>229</v>
      </c>
      <c r="O168" s="98">
        <v>12</v>
      </c>
      <c r="P168" s="103">
        <v>270</v>
      </c>
      <c r="Q168" s="104" t="s">
        <v>314</v>
      </c>
      <c r="R168" s="105">
        <f t="shared" si="14"/>
        <v>3240</v>
      </c>
      <c r="S168" s="105">
        <f t="shared" si="15"/>
        <v>3240</v>
      </c>
    </row>
    <row r="169" spans="1:19" s="106" customFormat="1" ht="52" x14ac:dyDescent="0.3">
      <c r="A169" s="31" t="s">
        <v>625</v>
      </c>
      <c r="B169" s="32" t="s">
        <v>629</v>
      </c>
      <c r="C169" s="99" t="s">
        <v>309</v>
      </c>
      <c r="D169" s="99" t="s">
        <v>19</v>
      </c>
      <c r="E169" s="100" t="s">
        <v>39</v>
      </c>
      <c r="F169" s="100" t="s">
        <v>207</v>
      </c>
      <c r="G169" s="100" t="s">
        <v>48</v>
      </c>
      <c r="H169" s="100" t="s">
        <v>61</v>
      </c>
      <c r="I169" s="99" t="s">
        <v>319</v>
      </c>
      <c r="J169" s="100" t="s">
        <v>321</v>
      </c>
      <c r="K169" s="99" t="s">
        <v>322</v>
      </c>
      <c r="L169" s="101" t="s">
        <v>25</v>
      </c>
      <c r="M169" s="102" t="s">
        <v>25</v>
      </c>
      <c r="N169" s="98" t="s">
        <v>229</v>
      </c>
      <c r="O169" s="98">
        <v>30</v>
      </c>
      <c r="P169" s="103">
        <v>47</v>
      </c>
      <c r="Q169" s="104" t="s">
        <v>314</v>
      </c>
      <c r="R169" s="105">
        <f t="shared" si="14"/>
        <v>1410</v>
      </c>
      <c r="S169" s="105">
        <f t="shared" si="15"/>
        <v>1410</v>
      </c>
    </row>
    <row r="170" spans="1:19" s="106" customFormat="1" ht="39" x14ac:dyDescent="0.3">
      <c r="A170" s="31" t="s">
        <v>625</v>
      </c>
      <c r="B170" s="32" t="s">
        <v>629</v>
      </c>
      <c r="C170" s="99" t="s">
        <v>309</v>
      </c>
      <c r="D170" s="99" t="s">
        <v>19</v>
      </c>
      <c r="E170" s="100" t="s">
        <v>20</v>
      </c>
      <c r="F170" s="100" t="s">
        <v>19</v>
      </c>
      <c r="G170" s="100" t="s">
        <v>24</v>
      </c>
      <c r="H170" s="100" t="s">
        <v>323</v>
      </c>
      <c r="I170" s="99" t="s">
        <v>133</v>
      </c>
      <c r="J170" s="100" t="s">
        <v>108</v>
      </c>
      <c r="K170" s="99" t="s">
        <v>324</v>
      </c>
      <c r="L170" s="102" t="s">
        <v>325</v>
      </c>
      <c r="M170" s="102" t="s">
        <v>318</v>
      </c>
      <c r="N170" s="98" t="s">
        <v>23</v>
      </c>
      <c r="O170" s="98">
        <v>1</v>
      </c>
      <c r="P170" s="103">
        <v>32248</v>
      </c>
      <c r="Q170" s="102" t="s">
        <v>326</v>
      </c>
      <c r="R170" s="105">
        <f t="shared" si="14"/>
        <v>32248</v>
      </c>
      <c r="S170" s="105">
        <f t="shared" si="15"/>
        <v>32248</v>
      </c>
    </row>
    <row r="171" spans="1:19" s="106" customFormat="1" ht="52" x14ac:dyDescent="0.3">
      <c r="A171" s="31" t="s">
        <v>625</v>
      </c>
      <c r="B171" s="32" t="s">
        <v>629</v>
      </c>
      <c r="C171" s="99" t="s">
        <v>309</v>
      </c>
      <c r="D171" s="99" t="s">
        <v>19</v>
      </c>
      <c r="E171" s="100" t="s">
        <v>40</v>
      </c>
      <c r="F171" s="100" t="s">
        <v>127</v>
      </c>
      <c r="G171" s="100" t="s">
        <v>159</v>
      </c>
      <c r="H171" s="100" t="s">
        <v>33</v>
      </c>
      <c r="I171" s="107" t="s">
        <v>327</v>
      </c>
      <c r="J171" s="100" t="s">
        <v>328</v>
      </c>
      <c r="K171" s="99" t="s">
        <v>329</v>
      </c>
      <c r="L171" s="101" t="s">
        <v>25</v>
      </c>
      <c r="M171" s="102" t="s">
        <v>25</v>
      </c>
      <c r="N171" s="98" t="s">
        <v>229</v>
      </c>
      <c r="O171" s="98">
        <v>2</v>
      </c>
      <c r="P171" s="103">
        <v>75</v>
      </c>
      <c r="Q171" s="104" t="s">
        <v>314</v>
      </c>
      <c r="R171" s="105">
        <f t="shared" si="14"/>
        <v>150</v>
      </c>
      <c r="S171" s="105">
        <f t="shared" si="15"/>
        <v>150</v>
      </c>
    </row>
    <row r="172" spans="1:19" s="106" customFormat="1" ht="52" x14ac:dyDescent="0.3">
      <c r="A172" s="31" t="s">
        <v>625</v>
      </c>
      <c r="B172" s="32" t="s">
        <v>629</v>
      </c>
      <c r="C172" s="99" t="s">
        <v>309</v>
      </c>
      <c r="D172" s="99" t="s">
        <v>19</v>
      </c>
      <c r="E172" s="100" t="s">
        <v>40</v>
      </c>
      <c r="F172" s="100" t="s">
        <v>127</v>
      </c>
      <c r="G172" s="100" t="s">
        <v>49</v>
      </c>
      <c r="H172" s="100" t="s">
        <v>33</v>
      </c>
      <c r="I172" s="107" t="s">
        <v>327</v>
      </c>
      <c r="J172" s="100" t="s">
        <v>177</v>
      </c>
      <c r="K172" s="99" t="s">
        <v>330</v>
      </c>
      <c r="L172" s="101" t="s">
        <v>25</v>
      </c>
      <c r="M172" s="102" t="s">
        <v>25</v>
      </c>
      <c r="N172" s="98" t="s">
        <v>229</v>
      </c>
      <c r="O172" s="98">
        <v>3</v>
      </c>
      <c r="P172" s="103">
        <v>139</v>
      </c>
      <c r="Q172" s="104" t="s">
        <v>314</v>
      </c>
      <c r="R172" s="105">
        <f t="shared" si="14"/>
        <v>417</v>
      </c>
      <c r="S172" s="105">
        <f t="shared" si="15"/>
        <v>417</v>
      </c>
    </row>
    <row r="173" spans="1:19" s="106" customFormat="1" ht="52" x14ac:dyDescent="0.3">
      <c r="A173" s="31" t="s">
        <v>625</v>
      </c>
      <c r="B173" s="32" t="s">
        <v>629</v>
      </c>
      <c r="C173" s="99" t="s">
        <v>309</v>
      </c>
      <c r="D173" s="99" t="s">
        <v>19</v>
      </c>
      <c r="E173" s="100" t="s">
        <v>40</v>
      </c>
      <c r="F173" s="100" t="s">
        <v>127</v>
      </c>
      <c r="G173" s="100" t="s">
        <v>159</v>
      </c>
      <c r="H173" s="100" t="s">
        <v>33</v>
      </c>
      <c r="I173" s="107" t="s">
        <v>327</v>
      </c>
      <c r="J173" s="100" t="s">
        <v>331</v>
      </c>
      <c r="K173" s="99" t="s">
        <v>332</v>
      </c>
      <c r="L173" s="101" t="s">
        <v>25</v>
      </c>
      <c r="M173" s="102" t="s">
        <v>25</v>
      </c>
      <c r="N173" s="98" t="s">
        <v>229</v>
      </c>
      <c r="O173" s="98">
        <v>11</v>
      </c>
      <c r="P173" s="103">
        <v>99</v>
      </c>
      <c r="Q173" s="104" t="s">
        <v>314</v>
      </c>
      <c r="R173" s="105">
        <f t="shared" si="14"/>
        <v>1089</v>
      </c>
      <c r="S173" s="105">
        <f t="shared" si="15"/>
        <v>1089</v>
      </c>
    </row>
    <row r="174" spans="1:19" s="106" customFormat="1" ht="52" x14ac:dyDescent="0.3">
      <c r="A174" s="31" t="s">
        <v>625</v>
      </c>
      <c r="B174" s="32" t="s">
        <v>629</v>
      </c>
      <c r="C174" s="99" t="s">
        <v>309</v>
      </c>
      <c r="D174" s="99" t="s">
        <v>19</v>
      </c>
      <c r="E174" s="100" t="s">
        <v>40</v>
      </c>
      <c r="F174" s="100" t="s">
        <v>127</v>
      </c>
      <c r="G174" s="100" t="s">
        <v>159</v>
      </c>
      <c r="H174" s="100" t="s">
        <v>33</v>
      </c>
      <c r="I174" s="107" t="s">
        <v>327</v>
      </c>
      <c r="J174" s="100" t="s">
        <v>225</v>
      </c>
      <c r="K174" s="99" t="s">
        <v>333</v>
      </c>
      <c r="L174" s="101" t="s">
        <v>25</v>
      </c>
      <c r="M174" s="102" t="s">
        <v>25</v>
      </c>
      <c r="N174" s="98" t="s">
        <v>229</v>
      </c>
      <c r="O174" s="98">
        <v>2</v>
      </c>
      <c r="P174" s="103">
        <v>39</v>
      </c>
      <c r="Q174" s="104" t="s">
        <v>314</v>
      </c>
      <c r="R174" s="105">
        <f t="shared" si="14"/>
        <v>78</v>
      </c>
      <c r="S174" s="105">
        <f t="shared" si="15"/>
        <v>78</v>
      </c>
    </row>
    <row r="175" spans="1:19" s="106" customFormat="1" ht="52" x14ac:dyDescent="0.3">
      <c r="A175" s="31" t="s">
        <v>625</v>
      </c>
      <c r="B175" s="32" t="s">
        <v>629</v>
      </c>
      <c r="C175" s="99" t="s">
        <v>309</v>
      </c>
      <c r="D175" s="99" t="s">
        <v>19</v>
      </c>
      <c r="E175" s="100" t="s">
        <v>40</v>
      </c>
      <c r="F175" s="100" t="s">
        <v>127</v>
      </c>
      <c r="G175" s="100" t="s">
        <v>159</v>
      </c>
      <c r="H175" s="100" t="s">
        <v>33</v>
      </c>
      <c r="I175" s="107" t="s">
        <v>327</v>
      </c>
      <c r="J175" s="100" t="s">
        <v>334</v>
      </c>
      <c r="K175" s="99" t="s">
        <v>335</v>
      </c>
      <c r="L175" s="101" t="s">
        <v>25</v>
      </c>
      <c r="M175" s="102" t="s">
        <v>25</v>
      </c>
      <c r="N175" s="98" t="s">
        <v>229</v>
      </c>
      <c r="O175" s="98">
        <v>2</v>
      </c>
      <c r="P175" s="103">
        <v>205</v>
      </c>
      <c r="Q175" s="104" t="s">
        <v>314</v>
      </c>
      <c r="R175" s="105">
        <f t="shared" si="14"/>
        <v>410</v>
      </c>
      <c r="S175" s="105">
        <f t="shared" si="15"/>
        <v>410</v>
      </c>
    </row>
    <row r="176" spans="1:19" s="106" customFormat="1" ht="52" x14ac:dyDescent="0.3">
      <c r="A176" s="31" t="s">
        <v>625</v>
      </c>
      <c r="B176" s="32" t="s">
        <v>629</v>
      </c>
      <c r="C176" s="99" t="s">
        <v>309</v>
      </c>
      <c r="D176" s="99" t="s">
        <v>19</v>
      </c>
      <c r="E176" s="100" t="s">
        <v>40</v>
      </c>
      <c r="F176" s="100" t="s">
        <v>127</v>
      </c>
      <c r="G176" s="100" t="s">
        <v>159</v>
      </c>
      <c r="H176" s="100" t="s">
        <v>33</v>
      </c>
      <c r="I176" s="107" t="s">
        <v>327</v>
      </c>
      <c r="J176" s="100" t="s">
        <v>336</v>
      </c>
      <c r="K176" s="99" t="s">
        <v>337</v>
      </c>
      <c r="L176" s="101" t="s">
        <v>25</v>
      </c>
      <c r="M176" s="102" t="s">
        <v>25</v>
      </c>
      <c r="N176" s="98" t="s">
        <v>229</v>
      </c>
      <c r="O176" s="98">
        <v>4</v>
      </c>
      <c r="P176" s="103">
        <v>418</v>
      </c>
      <c r="Q176" s="104" t="s">
        <v>314</v>
      </c>
      <c r="R176" s="105">
        <f t="shared" si="14"/>
        <v>1672</v>
      </c>
      <c r="S176" s="105">
        <f t="shared" si="15"/>
        <v>1672</v>
      </c>
    </row>
    <row r="177" spans="1:19" s="106" customFormat="1" ht="26" x14ac:dyDescent="0.3">
      <c r="A177" s="31" t="s">
        <v>625</v>
      </c>
      <c r="B177" s="32" t="s">
        <v>629</v>
      </c>
      <c r="C177" s="99" t="s">
        <v>309</v>
      </c>
      <c r="D177" s="99" t="s">
        <v>19</v>
      </c>
      <c r="E177" s="100" t="s">
        <v>20</v>
      </c>
      <c r="F177" s="100" t="s">
        <v>19</v>
      </c>
      <c r="G177" s="100" t="s">
        <v>21</v>
      </c>
      <c r="H177" s="100" t="s">
        <v>29</v>
      </c>
      <c r="I177" s="99" t="s">
        <v>338</v>
      </c>
      <c r="J177" s="100" t="s">
        <v>108</v>
      </c>
      <c r="K177" s="99" t="s">
        <v>339</v>
      </c>
      <c r="L177" s="101" t="s">
        <v>206</v>
      </c>
      <c r="M177" s="107" t="s">
        <v>318</v>
      </c>
      <c r="N177" s="98" t="s">
        <v>23</v>
      </c>
      <c r="O177" s="98">
        <v>1</v>
      </c>
      <c r="P177" s="103">
        <v>1000</v>
      </c>
      <c r="Q177" s="102" t="s">
        <v>326</v>
      </c>
      <c r="R177" s="105">
        <f t="shared" si="14"/>
        <v>1000</v>
      </c>
      <c r="S177" s="105">
        <f t="shared" si="15"/>
        <v>1000</v>
      </c>
    </row>
    <row r="178" spans="1:19" s="106" customFormat="1" ht="26" x14ac:dyDescent="0.3">
      <c r="A178" s="31" t="s">
        <v>625</v>
      </c>
      <c r="B178" s="32" t="s">
        <v>629</v>
      </c>
      <c r="C178" s="99" t="s">
        <v>309</v>
      </c>
      <c r="D178" s="99" t="s">
        <v>19</v>
      </c>
      <c r="E178" s="100" t="s">
        <v>40</v>
      </c>
      <c r="F178" s="100" t="s">
        <v>127</v>
      </c>
      <c r="G178" s="100" t="s">
        <v>159</v>
      </c>
      <c r="H178" s="100" t="s">
        <v>29</v>
      </c>
      <c r="I178" s="99" t="s">
        <v>338</v>
      </c>
      <c r="J178" s="100" t="s">
        <v>108</v>
      </c>
      <c r="K178" s="99" t="s">
        <v>339</v>
      </c>
      <c r="L178" s="101" t="s">
        <v>206</v>
      </c>
      <c r="M178" s="107" t="s">
        <v>318</v>
      </c>
      <c r="N178" s="98" t="s">
        <v>23</v>
      </c>
      <c r="O178" s="98">
        <v>1</v>
      </c>
      <c r="P178" s="103">
        <v>289.76</v>
      </c>
      <c r="Q178" s="102" t="s">
        <v>326</v>
      </c>
      <c r="R178" s="105">
        <f t="shared" si="14"/>
        <v>289.76</v>
      </c>
      <c r="S178" s="105">
        <f t="shared" si="15"/>
        <v>289.76</v>
      </c>
    </row>
    <row r="179" spans="1:19" s="106" customFormat="1" ht="39" x14ac:dyDescent="0.3">
      <c r="A179" s="31" t="s">
        <v>625</v>
      </c>
      <c r="B179" s="32" t="s">
        <v>629</v>
      </c>
      <c r="C179" s="99" t="s">
        <v>309</v>
      </c>
      <c r="D179" s="99" t="s">
        <v>19</v>
      </c>
      <c r="E179" s="100" t="s">
        <v>20</v>
      </c>
      <c r="F179" s="100" t="s">
        <v>19</v>
      </c>
      <c r="G179" s="100" t="s">
        <v>21</v>
      </c>
      <c r="H179" s="108" t="s">
        <v>340</v>
      </c>
      <c r="I179" s="107" t="s">
        <v>341</v>
      </c>
      <c r="J179" s="109" t="s">
        <v>108</v>
      </c>
      <c r="K179" s="99" t="s">
        <v>342</v>
      </c>
      <c r="L179" s="101" t="s">
        <v>25</v>
      </c>
      <c r="M179" s="102" t="s">
        <v>25</v>
      </c>
      <c r="N179" s="98" t="s">
        <v>23</v>
      </c>
      <c r="O179" s="98">
        <v>1</v>
      </c>
      <c r="P179" s="103">
        <v>228</v>
      </c>
      <c r="Q179" s="104" t="s">
        <v>314</v>
      </c>
      <c r="R179" s="105">
        <f t="shared" si="14"/>
        <v>228</v>
      </c>
      <c r="S179" s="105">
        <f t="shared" si="15"/>
        <v>228</v>
      </c>
    </row>
    <row r="180" spans="1:19" s="106" customFormat="1" ht="52" x14ac:dyDescent="0.3">
      <c r="A180" s="31" t="s">
        <v>625</v>
      </c>
      <c r="B180" s="32" t="s">
        <v>629</v>
      </c>
      <c r="C180" s="99" t="s">
        <v>309</v>
      </c>
      <c r="D180" s="99" t="s">
        <v>19</v>
      </c>
      <c r="E180" s="100" t="s">
        <v>39</v>
      </c>
      <c r="F180" s="100" t="s">
        <v>207</v>
      </c>
      <c r="G180" s="100" t="s">
        <v>48</v>
      </c>
      <c r="H180" s="100" t="s">
        <v>61</v>
      </c>
      <c r="I180" s="99" t="s">
        <v>319</v>
      </c>
      <c r="J180" s="100" t="s">
        <v>233</v>
      </c>
      <c r="K180" s="99" t="s">
        <v>343</v>
      </c>
      <c r="L180" s="101" t="s">
        <v>25</v>
      </c>
      <c r="M180" s="102" t="s">
        <v>25</v>
      </c>
      <c r="N180" s="98" t="s">
        <v>229</v>
      </c>
      <c r="O180" s="98">
        <v>8</v>
      </c>
      <c r="P180" s="103">
        <v>270</v>
      </c>
      <c r="Q180" s="104" t="s">
        <v>314</v>
      </c>
      <c r="R180" s="105">
        <f t="shared" si="14"/>
        <v>2160</v>
      </c>
      <c r="S180" s="105">
        <f t="shared" si="15"/>
        <v>2160</v>
      </c>
    </row>
    <row r="181" spans="1:19" s="106" customFormat="1" ht="52" x14ac:dyDescent="0.3">
      <c r="A181" s="31" t="s">
        <v>625</v>
      </c>
      <c r="B181" s="32" t="s">
        <v>629</v>
      </c>
      <c r="C181" s="99" t="s">
        <v>309</v>
      </c>
      <c r="D181" s="99" t="s">
        <v>19</v>
      </c>
      <c r="E181" s="100" t="s">
        <v>39</v>
      </c>
      <c r="F181" s="100" t="s">
        <v>207</v>
      </c>
      <c r="G181" s="100" t="s">
        <v>48</v>
      </c>
      <c r="H181" s="100" t="s">
        <v>61</v>
      </c>
      <c r="I181" s="99" t="s">
        <v>319</v>
      </c>
      <c r="J181" s="100" t="s">
        <v>321</v>
      </c>
      <c r="K181" s="99" t="s">
        <v>344</v>
      </c>
      <c r="L181" s="101" t="s">
        <v>25</v>
      </c>
      <c r="M181" s="102" t="s">
        <v>25</v>
      </c>
      <c r="N181" s="98" t="s">
        <v>229</v>
      </c>
      <c r="O181" s="98">
        <v>10</v>
      </c>
      <c r="P181" s="103">
        <v>47</v>
      </c>
      <c r="Q181" s="104" t="s">
        <v>314</v>
      </c>
      <c r="R181" s="105">
        <f t="shared" si="14"/>
        <v>470</v>
      </c>
      <c r="S181" s="105">
        <f t="shared" si="15"/>
        <v>470</v>
      </c>
    </row>
    <row r="182" spans="1:19" s="106" customFormat="1" ht="52" x14ac:dyDescent="0.3">
      <c r="A182" s="31" t="s">
        <v>625</v>
      </c>
      <c r="B182" s="32" t="s">
        <v>629</v>
      </c>
      <c r="C182" s="99" t="s">
        <v>309</v>
      </c>
      <c r="D182" s="99" t="s">
        <v>19</v>
      </c>
      <c r="E182" s="100" t="s">
        <v>39</v>
      </c>
      <c r="F182" s="100" t="s">
        <v>207</v>
      </c>
      <c r="G182" s="100" t="s">
        <v>48</v>
      </c>
      <c r="H182" s="100" t="s">
        <v>61</v>
      </c>
      <c r="I182" s="99" t="s">
        <v>319</v>
      </c>
      <c r="J182" s="100" t="s">
        <v>345</v>
      </c>
      <c r="K182" s="99" t="s">
        <v>346</v>
      </c>
      <c r="L182" s="101" t="s">
        <v>25</v>
      </c>
      <c r="M182" s="102" t="s">
        <v>25</v>
      </c>
      <c r="N182" s="98" t="s">
        <v>23</v>
      </c>
      <c r="O182" s="98">
        <v>1</v>
      </c>
      <c r="P182" s="103">
        <v>1292.5</v>
      </c>
      <c r="Q182" s="104" t="s">
        <v>314</v>
      </c>
      <c r="R182" s="105">
        <f t="shared" si="14"/>
        <v>1292.5</v>
      </c>
      <c r="S182" s="105">
        <f t="shared" si="15"/>
        <v>1292.5</v>
      </c>
    </row>
    <row r="183" spans="1:19" s="106" customFormat="1" ht="52" x14ac:dyDescent="0.3">
      <c r="A183" s="31" t="s">
        <v>625</v>
      </c>
      <c r="B183" s="32" t="s">
        <v>629</v>
      </c>
      <c r="C183" s="99" t="s">
        <v>309</v>
      </c>
      <c r="D183" s="99" t="s">
        <v>19</v>
      </c>
      <c r="E183" s="100" t="s">
        <v>39</v>
      </c>
      <c r="F183" s="100" t="s">
        <v>207</v>
      </c>
      <c r="G183" s="100" t="s">
        <v>48</v>
      </c>
      <c r="H183" s="100" t="s">
        <v>61</v>
      </c>
      <c r="I183" s="99" t="s">
        <v>319</v>
      </c>
      <c r="J183" s="100" t="s">
        <v>347</v>
      </c>
      <c r="K183" s="99" t="s">
        <v>348</v>
      </c>
      <c r="L183" s="101" t="s">
        <v>25</v>
      </c>
      <c r="M183" s="102" t="s">
        <v>25</v>
      </c>
      <c r="N183" s="98" t="s">
        <v>229</v>
      </c>
      <c r="O183" s="98">
        <v>8</v>
      </c>
      <c r="P183" s="103">
        <v>65.7</v>
      </c>
      <c r="Q183" s="104" t="s">
        <v>314</v>
      </c>
      <c r="R183" s="105">
        <f t="shared" si="14"/>
        <v>525.6</v>
      </c>
      <c r="S183" s="105">
        <f t="shared" si="15"/>
        <v>525.6</v>
      </c>
    </row>
    <row r="184" spans="1:19" s="106" customFormat="1" ht="65" x14ac:dyDescent="0.3">
      <c r="A184" s="31" t="s">
        <v>625</v>
      </c>
      <c r="B184" s="32" t="s">
        <v>629</v>
      </c>
      <c r="C184" s="99" t="s">
        <v>309</v>
      </c>
      <c r="D184" s="99" t="s">
        <v>19</v>
      </c>
      <c r="E184" s="100" t="s">
        <v>39</v>
      </c>
      <c r="F184" s="100" t="s">
        <v>207</v>
      </c>
      <c r="G184" s="100" t="s">
        <v>48</v>
      </c>
      <c r="H184" s="100" t="s">
        <v>61</v>
      </c>
      <c r="I184" s="99" t="s">
        <v>319</v>
      </c>
      <c r="J184" s="100" t="s">
        <v>345</v>
      </c>
      <c r="K184" s="99" t="s">
        <v>349</v>
      </c>
      <c r="L184" s="101" t="s">
        <v>25</v>
      </c>
      <c r="M184" s="102" t="s">
        <v>25</v>
      </c>
      <c r="N184" s="98" t="s">
        <v>229</v>
      </c>
      <c r="O184" s="98">
        <v>1</v>
      </c>
      <c r="P184" s="103">
        <v>68.8</v>
      </c>
      <c r="Q184" s="104" t="s">
        <v>314</v>
      </c>
      <c r="R184" s="105">
        <f t="shared" si="14"/>
        <v>68.8</v>
      </c>
      <c r="S184" s="105">
        <f t="shared" si="15"/>
        <v>68.8</v>
      </c>
    </row>
    <row r="185" spans="1:19" s="106" customFormat="1" ht="52" x14ac:dyDescent="0.3">
      <c r="A185" s="31" t="s">
        <v>625</v>
      </c>
      <c r="B185" s="32" t="s">
        <v>629</v>
      </c>
      <c r="C185" s="99" t="s">
        <v>309</v>
      </c>
      <c r="D185" s="99" t="s">
        <v>19</v>
      </c>
      <c r="E185" s="100" t="s">
        <v>39</v>
      </c>
      <c r="F185" s="100" t="s">
        <v>207</v>
      </c>
      <c r="G185" s="100" t="s">
        <v>48</v>
      </c>
      <c r="H185" s="100" t="s">
        <v>61</v>
      </c>
      <c r="I185" s="99" t="s">
        <v>319</v>
      </c>
      <c r="J185" s="100" t="s">
        <v>350</v>
      </c>
      <c r="K185" s="99" t="s">
        <v>351</v>
      </c>
      <c r="L185" s="101" t="s">
        <v>25</v>
      </c>
      <c r="M185" s="102" t="s">
        <v>25</v>
      </c>
      <c r="N185" s="98" t="s">
        <v>229</v>
      </c>
      <c r="O185" s="98">
        <v>4</v>
      </c>
      <c r="P185" s="103">
        <v>25</v>
      </c>
      <c r="Q185" s="104" t="s">
        <v>314</v>
      </c>
      <c r="R185" s="105">
        <f t="shared" si="14"/>
        <v>100</v>
      </c>
      <c r="S185" s="105">
        <f t="shared" si="15"/>
        <v>100</v>
      </c>
    </row>
    <row r="186" spans="1:19" s="106" customFormat="1" ht="52" x14ac:dyDescent="0.3">
      <c r="A186" s="31" t="s">
        <v>625</v>
      </c>
      <c r="B186" s="32" t="s">
        <v>629</v>
      </c>
      <c r="C186" s="99" t="s">
        <v>309</v>
      </c>
      <c r="D186" s="99" t="s">
        <v>19</v>
      </c>
      <c r="E186" s="100" t="s">
        <v>39</v>
      </c>
      <c r="F186" s="100" t="s">
        <v>207</v>
      </c>
      <c r="G186" s="100" t="s">
        <v>48</v>
      </c>
      <c r="H186" s="100" t="s">
        <v>61</v>
      </c>
      <c r="I186" s="99" t="s">
        <v>319</v>
      </c>
      <c r="J186" s="100" t="s">
        <v>345</v>
      </c>
      <c r="K186" s="99" t="s">
        <v>346</v>
      </c>
      <c r="L186" s="101" t="s">
        <v>25</v>
      </c>
      <c r="M186" s="102" t="s">
        <v>25</v>
      </c>
      <c r="N186" s="98" t="s">
        <v>229</v>
      </c>
      <c r="O186" s="98">
        <v>7</v>
      </c>
      <c r="P186" s="103">
        <v>67.209999999999994</v>
      </c>
      <c r="Q186" s="104" t="s">
        <v>314</v>
      </c>
      <c r="R186" s="105">
        <f t="shared" si="14"/>
        <v>470.46999999999997</v>
      </c>
      <c r="S186" s="105">
        <f t="shared" si="15"/>
        <v>470.46999999999997</v>
      </c>
    </row>
    <row r="187" spans="1:19" s="106" customFormat="1" ht="39" x14ac:dyDescent="0.3">
      <c r="A187" s="31" t="s">
        <v>625</v>
      </c>
      <c r="B187" s="32" t="s">
        <v>629</v>
      </c>
      <c r="C187" s="99" t="s">
        <v>309</v>
      </c>
      <c r="D187" s="99" t="s">
        <v>19</v>
      </c>
      <c r="E187" s="100" t="s">
        <v>39</v>
      </c>
      <c r="F187" s="100" t="s">
        <v>207</v>
      </c>
      <c r="G187" s="100" t="s">
        <v>48</v>
      </c>
      <c r="H187" s="100" t="s">
        <v>352</v>
      </c>
      <c r="I187" s="99" t="s">
        <v>353</v>
      </c>
      <c r="J187" s="100" t="s">
        <v>108</v>
      </c>
      <c r="K187" s="99" t="s">
        <v>354</v>
      </c>
      <c r="L187" s="101" t="s">
        <v>25</v>
      </c>
      <c r="M187" s="102" t="s">
        <v>25</v>
      </c>
      <c r="N187" s="98" t="s">
        <v>23</v>
      </c>
      <c r="O187" s="98">
        <v>1</v>
      </c>
      <c r="P187" s="103">
        <v>1224.96</v>
      </c>
      <c r="Q187" s="104" t="s">
        <v>314</v>
      </c>
      <c r="R187" s="105">
        <f t="shared" si="14"/>
        <v>1224.96</v>
      </c>
      <c r="S187" s="105">
        <f t="shared" si="15"/>
        <v>1224.96</v>
      </c>
    </row>
    <row r="188" spans="1:19" s="106" customFormat="1" ht="52" x14ac:dyDescent="0.3">
      <c r="A188" s="31" t="s">
        <v>625</v>
      </c>
      <c r="B188" s="32" t="s">
        <v>629</v>
      </c>
      <c r="C188" s="99" t="s">
        <v>309</v>
      </c>
      <c r="D188" s="99" t="s">
        <v>19</v>
      </c>
      <c r="E188" s="100" t="s">
        <v>20</v>
      </c>
      <c r="F188" s="100" t="s">
        <v>19</v>
      </c>
      <c r="G188" s="100" t="s">
        <v>21</v>
      </c>
      <c r="H188" s="100" t="s">
        <v>37</v>
      </c>
      <c r="I188" s="99" t="s">
        <v>319</v>
      </c>
      <c r="J188" s="100" t="s">
        <v>38</v>
      </c>
      <c r="K188" s="99" t="s">
        <v>355</v>
      </c>
      <c r="L188" s="101" t="s">
        <v>25</v>
      </c>
      <c r="M188" s="102" t="s">
        <v>25</v>
      </c>
      <c r="N188" s="98" t="s">
        <v>229</v>
      </c>
      <c r="O188" s="98">
        <v>16</v>
      </c>
      <c r="P188" s="103">
        <v>47</v>
      </c>
      <c r="Q188" s="104" t="s">
        <v>314</v>
      </c>
      <c r="R188" s="105">
        <f t="shared" si="14"/>
        <v>752</v>
      </c>
      <c r="S188" s="105">
        <f t="shared" si="15"/>
        <v>752</v>
      </c>
    </row>
    <row r="189" spans="1:19" s="106" customFormat="1" ht="52" x14ac:dyDescent="0.3">
      <c r="A189" s="31" t="s">
        <v>625</v>
      </c>
      <c r="B189" s="32" t="s">
        <v>629</v>
      </c>
      <c r="C189" s="99" t="s">
        <v>309</v>
      </c>
      <c r="D189" s="99" t="s">
        <v>19</v>
      </c>
      <c r="E189" s="100" t="s">
        <v>40</v>
      </c>
      <c r="F189" s="100" t="s">
        <v>127</v>
      </c>
      <c r="G189" s="100" t="s">
        <v>149</v>
      </c>
      <c r="H189" s="100" t="s">
        <v>356</v>
      </c>
      <c r="I189" s="99" t="s">
        <v>357</v>
      </c>
      <c r="J189" s="100" t="s">
        <v>241</v>
      </c>
      <c r="K189" s="99" t="s">
        <v>358</v>
      </c>
      <c r="L189" s="101" t="s">
        <v>25</v>
      </c>
      <c r="M189" s="102" t="s">
        <v>25</v>
      </c>
      <c r="N189" s="98" t="s">
        <v>23</v>
      </c>
      <c r="O189" s="98">
        <v>1</v>
      </c>
      <c r="P189" s="103">
        <v>155</v>
      </c>
      <c r="Q189" s="104" t="s">
        <v>314</v>
      </c>
      <c r="R189" s="105">
        <f t="shared" si="14"/>
        <v>155</v>
      </c>
      <c r="S189" s="105">
        <f t="shared" si="15"/>
        <v>155</v>
      </c>
    </row>
    <row r="190" spans="1:19" s="106" customFormat="1" ht="65" x14ac:dyDescent="0.3">
      <c r="A190" s="31" t="s">
        <v>625</v>
      </c>
      <c r="B190" s="32" t="s">
        <v>629</v>
      </c>
      <c r="C190" s="99" t="s">
        <v>309</v>
      </c>
      <c r="D190" s="99" t="s">
        <v>19</v>
      </c>
      <c r="E190" s="100" t="s">
        <v>40</v>
      </c>
      <c r="F190" s="100" t="s">
        <v>127</v>
      </c>
      <c r="G190" s="100" t="s">
        <v>149</v>
      </c>
      <c r="H190" s="100" t="s">
        <v>359</v>
      </c>
      <c r="I190" s="99" t="s">
        <v>360</v>
      </c>
      <c r="J190" s="100" t="s">
        <v>248</v>
      </c>
      <c r="K190" s="99" t="s">
        <v>361</v>
      </c>
      <c r="L190" s="101" t="s">
        <v>25</v>
      </c>
      <c r="M190" s="102" t="s">
        <v>25</v>
      </c>
      <c r="N190" s="98" t="s">
        <v>23</v>
      </c>
      <c r="O190" s="98">
        <v>1</v>
      </c>
      <c r="P190" s="103">
        <v>2399.0100000000002</v>
      </c>
      <c r="Q190" s="104" t="s">
        <v>314</v>
      </c>
      <c r="R190" s="105">
        <f t="shared" si="14"/>
        <v>2399.0100000000002</v>
      </c>
      <c r="S190" s="105">
        <f t="shared" si="15"/>
        <v>2399.0100000000002</v>
      </c>
    </row>
    <row r="191" spans="1:19" s="106" customFormat="1" ht="52" x14ac:dyDescent="0.3">
      <c r="A191" s="31" t="s">
        <v>625</v>
      </c>
      <c r="B191" s="32" t="s">
        <v>629</v>
      </c>
      <c r="C191" s="99" t="s">
        <v>309</v>
      </c>
      <c r="D191" s="99" t="s">
        <v>19</v>
      </c>
      <c r="E191" s="100" t="s">
        <v>20</v>
      </c>
      <c r="F191" s="100" t="s">
        <v>19</v>
      </c>
      <c r="G191" s="100" t="s">
        <v>21</v>
      </c>
      <c r="H191" s="100" t="s">
        <v>37</v>
      </c>
      <c r="I191" s="99" t="s">
        <v>319</v>
      </c>
      <c r="J191" s="100" t="s">
        <v>46</v>
      </c>
      <c r="K191" s="99" t="s">
        <v>362</v>
      </c>
      <c r="L191" s="101" t="s">
        <v>25</v>
      </c>
      <c r="M191" s="102" t="s">
        <v>25</v>
      </c>
      <c r="N191" s="98" t="s">
        <v>23</v>
      </c>
      <c r="O191" s="98">
        <v>1</v>
      </c>
      <c r="P191" s="103">
        <v>323</v>
      </c>
      <c r="Q191" s="104" t="s">
        <v>314</v>
      </c>
      <c r="R191" s="105">
        <f t="shared" si="14"/>
        <v>323</v>
      </c>
      <c r="S191" s="105">
        <f t="shared" si="15"/>
        <v>323</v>
      </c>
    </row>
    <row r="192" spans="1:19" s="106" customFormat="1" ht="52" x14ac:dyDescent="0.3">
      <c r="A192" s="31" t="s">
        <v>625</v>
      </c>
      <c r="B192" s="32" t="s">
        <v>629</v>
      </c>
      <c r="C192" s="99" t="s">
        <v>309</v>
      </c>
      <c r="D192" s="99" t="s">
        <v>19</v>
      </c>
      <c r="E192" s="100" t="s">
        <v>40</v>
      </c>
      <c r="F192" s="100" t="s">
        <v>127</v>
      </c>
      <c r="G192" s="100" t="s">
        <v>49</v>
      </c>
      <c r="H192" s="100" t="s">
        <v>37</v>
      </c>
      <c r="I192" s="99" t="s">
        <v>319</v>
      </c>
      <c r="J192" s="100" t="s">
        <v>46</v>
      </c>
      <c r="K192" s="99" t="s">
        <v>362</v>
      </c>
      <c r="L192" s="101" t="s">
        <v>25</v>
      </c>
      <c r="M192" s="102" t="s">
        <v>25</v>
      </c>
      <c r="N192" s="98" t="s">
        <v>23</v>
      </c>
      <c r="O192" s="98">
        <v>1</v>
      </c>
      <c r="P192" s="103">
        <v>66</v>
      </c>
      <c r="Q192" s="104" t="s">
        <v>314</v>
      </c>
      <c r="R192" s="105">
        <f t="shared" si="14"/>
        <v>66</v>
      </c>
      <c r="S192" s="105">
        <f t="shared" si="15"/>
        <v>66</v>
      </c>
    </row>
    <row r="193" spans="1:19" s="106" customFormat="1" ht="39" x14ac:dyDescent="0.3">
      <c r="A193" s="31" t="s">
        <v>625</v>
      </c>
      <c r="B193" s="32" t="s">
        <v>629</v>
      </c>
      <c r="C193" s="99" t="s">
        <v>309</v>
      </c>
      <c r="D193" s="99" t="s">
        <v>19</v>
      </c>
      <c r="E193" s="100" t="s">
        <v>50</v>
      </c>
      <c r="F193" s="100" t="s">
        <v>19</v>
      </c>
      <c r="G193" s="100" t="s">
        <v>60</v>
      </c>
      <c r="H193" s="100" t="s">
        <v>363</v>
      </c>
      <c r="I193" s="99" t="s">
        <v>364</v>
      </c>
      <c r="J193" s="100" t="s">
        <v>45</v>
      </c>
      <c r="K193" s="99" t="s">
        <v>365</v>
      </c>
      <c r="L193" s="101" t="s">
        <v>25</v>
      </c>
      <c r="M193" s="102" t="s">
        <v>25</v>
      </c>
      <c r="N193" s="98" t="s">
        <v>23</v>
      </c>
      <c r="O193" s="98">
        <v>1</v>
      </c>
      <c r="P193" s="103">
        <v>99</v>
      </c>
      <c r="Q193" s="104" t="s">
        <v>314</v>
      </c>
      <c r="R193" s="105">
        <f t="shared" si="14"/>
        <v>99</v>
      </c>
      <c r="S193" s="105">
        <f t="shared" si="15"/>
        <v>99</v>
      </c>
    </row>
    <row r="194" spans="1:19" s="106" customFormat="1" ht="39" x14ac:dyDescent="0.3">
      <c r="A194" s="31" t="s">
        <v>625</v>
      </c>
      <c r="B194" s="32" t="s">
        <v>629</v>
      </c>
      <c r="C194" s="99" t="s">
        <v>309</v>
      </c>
      <c r="D194" s="99" t="s">
        <v>19</v>
      </c>
      <c r="E194" s="100" t="s">
        <v>50</v>
      </c>
      <c r="F194" s="100" t="s">
        <v>19</v>
      </c>
      <c r="G194" s="100" t="s">
        <v>60</v>
      </c>
      <c r="H194" s="100" t="s">
        <v>363</v>
      </c>
      <c r="I194" s="99" t="s">
        <v>364</v>
      </c>
      <c r="J194" s="100" t="s">
        <v>45</v>
      </c>
      <c r="K194" s="99" t="s">
        <v>366</v>
      </c>
      <c r="L194" s="101" t="s">
        <v>25</v>
      </c>
      <c r="M194" s="102" t="s">
        <v>25</v>
      </c>
      <c r="N194" s="98" t="s">
        <v>23</v>
      </c>
      <c r="O194" s="98">
        <v>1</v>
      </c>
      <c r="P194" s="103">
        <v>279</v>
      </c>
      <c r="Q194" s="104" t="s">
        <v>314</v>
      </c>
      <c r="R194" s="105">
        <f t="shared" si="14"/>
        <v>279</v>
      </c>
      <c r="S194" s="105">
        <f t="shared" si="15"/>
        <v>279</v>
      </c>
    </row>
    <row r="195" spans="1:19" s="106" customFormat="1" ht="52" x14ac:dyDescent="0.3">
      <c r="A195" s="31" t="s">
        <v>625</v>
      </c>
      <c r="B195" s="32" t="s">
        <v>629</v>
      </c>
      <c r="C195" s="99" t="s">
        <v>309</v>
      </c>
      <c r="D195" s="99" t="s">
        <v>19</v>
      </c>
      <c r="E195" s="100" t="s">
        <v>39</v>
      </c>
      <c r="F195" s="100" t="s">
        <v>207</v>
      </c>
      <c r="G195" s="100" t="s">
        <v>48</v>
      </c>
      <c r="H195" s="100" t="s">
        <v>33</v>
      </c>
      <c r="I195" s="107" t="s">
        <v>327</v>
      </c>
      <c r="J195" s="100" t="s">
        <v>367</v>
      </c>
      <c r="K195" s="99" t="s">
        <v>368</v>
      </c>
      <c r="L195" s="101" t="s">
        <v>25</v>
      </c>
      <c r="M195" s="102" t="s">
        <v>25</v>
      </c>
      <c r="N195" s="98" t="s">
        <v>229</v>
      </c>
      <c r="O195" s="98">
        <v>160</v>
      </c>
      <c r="P195" s="103">
        <v>5</v>
      </c>
      <c r="Q195" s="104" t="s">
        <v>314</v>
      </c>
      <c r="R195" s="105">
        <f t="shared" si="14"/>
        <v>800</v>
      </c>
      <c r="S195" s="105">
        <f t="shared" si="15"/>
        <v>800</v>
      </c>
    </row>
    <row r="196" spans="1:19" s="106" customFormat="1" ht="52" x14ac:dyDescent="0.3">
      <c r="A196" s="31" t="s">
        <v>625</v>
      </c>
      <c r="B196" s="32" t="s">
        <v>629</v>
      </c>
      <c r="C196" s="99" t="s">
        <v>309</v>
      </c>
      <c r="D196" s="99" t="s">
        <v>19</v>
      </c>
      <c r="E196" s="100" t="s">
        <v>39</v>
      </c>
      <c r="F196" s="100" t="s">
        <v>207</v>
      </c>
      <c r="G196" s="100" t="s">
        <v>48</v>
      </c>
      <c r="H196" s="100" t="s">
        <v>61</v>
      </c>
      <c r="I196" s="99" t="s">
        <v>319</v>
      </c>
      <c r="J196" s="100" t="s">
        <v>59</v>
      </c>
      <c r="K196" s="99" t="s">
        <v>369</v>
      </c>
      <c r="L196" s="101" t="s">
        <v>25</v>
      </c>
      <c r="M196" s="102" t="s">
        <v>25</v>
      </c>
      <c r="N196" s="98" t="s">
        <v>229</v>
      </c>
      <c r="O196" s="98">
        <v>160</v>
      </c>
      <c r="P196" s="103">
        <v>40</v>
      </c>
      <c r="Q196" s="104" t="s">
        <v>314</v>
      </c>
      <c r="R196" s="105">
        <f t="shared" si="14"/>
        <v>6400</v>
      </c>
      <c r="S196" s="105">
        <f t="shared" si="15"/>
        <v>6400</v>
      </c>
    </row>
    <row r="197" spans="1:19" s="106" customFormat="1" ht="52" x14ac:dyDescent="0.3">
      <c r="A197" s="31" t="s">
        <v>625</v>
      </c>
      <c r="B197" s="32" t="s">
        <v>629</v>
      </c>
      <c r="C197" s="99" t="s">
        <v>309</v>
      </c>
      <c r="D197" s="99" t="s">
        <v>19</v>
      </c>
      <c r="E197" s="100" t="s">
        <v>39</v>
      </c>
      <c r="F197" s="100" t="s">
        <v>207</v>
      </c>
      <c r="G197" s="100" t="s">
        <v>48</v>
      </c>
      <c r="H197" s="100" t="s">
        <v>37</v>
      </c>
      <c r="I197" s="99" t="s">
        <v>319</v>
      </c>
      <c r="J197" s="100" t="s">
        <v>370</v>
      </c>
      <c r="K197" s="99" t="s">
        <v>371</v>
      </c>
      <c r="L197" s="101" t="s">
        <v>25</v>
      </c>
      <c r="M197" s="102" t="s">
        <v>25</v>
      </c>
      <c r="N197" s="98" t="s">
        <v>229</v>
      </c>
      <c r="O197" s="98">
        <v>6</v>
      </c>
      <c r="P197" s="103">
        <v>28.5</v>
      </c>
      <c r="Q197" s="104" t="s">
        <v>314</v>
      </c>
      <c r="R197" s="105">
        <f t="shared" si="14"/>
        <v>171</v>
      </c>
      <c r="S197" s="105">
        <f t="shared" si="15"/>
        <v>171</v>
      </c>
    </row>
    <row r="198" spans="1:19" s="106" customFormat="1" ht="52" x14ac:dyDescent="0.3">
      <c r="A198" s="31" t="s">
        <v>625</v>
      </c>
      <c r="B198" s="32" t="s">
        <v>629</v>
      </c>
      <c r="C198" s="99" t="s">
        <v>309</v>
      </c>
      <c r="D198" s="99" t="s">
        <v>19</v>
      </c>
      <c r="E198" s="100" t="s">
        <v>39</v>
      </c>
      <c r="F198" s="100" t="s">
        <v>207</v>
      </c>
      <c r="G198" s="100" t="s">
        <v>48</v>
      </c>
      <c r="H198" s="100" t="s">
        <v>37</v>
      </c>
      <c r="I198" s="99" t="s">
        <v>319</v>
      </c>
      <c r="J198" s="100" t="s">
        <v>38</v>
      </c>
      <c r="K198" s="99" t="s">
        <v>372</v>
      </c>
      <c r="L198" s="101" t="s">
        <v>25</v>
      </c>
      <c r="M198" s="102" t="s">
        <v>25</v>
      </c>
      <c r="N198" s="98" t="s">
        <v>229</v>
      </c>
      <c r="O198" s="98">
        <v>5</v>
      </c>
      <c r="P198" s="103">
        <v>51.9</v>
      </c>
      <c r="Q198" s="104" t="s">
        <v>314</v>
      </c>
      <c r="R198" s="105">
        <f t="shared" si="14"/>
        <v>259.5</v>
      </c>
      <c r="S198" s="105">
        <f t="shared" si="15"/>
        <v>259.5</v>
      </c>
    </row>
    <row r="199" spans="1:19" s="106" customFormat="1" ht="52" x14ac:dyDescent="0.3">
      <c r="A199" s="31" t="s">
        <v>625</v>
      </c>
      <c r="B199" s="32" t="s">
        <v>629</v>
      </c>
      <c r="C199" s="99" t="s">
        <v>309</v>
      </c>
      <c r="D199" s="99" t="s">
        <v>19</v>
      </c>
      <c r="E199" s="100" t="s">
        <v>39</v>
      </c>
      <c r="F199" s="100" t="s">
        <v>207</v>
      </c>
      <c r="G199" s="100" t="s">
        <v>48</v>
      </c>
      <c r="H199" s="100" t="s">
        <v>37</v>
      </c>
      <c r="I199" s="99" t="s">
        <v>319</v>
      </c>
      <c r="J199" s="100" t="s">
        <v>46</v>
      </c>
      <c r="K199" s="99" t="s">
        <v>373</v>
      </c>
      <c r="L199" s="101" t="s">
        <v>25</v>
      </c>
      <c r="M199" s="102" t="s">
        <v>25</v>
      </c>
      <c r="N199" s="98" t="s">
        <v>23</v>
      </c>
      <c r="O199" s="98">
        <v>1</v>
      </c>
      <c r="P199" s="103">
        <v>1589.18</v>
      </c>
      <c r="Q199" s="104" t="s">
        <v>314</v>
      </c>
      <c r="R199" s="105">
        <f t="shared" si="14"/>
        <v>1589.18</v>
      </c>
      <c r="S199" s="105">
        <f t="shared" si="15"/>
        <v>1589.18</v>
      </c>
    </row>
    <row r="200" spans="1:19" s="106" customFormat="1" ht="52" x14ac:dyDescent="0.3">
      <c r="A200" s="31" t="s">
        <v>625</v>
      </c>
      <c r="B200" s="32" t="s">
        <v>629</v>
      </c>
      <c r="C200" s="99" t="s">
        <v>309</v>
      </c>
      <c r="D200" s="99" t="s">
        <v>19</v>
      </c>
      <c r="E200" s="100" t="s">
        <v>39</v>
      </c>
      <c r="F200" s="100" t="s">
        <v>207</v>
      </c>
      <c r="G200" s="100" t="s">
        <v>48</v>
      </c>
      <c r="H200" s="100" t="s">
        <v>61</v>
      </c>
      <c r="I200" s="99" t="s">
        <v>319</v>
      </c>
      <c r="J200" s="100" t="s">
        <v>59</v>
      </c>
      <c r="K200" s="99" t="s">
        <v>373</v>
      </c>
      <c r="L200" s="101" t="s">
        <v>25</v>
      </c>
      <c r="M200" s="102" t="s">
        <v>25</v>
      </c>
      <c r="N200" s="98" t="s">
        <v>23</v>
      </c>
      <c r="O200" s="98">
        <v>1</v>
      </c>
      <c r="P200" s="103">
        <v>6825.82</v>
      </c>
      <c r="Q200" s="104" t="s">
        <v>314</v>
      </c>
      <c r="R200" s="105">
        <f t="shared" si="14"/>
        <v>6825.82</v>
      </c>
      <c r="S200" s="105">
        <f t="shared" si="15"/>
        <v>6825.82</v>
      </c>
    </row>
    <row r="201" spans="1:19" s="106" customFormat="1" ht="52" x14ac:dyDescent="0.3">
      <c r="A201" s="31" t="s">
        <v>625</v>
      </c>
      <c r="B201" s="32" t="s">
        <v>629</v>
      </c>
      <c r="C201" s="99" t="s">
        <v>309</v>
      </c>
      <c r="D201" s="99" t="s">
        <v>19</v>
      </c>
      <c r="E201" s="100" t="s">
        <v>39</v>
      </c>
      <c r="F201" s="100" t="s">
        <v>207</v>
      </c>
      <c r="G201" s="100" t="s">
        <v>48</v>
      </c>
      <c r="H201" s="100" t="s">
        <v>33</v>
      </c>
      <c r="I201" s="107" t="s">
        <v>327</v>
      </c>
      <c r="J201" s="100" t="s">
        <v>374</v>
      </c>
      <c r="K201" s="99" t="s">
        <v>375</v>
      </c>
      <c r="L201" s="101" t="s">
        <v>25</v>
      </c>
      <c r="M201" s="102" t="s">
        <v>25</v>
      </c>
      <c r="N201" s="98" t="s">
        <v>23</v>
      </c>
      <c r="O201" s="98">
        <v>1</v>
      </c>
      <c r="P201" s="103">
        <v>119.94</v>
      </c>
      <c r="Q201" s="104" t="s">
        <v>314</v>
      </c>
      <c r="R201" s="105">
        <f t="shared" si="14"/>
        <v>119.94</v>
      </c>
      <c r="S201" s="105">
        <f t="shared" si="15"/>
        <v>119.94</v>
      </c>
    </row>
    <row r="202" spans="1:19" s="106" customFormat="1" ht="52" x14ac:dyDescent="0.3">
      <c r="A202" s="31" t="s">
        <v>625</v>
      </c>
      <c r="B202" s="32" t="s">
        <v>629</v>
      </c>
      <c r="C202" s="99" t="s">
        <v>309</v>
      </c>
      <c r="D202" s="99" t="s">
        <v>19</v>
      </c>
      <c r="E202" s="100" t="s">
        <v>39</v>
      </c>
      <c r="F202" s="100" t="s">
        <v>207</v>
      </c>
      <c r="G202" s="100" t="s">
        <v>48</v>
      </c>
      <c r="H202" s="100" t="s">
        <v>61</v>
      </c>
      <c r="I202" s="99" t="s">
        <v>319</v>
      </c>
      <c r="J202" s="100" t="s">
        <v>376</v>
      </c>
      <c r="K202" s="99" t="s">
        <v>377</v>
      </c>
      <c r="L202" s="101" t="s">
        <v>25</v>
      </c>
      <c r="M202" s="102" t="s">
        <v>25</v>
      </c>
      <c r="N202" s="98" t="s">
        <v>23</v>
      </c>
      <c r="O202" s="98">
        <v>1</v>
      </c>
      <c r="P202" s="103">
        <v>179.91</v>
      </c>
      <c r="Q202" s="104" t="s">
        <v>314</v>
      </c>
      <c r="R202" s="105">
        <f t="shared" si="14"/>
        <v>179.91</v>
      </c>
      <c r="S202" s="105">
        <f t="shared" si="15"/>
        <v>179.91</v>
      </c>
    </row>
    <row r="203" spans="1:19" s="106" customFormat="1" ht="52" x14ac:dyDescent="0.3">
      <c r="A203" s="31" t="s">
        <v>625</v>
      </c>
      <c r="B203" s="32" t="s">
        <v>629</v>
      </c>
      <c r="C203" s="99" t="s">
        <v>309</v>
      </c>
      <c r="D203" s="99" t="s">
        <v>19</v>
      </c>
      <c r="E203" s="100" t="s">
        <v>39</v>
      </c>
      <c r="F203" s="100" t="s">
        <v>207</v>
      </c>
      <c r="G203" s="100" t="s">
        <v>48</v>
      </c>
      <c r="H203" s="100" t="s">
        <v>61</v>
      </c>
      <c r="I203" s="99" t="s">
        <v>319</v>
      </c>
      <c r="J203" s="100" t="s">
        <v>321</v>
      </c>
      <c r="K203" s="99" t="s">
        <v>378</v>
      </c>
      <c r="L203" s="101" t="s">
        <v>25</v>
      </c>
      <c r="M203" s="102" t="s">
        <v>25</v>
      </c>
      <c r="N203" s="98" t="s">
        <v>23</v>
      </c>
      <c r="O203" s="98">
        <v>1</v>
      </c>
      <c r="P203" s="103">
        <v>239.92</v>
      </c>
      <c r="Q203" s="104" t="s">
        <v>314</v>
      </c>
      <c r="R203" s="105">
        <f t="shared" si="14"/>
        <v>239.92</v>
      </c>
      <c r="S203" s="105">
        <f t="shared" si="15"/>
        <v>239.92</v>
      </c>
    </row>
    <row r="204" spans="1:19" s="106" customFormat="1" ht="52" x14ac:dyDescent="0.3">
      <c r="A204" s="31" t="s">
        <v>625</v>
      </c>
      <c r="B204" s="32" t="s">
        <v>629</v>
      </c>
      <c r="C204" s="99" t="s">
        <v>309</v>
      </c>
      <c r="D204" s="99" t="s">
        <v>19</v>
      </c>
      <c r="E204" s="100" t="s">
        <v>39</v>
      </c>
      <c r="F204" s="100" t="s">
        <v>207</v>
      </c>
      <c r="G204" s="100" t="s">
        <v>48</v>
      </c>
      <c r="H204" s="100" t="s">
        <v>33</v>
      </c>
      <c r="I204" s="107" t="s">
        <v>327</v>
      </c>
      <c r="J204" s="100" t="s">
        <v>367</v>
      </c>
      <c r="K204" s="99" t="s">
        <v>379</v>
      </c>
      <c r="L204" s="101" t="s">
        <v>25</v>
      </c>
      <c r="M204" s="102" t="s">
        <v>25</v>
      </c>
      <c r="N204" s="98" t="s">
        <v>23</v>
      </c>
      <c r="O204" s="98">
        <v>1</v>
      </c>
      <c r="P204" s="103">
        <v>29.98</v>
      </c>
      <c r="Q204" s="104" t="s">
        <v>314</v>
      </c>
      <c r="R204" s="105">
        <f t="shared" si="14"/>
        <v>29.98</v>
      </c>
      <c r="S204" s="105">
        <f t="shared" si="15"/>
        <v>29.98</v>
      </c>
    </row>
    <row r="205" spans="1:19" s="106" customFormat="1" ht="52" x14ac:dyDescent="0.3">
      <c r="A205" s="31" t="s">
        <v>625</v>
      </c>
      <c r="B205" s="32" t="s">
        <v>629</v>
      </c>
      <c r="C205" s="99" t="s">
        <v>309</v>
      </c>
      <c r="D205" s="99" t="s">
        <v>19</v>
      </c>
      <c r="E205" s="100" t="s">
        <v>39</v>
      </c>
      <c r="F205" s="100" t="s">
        <v>207</v>
      </c>
      <c r="G205" s="100" t="s">
        <v>48</v>
      </c>
      <c r="H205" s="100" t="s">
        <v>33</v>
      </c>
      <c r="I205" s="107" t="s">
        <v>327</v>
      </c>
      <c r="J205" s="100" t="s">
        <v>380</v>
      </c>
      <c r="K205" s="99" t="s">
        <v>381</v>
      </c>
      <c r="L205" s="101" t="s">
        <v>25</v>
      </c>
      <c r="M205" s="102" t="s">
        <v>25</v>
      </c>
      <c r="N205" s="98" t="s">
        <v>23</v>
      </c>
      <c r="O205" s="98">
        <v>1</v>
      </c>
      <c r="P205" s="103">
        <v>239.92</v>
      </c>
      <c r="Q205" s="104" t="s">
        <v>314</v>
      </c>
      <c r="R205" s="105">
        <f t="shared" si="14"/>
        <v>239.92</v>
      </c>
      <c r="S205" s="105">
        <f t="shared" si="15"/>
        <v>239.92</v>
      </c>
    </row>
    <row r="206" spans="1:19" s="106" customFormat="1" ht="52" x14ac:dyDescent="0.3">
      <c r="A206" s="31" t="s">
        <v>625</v>
      </c>
      <c r="B206" s="32" t="s">
        <v>629</v>
      </c>
      <c r="C206" s="99" t="s">
        <v>309</v>
      </c>
      <c r="D206" s="99" t="s">
        <v>19</v>
      </c>
      <c r="E206" s="100" t="s">
        <v>39</v>
      </c>
      <c r="F206" s="100" t="s">
        <v>207</v>
      </c>
      <c r="G206" s="100" t="s">
        <v>48</v>
      </c>
      <c r="H206" s="100" t="s">
        <v>61</v>
      </c>
      <c r="I206" s="99" t="s">
        <v>319</v>
      </c>
      <c r="J206" s="100" t="s">
        <v>59</v>
      </c>
      <c r="K206" s="99" t="s">
        <v>382</v>
      </c>
      <c r="L206" s="101" t="s">
        <v>25</v>
      </c>
      <c r="M206" s="102" t="s">
        <v>25</v>
      </c>
      <c r="N206" s="98" t="s">
        <v>23</v>
      </c>
      <c r="O206" s="98">
        <v>1</v>
      </c>
      <c r="P206" s="103">
        <v>28768</v>
      </c>
      <c r="Q206" s="104" t="s">
        <v>314</v>
      </c>
      <c r="R206" s="105">
        <f t="shared" si="14"/>
        <v>28768</v>
      </c>
      <c r="S206" s="105">
        <f t="shared" si="15"/>
        <v>28768</v>
      </c>
    </row>
    <row r="207" spans="1:19" s="106" customFormat="1" ht="39" x14ac:dyDescent="0.3">
      <c r="A207" s="31" t="s">
        <v>625</v>
      </c>
      <c r="B207" s="32" t="s">
        <v>629</v>
      </c>
      <c r="C207" s="99" t="s">
        <v>309</v>
      </c>
      <c r="D207" s="99" t="s">
        <v>19</v>
      </c>
      <c r="E207" s="100" t="s">
        <v>163</v>
      </c>
      <c r="F207" s="100" t="s">
        <v>164</v>
      </c>
      <c r="G207" s="100" t="s">
        <v>165</v>
      </c>
      <c r="H207" s="100" t="s">
        <v>35</v>
      </c>
      <c r="I207" s="107" t="s">
        <v>383</v>
      </c>
      <c r="J207" s="100" t="s">
        <v>108</v>
      </c>
      <c r="K207" s="99" t="s">
        <v>384</v>
      </c>
      <c r="L207" s="101" t="s">
        <v>25</v>
      </c>
      <c r="M207" s="102" t="s">
        <v>25</v>
      </c>
      <c r="N207" s="98" t="s">
        <v>23</v>
      </c>
      <c r="O207" s="98">
        <v>1</v>
      </c>
      <c r="P207" s="103">
        <v>870</v>
      </c>
      <c r="Q207" s="104" t="s">
        <v>314</v>
      </c>
      <c r="R207" s="105">
        <f t="shared" si="14"/>
        <v>870</v>
      </c>
      <c r="S207" s="105">
        <f t="shared" si="15"/>
        <v>870</v>
      </c>
    </row>
    <row r="208" spans="1:19" s="106" customFormat="1" ht="39" x14ac:dyDescent="0.3">
      <c r="A208" s="31" t="s">
        <v>625</v>
      </c>
      <c r="B208" s="32" t="s">
        <v>629</v>
      </c>
      <c r="C208" s="99" t="s">
        <v>309</v>
      </c>
      <c r="D208" s="99" t="s">
        <v>19</v>
      </c>
      <c r="E208" s="100" t="s">
        <v>163</v>
      </c>
      <c r="F208" s="100" t="s">
        <v>164</v>
      </c>
      <c r="G208" s="100" t="s">
        <v>165</v>
      </c>
      <c r="H208" s="100" t="s">
        <v>35</v>
      </c>
      <c r="I208" s="107" t="s">
        <v>383</v>
      </c>
      <c r="J208" s="100" t="s">
        <v>108</v>
      </c>
      <c r="K208" s="99" t="s">
        <v>385</v>
      </c>
      <c r="L208" s="101" t="s">
        <v>25</v>
      </c>
      <c r="M208" s="102" t="s">
        <v>25</v>
      </c>
      <c r="N208" s="98" t="s">
        <v>23</v>
      </c>
      <c r="O208" s="98">
        <v>1</v>
      </c>
      <c r="P208" s="103">
        <v>870</v>
      </c>
      <c r="Q208" s="104" t="s">
        <v>314</v>
      </c>
      <c r="R208" s="105">
        <f t="shared" si="14"/>
        <v>870</v>
      </c>
      <c r="S208" s="105">
        <f t="shared" si="15"/>
        <v>870</v>
      </c>
    </row>
    <row r="209" spans="1:19" s="106" customFormat="1" ht="39" x14ac:dyDescent="0.3">
      <c r="A209" s="31" t="s">
        <v>625</v>
      </c>
      <c r="B209" s="32" t="s">
        <v>629</v>
      </c>
      <c r="C209" s="99" t="s">
        <v>309</v>
      </c>
      <c r="D209" s="99" t="s">
        <v>19</v>
      </c>
      <c r="E209" s="100" t="s">
        <v>20</v>
      </c>
      <c r="F209" s="100" t="s">
        <v>19</v>
      </c>
      <c r="G209" s="100" t="s">
        <v>21</v>
      </c>
      <c r="H209" s="100" t="s">
        <v>340</v>
      </c>
      <c r="I209" s="107" t="s">
        <v>341</v>
      </c>
      <c r="J209" s="100" t="s">
        <v>108</v>
      </c>
      <c r="K209" s="99" t="s">
        <v>386</v>
      </c>
      <c r="L209" s="101" t="s">
        <v>25</v>
      </c>
      <c r="M209" s="102" t="s">
        <v>25</v>
      </c>
      <c r="N209" s="98" t="s">
        <v>23</v>
      </c>
      <c r="O209" s="98">
        <v>1</v>
      </c>
      <c r="P209" s="103">
        <v>152</v>
      </c>
      <c r="Q209" s="104" t="s">
        <v>314</v>
      </c>
      <c r="R209" s="105">
        <f t="shared" si="14"/>
        <v>152</v>
      </c>
      <c r="S209" s="105">
        <f t="shared" si="15"/>
        <v>152</v>
      </c>
    </row>
    <row r="210" spans="1:19" s="106" customFormat="1" ht="39" x14ac:dyDescent="0.3">
      <c r="A210" s="31" t="s">
        <v>625</v>
      </c>
      <c r="B210" s="32" t="s">
        <v>629</v>
      </c>
      <c r="C210" s="99" t="s">
        <v>309</v>
      </c>
      <c r="D210" s="99" t="s">
        <v>19</v>
      </c>
      <c r="E210" s="100" t="s">
        <v>163</v>
      </c>
      <c r="F210" s="100" t="s">
        <v>199</v>
      </c>
      <c r="G210" s="100" t="s">
        <v>21</v>
      </c>
      <c r="H210" s="100" t="s">
        <v>340</v>
      </c>
      <c r="I210" s="107" t="s">
        <v>341</v>
      </c>
      <c r="J210" s="100" t="s">
        <v>108</v>
      </c>
      <c r="K210" s="99" t="s">
        <v>386</v>
      </c>
      <c r="L210" s="101" t="s">
        <v>25</v>
      </c>
      <c r="M210" s="102" t="s">
        <v>25</v>
      </c>
      <c r="N210" s="98" t="s">
        <v>23</v>
      </c>
      <c r="O210" s="98">
        <v>1</v>
      </c>
      <c r="P210" s="103">
        <v>152</v>
      </c>
      <c r="Q210" s="104" t="s">
        <v>314</v>
      </c>
      <c r="R210" s="105">
        <f t="shared" si="14"/>
        <v>152</v>
      </c>
      <c r="S210" s="105">
        <f t="shared" si="15"/>
        <v>152</v>
      </c>
    </row>
    <row r="211" spans="1:19" s="106" customFormat="1" ht="39" x14ac:dyDescent="0.3">
      <c r="A211" s="31" t="s">
        <v>625</v>
      </c>
      <c r="B211" s="32" t="s">
        <v>629</v>
      </c>
      <c r="C211" s="99" t="s">
        <v>309</v>
      </c>
      <c r="D211" s="99" t="s">
        <v>19</v>
      </c>
      <c r="E211" s="100" t="s">
        <v>20</v>
      </c>
      <c r="F211" s="100" t="s">
        <v>19</v>
      </c>
      <c r="G211" s="100" t="s">
        <v>21</v>
      </c>
      <c r="H211" s="100" t="s">
        <v>340</v>
      </c>
      <c r="I211" s="107" t="s">
        <v>341</v>
      </c>
      <c r="J211" s="100" t="s">
        <v>108</v>
      </c>
      <c r="K211" s="99" t="s">
        <v>387</v>
      </c>
      <c r="L211" s="101" t="s">
        <v>25</v>
      </c>
      <c r="M211" s="102" t="s">
        <v>25</v>
      </c>
      <c r="N211" s="98" t="s">
        <v>23</v>
      </c>
      <c r="O211" s="98">
        <v>1</v>
      </c>
      <c r="P211" s="103">
        <v>152</v>
      </c>
      <c r="Q211" s="104" t="s">
        <v>314</v>
      </c>
      <c r="R211" s="105">
        <f t="shared" si="14"/>
        <v>152</v>
      </c>
      <c r="S211" s="105">
        <f t="shared" si="15"/>
        <v>152</v>
      </c>
    </row>
    <row r="212" spans="1:19" s="106" customFormat="1" ht="39" x14ac:dyDescent="0.3">
      <c r="A212" s="31" t="s">
        <v>625</v>
      </c>
      <c r="B212" s="32" t="s">
        <v>629</v>
      </c>
      <c r="C212" s="99" t="s">
        <v>309</v>
      </c>
      <c r="D212" s="99" t="s">
        <v>19</v>
      </c>
      <c r="E212" s="100" t="s">
        <v>40</v>
      </c>
      <c r="F212" s="100" t="s">
        <v>127</v>
      </c>
      <c r="G212" s="100" t="s">
        <v>21</v>
      </c>
      <c r="H212" s="100" t="s">
        <v>388</v>
      </c>
      <c r="I212" s="107" t="s">
        <v>389</v>
      </c>
      <c r="J212" s="100" t="s">
        <v>390</v>
      </c>
      <c r="K212" s="99" t="s">
        <v>391</v>
      </c>
      <c r="L212" s="101" t="s">
        <v>25</v>
      </c>
      <c r="M212" s="102" t="s">
        <v>25</v>
      </c>
      <c r="N212" s="98" t="s">
        <v>229</v>
      </c>
      <c r="O212" s="98">
        <v>1</v>
      </c>
      <c r="P212" s="103">
        <v>480</v>
      </c>
      <c r="Q212" s="104" t="s">
        <v>314</v>
      </c>
      <c r="R212" s="105">
        <f t="shared" si="14"/>
        <v>480</v>
      </c>
      <c r="S212" s="105">
        <f t="shared" si="15"/>
        <v>480</v>
      </c>
    </row>
    <row r="213" spans="1:19" s="106" customFormat="1" ht="26" x14ac:dyDescent="0.3">
      <c r="A213" s="31" t="s">
        <v>625</v>
      </c>
      <c r="B213" s="32" t="s">
        <v>629</v>
      </c>
      <c r="C213" s="99" t="s">
        <v>309</v>
      </c>
      <c r="D213" s="99" t="s">
        <v>19</v>
      </c>
      <c r="E213" s="100" t="s">
        <v>40</v>
      </c>
      <c r="F213" s="100" t="s">
        <v>127</v>
      </c>
      <c r="G213" s="100" t="s">
        <v>149</v>
      </c>
      <c r="H213" s="100" t="s">
        <v>392</v>
      </c>
      <c r="I213" s="99" t="s">
        <v>141</v>
      </c>
      <c r="J213" s="100" t="s">
        <v>393</v>
      </c>
      <c r="K213" s="99" t="s">
        <v>394</v>
      </c>
      <c r="L213" s="101" t="s">
        <v>25</v>
      </c>
      <c r="M213" s="102" t="s">
        <v>25</v>
      </c>
      <c r="N213" s="98" t="s">
        <v>229</v>
      </c>
      <c r="O213" s="98">
        <v>3</v>
      </c>
      <c r="P213" s="103">
        <v>25</v>
      </c>
      <c r="Q213" s="104" t="s">
        <v>314</v>
      </c>
      <c r="R213" s="105">
        <f t="shared" si="14"/>
        <v>75</v>
      </c>
      <c r="S213" s="105">
        <f t="shared" si="15"/>
        <v>75</v>
      </c>
    </row>
    <row r="214" spans="1:19" s="106" customFormat="1" ht="39" x14ac:dyDescent="0.3">
      <c r="A214" s="31" t="s">
        <v>625</v>
      </c>
      <c r="B214" s="32" t="s">
        <v>629</v>
      </c>
      <c r="C214" s="99" t="s">
        <v>309</v>
      </c>
      <c r="D214" s="99" t="s">
        <v>19</v>
      </c>
      <c r="E214" s="100" t="s">
        <v>20</v>
      </c>
      <c r="F214" s="100" t="s">
        <v>19</v>
      </c>
      <c r="G214" s="100" t="s">
        <v>21</v>
      </c>
      <c r="H214" s="100" t="s">
        <v>395</v>
      </c>
      <c r="I214" s="99" t="s">
        <v>274</v>
      </c>
      <c r="J214" s="100" t="s">
        <v>396</v>
      </c>
      <c r="K214" s="99" t="s">
        <v>397</v>
      </c>
      <c r="L214" s="101" t="s">
        <v>25</v>
      </c>
      <c r="M214" s="102" t="s">
        <v>25</v>
      </c>
      <c r="N214" s="98" t="s">
        <v>229</v>
      </c>
      <c r="O214" s="98">
        <v>50</v>
      </c>
      <c r="P214" s="103">
        <v>1.3</v>
      </c>
      <c r="Q214" s="104" t="s">
        <v>314</v>
      </c>
      <c r="R214" s="105">
        <f t="shared" si="14"/>
        <v>65</v>
      </c>
      <c r="S214" s="105">
        <f t="shared" si="15"/>
        <v>65</v>
      </c>
    </row>
    <row r="215" spans="1:19" s="106" customFormat="1" ht="39" x14ac:dyDescent="0.3">
      <c r="A215" s="31" t="s">
        <v>625</v>
      </c>
      <c r="B215" s="32" t="s">
        <v>629</v>
      </c>
      <c r="C215" s="99" t="s">
        <v>309</v>
      </c>
      <c r="D215" s="99" t="s">
        <v>19</v>
      </c>
      <c r="E215" s="100" t="s">
        <v>20</v>
      </c>
      <c r="F215" s="100" t="s">
        <v>19</v>
      </c>
      <c r="G215" s="100" t="s">
        <v>21</v>
      </c>
      <c r="H215" s="100" t="s">
        <v>395</v>
      </c>
      <c r="I215" s="99" t="s">
        <v>274</v>
      </c>
      <c r="J215" s="100" t="s">
        <v>398</v>
      </c>
      <c r="K215" s="99" t="s">
        <v>399</v>
      </c>
      <c r="L215" s="101" t="s">
        <v>25</v>
      </c>
      <c r="M215" s="102" t="s">
        <v>25</v>
      </c>
      <c r="N215" s="98" t="s">
        <v>229</v>
      </c>
      <c r="O215" s="98">
        <v>50</v>
      </c>
      <c r="P215" s="103">
        <v>0.5</v>
      </c>
      <c r="Q215" s="104" t="s">
        <v>314</v>
      </c>
      <c r="R215" s="105">
        <f t="shared" si="14"/>
        <v>25</v>
      </c>
      <c r="S215" s="105">
        <f t="shared" si="15"/>
        <v>25</v>
      </c>
    </row>
    <row r="216" spans="1:19" s="106" customFormat="1" ht="39" x14ac:dyDescent="0.3">
      <c r="A216" s="31" t="s">
        <v>625</v>
      </c>
      <c r="B216" s="32" t="s">
        <v>629</v>
      </c>
      <c r="C216" s="99" t="s">
        <v>309</v>
      </c>
      <c r="D216" s="99" t="s">
        <v>19</v>
      </c>
      <c r="E216" s="100" t="s">
        <v>40</v>
      </c>
      <c r="F216" s="100" t="s">
        <v>127</v>
      </c>
      <c r="G216" s="100" t="s">
        <v>21</v>
      </c>
      <c r="H216" s="100" t="s">
        <v>400</v>
      </c>
      <c r="I216" s="99" t="s">
        <v>292</v>
      </c>
      <c r="J216" s="100" t="s">
        <v>401</v>
      </c>
      <c r="K216" s="99" t="s">
        <v>402</v>
      </c>
      <c r="L216" s="101" t="s">
        <v>25</v>
      </c>
      <c r="M216" s="102" t="s">
        <v>25</v>
      </c>
      <c r="N216" s="98" t="s">
        <v>229</v>
      </c>
      <c r="O216" s="98">
        <v>50</v>
      </c>
      <c r="P216" s="103">
        <v>0.6</v>
      </c>
      <c r="Q216" s="104" t="s">
        <v>314</v>
      </c>
      <c r="R216" s="105">
        <f t="shared" si="14"/>
        <v>30</v>
      </c>
      <c r="S216" s="105">
        <f t="shared" si="15"/>
        <v>30</v>
      </c>
    </row>
    <row r="217" spans="1:19" s="106" customFormat="1" ht="39" x14ac:dyDescent="0.3">
      <c r="A217" s="31" t="s">
        <v>625</v>
      </c>
      <c r="B217" s="32" t="s">
        <v>629</v>
      </c>
      <c r="C217" s="99" t="s">
        <v>309</v>
      </c>
      <c r="D217" s="99" t="s">
        <v>19</v>
      </c>
      <c r="E217" s="100" t="s">
        <v>20</v>
      </c>
      <c r="F217" s="100" t="s">
        <v>19</v>
      </c>
      <c r="G217" s="100" t="s">
        <v>21</v>
      </c>
      <c r="H217" s="100" t="s">
        <v>403</v>
      </c>
      <c r="I217" s="99" t="s">
        <v>404</v>
      </c>
      <c r="J217" s="100" t="s">
        <v>405</v>
      </c>
      <c r="K217" s="99" t="s">
        <v>406</v>
      </c>
      <c r="L217" s="101" t="s">
        <v>25</v>
      </c>
      <c r="M217" s="102" t="s">
        <v>25</v>
      </c>
      <c r="N217" s="98" t="s">
        <v>229</v>
      </c>
      <c r="O217" s="98">
        <v>10</v>
      </c>
      <c r="P217" s="103">
        <v>75</v>
      </c>
      <c r="Q217" s="104" t="s">
        <v>314</v>
      </c>
      <c r="R217" s="105">
        <f t="shared" si="14"/>
        <v>750</v>
      </c>
      <c r="S217" s="105">
        <f t="shared" si="15"/>
        <v>750</v>
      </c>
    </row>
    <row r="218" spans="1:19" s="106" customFormat="1" ht="39" x14ac:dyDescent="0.3">
      <c r="A218" s="31" t="s">
        <v>625</v>
      </c>
      <c r="B218" s="32" t="s">
        <v>629</v>
      </c>
      <c r="C218" s="99" t="s">
        <v>309</v>
      </c>
      <c r="D218" s="99" t="s">
        <v>19</v>
      </c>
      <c r="E218" s="100" t="s">
        <v>40</v>
      </c>
      <c r="F218" s="100" t="s">
        <v>127</v>
      </c>
      <c r="G218" s="100" t="s">
        <v>49</v>
      </c>
      <c r="H218" s="100" t="s">
        <v>33</v>
      </c>
      <c r="I218" s="99" t="s">
        <v>327</v>
      </c>
      <c r="J218" s="100" t="s">
        <v>190</v>
      </c>
      <c r="K218" s="99" t="s">
        <v>407</v>
      </c>
      <c r="L218" s="101" t="s">
        <v>25</v>
      </c>
      <c r="M218" s="102" t="s">
        <v>25</v>
      </c>
      <c r="N218" s="98" t="s">
        <v>229</v>
      </c>
      <c r="O218" s="98">
        <v>2</v>
      </c>
      <c r="P218" s="103">
        <v>98</v>
      </c>
      <c r="Q218" s="104" t="s">
        <v>314</v>
      </c>
      <c r="R218" s="105">
        <f t="shared" si="14"/>
        <v>196</v>
      </c>
      <c r="S218" s="105">
        <f t="shared" si="15"/>
        <v>196</v>
      </c>
    </row>
    <row r="219" spans="1:19" s="106" customFormat="1" ht="39" x14ac:dyDescent="0.3">
      <c r="A219" s="31" t="s">
        <v>625</v>
      </c>
      <c r="B219" s="32" t="s">
        <v>629</v>
      </c>
      <c r="C219" s="99" t="s">
        <v>309</v>
      </c>
      <c r="D219" s="99" t="s">
        <v>19</v>
      </c>
      <c r="E219" s="100" t="s">
        <v>20</v>
      </c>
      <c r="F219" s="100" t="s">
        <v>19</v>
      </c>
      <c r="G219" s="100" t="s">
        <v>21</v>
      </c>
      <c r="H219" s="100" t="s">
        <v>129</v>
      </c>
      <c r="I219" s="99" t="s">
        <v>130</v>
      </c>
      <c r="J219" s="100" t="s">
        <v>408</v>
      </c>
      <c r="K219" s="99" t="s">
        <v>409</v>
      </c>
      <c r="L219" s="101" t="s">
        <v>25</v>
      </c>
      <c r="M219" s="102" t="s">
        <v>25</v>
      </c>
      <c r="N219" s="98" t="s">
        <v>229</v>
      </c>
      <c r="O219" s="98">
        <v>2</v>
      </c>
      <c r="P219" s="103">
        <v>45</v>
      </c>
      <c r="Q219" s="104" t="s">
        <v>314</v>
      </c>
      <c r="R219" s="105">
        <f t="shared" si="14"/>
        <v>90</v>
      </c>
      <c r="S219" s="105">
        <f t="shared" si="15"/>
        <v>90</v>
      </c>
    </row>
    <row r="220" spans="1:19" s="106" customFormat="1" ht="39" x14ac:dyDescent="0.3">
      <c r="A220" s="31" t="s">
        <v>625</v>
      </c>
      <c r="B220" s="32" t="s">
        <v>629</v>
      </c>
      <c r="C220" s="99" t="s">
        <v>309</v>
      </c>
      <c r="D220" s="99" t="s">
        <v>19</v>
      </c>
      <c r="E220" s="100" t="s">
        <v>20</v>
      </c>
      <c r="F220" s="100" t="s">
        <v>19</v>
      </c>
      <c r="G220" s="100" t="s">
        <v>21</v>
      </c>
      <c r="H220" s="100" t="s">
        <v>129</v>
      </c>
      <c r="I220" s="99" t="s">
        <v>130</v>
      </c>
      <c r="J220" s="100" t="s">
        <v>410</v>
      </c>
      <c r="K220" s="99" t="s">
        <v>411</v>
      </c>
      <c r="L220" s="101" t="s">
        <v>25</v>
      </c>
      <c r="M220" s="102" t="s">
        <v>25</v>
      </c>
      <c r="N220" s="98" t="s">
        <v>229</v>
      </c>
      <c r="O220" s="98">
        <v>2</v>
      </c>
      <c r="P220" s="103">
        <v>25</v>
      </c>
      <c r="Q220" s="104" t="s">
        <v>314</v>
      </c>
      <c r="R220" s="105">
        <f t="shared" si="14"/>
        <v>50</v>
      </c>
      <c r="S220" s="105">
        <f t="shared" si="15"/>
        <v>50</v>
      </c>
    </row>
    <row r="221" spans="1:19" s="106" customFormat="1" ht="39" x14ac:dyDescent="0.3">
      <c r="A221" s="31" t="s">
        <v>625</v>
      </c>
      <c r="B221" s="32" t="s">
        <v>629</v>
      </c>
      <c r="C221" s="99" t="s">
        <v>309</v>
      </c>
      <c r="D221" s="99" t="s">
        <v>19</v>
      </c>
      <c r="E221" s="100" t="s">
        <v>20</v>
      </c>
      <c r="F221" s="100" t="s">
        <v>19</v>
      </c>
      <c r="G221" s="100" t="s">
        <v>21</v>
      </c>
      <c r="H221" s="100" t="s">
        <v>395</v>
      </c>
      <c r="I221" s="99" t="s">
        <v>274</v>
      </c>
      <c r="J221" s="100" t="s">
        <v>412</v>
      </c>
      <c r="K221" s="99" t="s">
        <v>413</v>
      </c>
      <c r="L221" s="101" t="s">
        <v>25</v>
      </c>
      <c r="M221" s="102" t="s">
        <v>25</v>
      </c>
      <c r="N221" s="98" t="s">
        <v>229</v>
      </c>
      <c r="O221" s="98">
        <v>200</v>
      </c>
      <c r="P221" s="103">
        <v>3</v>
      </c>
      <c r="Q221" s="104" t="s">
        <v>314</v>
      </c>
      <c r="R221" s="105">
        <f t="shared" si="14"/>
        <v>600</v>
      </c>
      <c r="S221" s="105">
        <f t="shared" si="15"/>
        <v>600</v>
      </c>
    </row>
    <row r="222" spans="1:19" s="106" customFormat="1" ht="39" x14ac:dyDescent="0.3">
      <c r="A222" s="31" t="s">
        <v>625</v>
      </c>
      <c r="B222" s="32" t="s">
        <v>629</v>
      </c>
      <c r="C222" s="99" t="s">
        <v>309</v>
      </c>
      <c r="D222" s="99" t="s">
        <v>19</v>
      </c>
      <c r="E222" s="100" t="s">
        <v>163</v>
      </c>
      <c r="F222" s="100" t="s">
        <v>199</v>
      </c>
      <c r="G222" s="100" t="s">
        <v>21</v>
      </c>
      <c r="H222" s="100" t="s">
        <v>340</v>
      </c>
      <c r="I222" s="107" t="s">
        <v>341</v>
      </c>
      <c r="J222" s="100" t="s">
        <v>108</v>
      </c>
      <c r="K222" s="99" t="s">
        <v>414</v>
      </c>
      <c r="L222" s="101" t="s">
        <v>25</v>
      </c>
      <c r="M222" s="102" t="s">
        <v>25</v>
      </c>
      <c r="N222" s="98" t="s">
        <v>23</v>
      </c>
      <c r="O222" s="98">
        <v>1</v>
      </c>
      <c r="P222" s="103">
        <v>152</v>
      </c>
      <c r="Q222" s="104" t="s">
        <v>314</v>
      </c>
      <c r="R222" s="105">
        <f t="shared" si="14"/>
        <v>152</v>
      </c>
      <c r="S222" s="105">
        <f t="shared" si="15"/>
        <v>152</v>
      </c>
    </row>
    <row r="223" spans="1:19" s="106" customFormat="1" ht="39" x14ac:dyDescent="0.3">
      <c r="A223" s="31" t="s">
        <v>625</v>
      </c>
      <c r="B223" s="32" t="s">
        <v>629</v>
      </c>
      <c r="C223" s="99" t="s">
        <v>309</v>
      </c>
      <c r="D223" s="99" t="s">
        <v>19</v>
      </c>
      <c r="E223" s="100" t="s">
        <v>50</v>
      </c>
      <c r="F223" s="100" t="s">
        <v>19</v>
      </c>
      <c r="G223" s="100" t="s">
        <v>60</v>
      </c>
      <c r="H223" s="100" t="s">
        <v>363</v>
      </c>
      <c r="I223" s="99" t="s">
        <v>364</v>
      </c>
      <c r="J223" s="100" t="s">
        <v>45</v>
      </c>
      <c r="K223" s="99" t="s">
        <v>415</v>
      </c>
      <c r="L223" s="101" t="s">
        <v>25</v>
      </c>
      <c r="M223" s="102" t="s">
        <v>25</v>
      </c>
      <c r="N223" s="98" t="s">
        <v>23</v>
      </c>
      <c r="O223" s="98">
        <v>1</v>
      </c>
      <c r="P223" s="103">
        <v>502</v>
      </c>
      <c r="Q223" s="104" t="s">
        <v>314</v>
      </c>
      <c r="R223" s="105">
        <f t="shared" si="14"/>
        <v>502</v>
      </c>
      <c r="S223" s="105">
        <f t="shared" si="15"/>
        <v>502</v>
      </c>
    </row>
    <row r="224" spans="1:19" s="106" customFormat="1" ht="39" x14ac:dyDescent="0.3">
      <c r="A224" s="31" t="s">
        <v>625</v>
      </c>
      <c r="B224" s="32" t="s">
        <v>629</v>
      </c>
      <c r="C224" s="99" t="s">
        <v>309</v>
      </c>
      <c r="D224" s="99" t="s">
        <v>19</v>
      </c>
      <c r="E224" s="100" t="s">
        <v>50</v>
      </c>
      <c r="F224" s="100" t="s">
        <v>19</v>
      </c>
      <c r="G224" s="100" t="s">
        <v>60</v>
      </c>
      <c r="H224" s="100" t="s">
        <v>363</v>
      </c>
      <c r="I224" s="99" t="s">
        <v>364</v>
      </c>
      <c r="J224" s="100" t="s">
        <v>45</v>
      </c>
      <c r="K224" s="99" t="s">
        <v>416</v>
      </c>
      <c r="L224" s="101" t="s">
        <v>25</v>
      </c>
      <c r="M224" s="102" t="s">
        <v>25</v>
      </c>
      <c r="N224" s="98" t="s">
        <v>23</v>
      </c>
      <c r="O224" s="98">
        <v>1</v>
      </c>
      <c r="P224" s="103">
        <v>801.6</v>
      </c>
      <c r="Q224" s="104" t="s">
        <v>314</v>
      </c>
      <c r="R224" s="105">
        <f t="shared" si="14"/>
        <v>801.6</v>
      </c>
      <c r="S224" s="105">
        <f t="shared" si="15"/>
        <v>801.6</v>
      </c>
    </row>
    <row r="225" spans="1:19" s="106" customFormat="1" ht="39" x14ac:dyDescent="0.3">
      <c r="A225" s="31" t="s">
        <v>625</v>
      </c>
      <c r="B225" s="32" t="s">
        <v>629</v>
      </c>
      <c r="C225" s="99" t="s">
        <v>309</v>
      </c>
      <c r="D225" s="99" t="s">
        <v>19</v>
      </c>
      <c r="E225" s="100" t="s">
        <v>163</v>
      </c>
      <c r="F225" s="100" t="s">
        <v>199</v>
      </c>
      <c r="G225" s="100" t="s">
        <v>21</v>
      </c>
      <c r="H225" s="100" t="s">
        <v>388</v>
      </c>
      <c r="I225" s="99" t="s">
        <v>389</v>
      </c>
      <c r="J225" s="100" t="s">
        <v>417</v>
      </c>
      <c r="K225" s="99" t="s">
        <v>418</v>
      </c>
      <c r="L225" s="101" t="s">
        <v>25</v>
      </c>
      <c r="M225" s="102" t="s">
        <v>25</v>
      </c>
      <c r="N225" s="98" t="s">
        <v>229</v>
      </c>
      <c r="O225" s="98">
        <v>1</v>
      </c>
      <c r="P225" s="103">
        <v>1047.94</v>
      </c>
      <c r="Q225" s="104" t="s">
        <v>314</v>
      </c>
      <c r="R225" s="105">
        <f t="shared" si="14"/>
        <v>1047.94</v>
      </c>
      <c r="S225" s="105">
        <f t="shared" si="15"/>
        <v>1047.94</v>
      </c>
    </row>
    <row r="226" spans="1:19" s="106" customFormat="1" ht="39" x14ac:dyDescent="0.3">
      <c r="A226" s="31" t="s">
        <v>625</v>
      </c>
      <c r="B226" s="32" t="s">
        <v>629</v>
      </c>
      <c r="C226" s="99" t="s">
        <v>309</v>
      </c>
      <c r="D226" s="99" t="s">
        <v>19</v>
      </c>
      <c r="E226" s="100" t="s">
        <v>39</v>
      </c>
      <c r="F226" s="100" t="s">
        <v>207</v>
      </c>
      <c r="G226" s="100" t="s">
        <v>21</v>
      </c>
      <c r="H226" s="100" t="s">
        <v>388</v>
      </c>
      <c r="I226" s="99" t="s">
        <v>389</v>
      </c>
      <c r="J226" s="100" t="s">
        <v>417</v>
      </c>
      <c r="K226" s="99" t="s">
        <v>419</v>
      </c>
      <c r="L226" s="101" t="s">
        <v>25</v>
      </c>
      <c r="M226" s="102" t="s">
        <v>25</v>
      </c>
      <c r="N226" s="98" t="s">
        <v>229</v>
      </c>
      <c r="O226" s="98">
        <v>1</v>
      </c>
      <c r="P226" s="103">
        <v>1099</v>
      </c>
      <c r="Q226" s="104" t="s">
        <v>314</v>
      </c>
      <c r="R226" s="105">
        <f t="shared" si="14"/>
        <v>1099</v>
      </c>
      <c r="S226" s="105">
        <f t="shared" si="15"/>
        <v>1099</v>
      </c>
    </row>
    <row r="227" spans="1:19" s="106" customFormat="1" ht="39" x14ac:dyDescent="0.3">
      <c r="A227" s="31" t="s">
        <v>625</v>
      </c>
      <c r="B227" s="32" t="s">
        <v>629</v>
      </c>
      <c r="C227" s="99" t="s">
        <v>309</v>
      </c>
      <c r="D227" s="99" t="s">
        <v>19</v>
      </c>
      <c r="E227" s="100" t="s">
        <v>163</v>
      </c>
      <c r="F227" s="100" t="s">
        <v>199</v>
      </c>
      <c r="G227" s="100" t="s">
        <v>21</v>
      </c>
      <c r="H227" s="100" t="s">
        <v>388</v>
      </c>
      <c r="I227" s="99" t="s">
        <v>389</v>
      </c>
      <c r="J227" s="100" t="s">
        <v>420</v>
      </c>
      <c r="K227" s="99" t="s">
        <v>421</v>
      </c>
      <c r="L227" s="101" t="s">
        <v>25</v>
      </c>
      <c r="M227" s="102" t="s">
        <v>25</v>
      </c>
      <c r="N227" s="98" t="s">
        <v>229</v>
      </c>
      <c r="O227" s="98">
        <v>1</v>
      </c>
      <c r="P227" s="103">
        <v>135</v>
      </c>
      <c r="Q227" s="104" t="s">
        <v>314</v>
      </c>
      <c r="R227" s="105">
        <f t="shared" si="14"/>
        <v>135</v>
      </c>
      <c r="S227" s="105">
        <f t="shared" si="15"/>
        <v>135</v>
      </c>
    </row>
    <row r="228" spans="1:19" s="106" customFormat="1" ht="39" x14ac:dyDescent="0.3">
      <c r="A228" s="31" t="s">
        <v>625</v>
      </c>
      <c r="B228" s="32" t="s">
        <v>629</v>
      </c>
      <c r="C228" s="99" t="s">
        <v>309</v>
      </c>
      <c r="D228" s="99" t="s">
        <v>19</v>
      </c>
      <c r="E228" s="100" t="s">
        <v>163</v>
      </c>
      <c r="F228" s="100" t="s">
        <v>199</v>
      </c>
      <c r="G228" s="100" t="s">
        <v>21</v>
      </c>
      <c r="H228" s="100" t="s">
        <v>388</v>
      </c>
      <c r="I228" s="99" t="s">
        <v>389</v>
      </c>
      <c r="J228" s="100" t="s">
        <v>51</v>
      </c>
      <c r="K228" s="99" t="s">
        <v>422</v>
      </c>
      <c r="L228" s="101" t="s">
        <v>25</v>
      </c>
      <c r="M228" s="102" t="s">
        <v>25</v>
      </c>
      <c r="N228" s="98" t="s">
        <v>229</v>
      </c>
      <c r="O228" s="98">
        <v>2</v>
      </c>
      <c r="P228" s="103">
        <v>83</v>
      </c>
      <c r="Q228" s="104" t="s">
        <v>314</v>
      </c>
      <c r="R228" s="105">
        <f t="shared" si="14"/>
        <v>166</v>
      </c>
      <c r="S228" s="105">
        <f t="shared" si="15"/>
        <v>166</v>
      </c>
    </row>
    <row r="229" spans="1:19" s="106" customFormat="1" ht="39" x14ac:dyDescent="0.3">
      <c r="A229" s="31" t="s">
        <v>625</v>
      </c>
      <c r="B229" s="32" t="s">
        <v>629</v>
      </c>
      <c r="C229" s="99" t="s">
        <v>309</v>
      </c>
      <c r="D229" s="99" t="s">
        <v>19</v>
      </c>
      <c r="E229" s="100" t="s">
        <v>20</v>
      </c>
      <c r="F229" s="100" t="s">
        <v>19</v>
      </c>
      <c r="G229" s="100" t="s">
        <v>21</v>
      </c>
      <c r="H229" s="100" t="s">
        <v>388</v>
      </c>
      <c r="I229" s="99" t="s">
        <v>389</v>
      </c>
      <c r="J229" s="100" t="s">
        <v>302</v>
      </c>
      <c r="K229" s="99" t="s">
        <v>423</v>
      </c>
      <c r="L229" s="101" t="s">
        <v>25</v>
      </c>
      <c r="M229" s="102" t="s">
        <v>25</v>
      </c>
      <c r="N229" s="98" t="s">
        <v>229</v>
      </c>
      <c r="O229" s="98">
        <v>7</v>
      </c>
      <c r="P229" s="103">
        <v>69</v>
      </c>
      <c r="Q229" s="104" t="s">
        <v>314</v>
      </c>
      <c r="R229" s="105">
        <f t="shared" si="14"/>
        <v>483</v>
      </c>
      <c r="S229" s="105">
        <f t="shared" si="15"/>
        <v>483</v>
      </c>
    </row>
    <row r="230" spans="1:19" s="106" customFormat="1" ht="39" x14ac:dyDescent="0.3">
      <c r="A230" s="31" t="s">
        <v>625</v>
      </c>
      <c r="B230" s="32" t="s">
        <v>629</v>
      </c>
      <c r="C230" s="99" t="s">
        <v>309</v>
      </c>
      <c r="D230" s="99" t="s">
        <v>19</v>
      </c>
      <c r="E230" s="100" t="s">
        <v>163</v>
      </c>
      <c r="F230" s="100" t="s">
        <v>199</v>
      </c>
      <c r="G230" s="100" t="s">
        <v>21</v>
      </c>
      <c r="H230" s="100" t="s">
        <v>388</v>
      </c>
      <c r="I230" s="99" t="s">
        <v>389</v>
      </c>
      <c r="J230" s="100" t="s">
        <v>302</v>
      </c>
      <c r="K230" s="99" t="s">
        <v>423</v>
      </c>
      <c r="L230" s="101" t="s">
        <v>25</v>
      </c>
      <c r="M230" s="102" t="s">
        <v>25</v>
      </c>
      <c r="N230" s="98" t="s">
        <v>229</v>
      </c>
      <c r="O230" s="98">
        <v>3</v>
      </c>
      <c r="P230" s="103">
        <v>69</v>
      </c>
      <c r="Q230" s="104" t="s">
        <v>314</v>
      </c>
      <c r="R230" s="105">
        <f t="shared" ref="R230:R262" si="16">S230</f>
        <v>207</v>
      </c>
      <c r="S230" s="105">
        <f t="shared" ref="S230:S262" si="17">P230*O230</f>
        <v>207</v>
      </c>
    </row>
    <row r="231" spans="1:19" s="106" customFormat="1" ht="39" x14ac:dyDescent="0.3">
      <c r="A231" s="31" t="s">
        <v>625</v>
      </c>
      <c r="B231" s="32" t="s">
        <v>629</v>
      </c>
      <c r="C231" s="99" t="s">
        <v>309</v>
      </c>
      <c r="D231" s="99" t="s">
        <v>19</v>
      </c>
      <c r="E231" s="100" t="s">
        <v>20</v>
      </c>
      <c r="F231" s="100" t="s">
        <v>19</v>
      </c>
      <c r="G231" s="100" t="s">
        <v>21</v>
      </c>
      <c r="H231" s="100" t="s">
        <v>388</v>
      </c>
      <c r="I231" s="99" t="s">
        <v>389</v>
      </c>
      <c r="J231" s="100" t="s">
        <v>424</v>
      </c>
      <c r="K231" s="99" t="s">
        <v>425</v>
      </c>
      <c r="L231" s="101" t="s">
        <v>25</v>
      </c>
      <c r="M231" s="102" t="s">
        <v>25</v>
      </c>
      <c r="N231" s="98" t="s">
        <v>229</v>
      </c>
      <c r="O231" s="98">
        <v>1</v>
      </c>
      <c r="P231" s="103">
        <v>119.99</v>
      </c>
      <c r="Q231" s="104" t="s">
        <v>314</v>
      </c>
      <c r="R231" s="105">
        <f t="shared" si="16"/>
        <v>119.99</v>
      </c>
      <c r="S231" s="105">
        <f t="shared" si="17"/>
        <v>119.99</v>
      </c>
    </row>
    <row r="232" spans="1:19" s="106" customFormat="1" ht="39" x14ac:dyDescent="0.3">
      <c r="A232" s="31" t="s">
        <v>625</v>
      </c>
      <c r="B232" s="32" t="s">
        <v>629</v>
      </c>
      <c r="C232" s="99" t="s">
        <v>309</v>
      </c>
      <c r="D232" s="99" t="s">
        <v>19</v>
      </c>
      <c r="E232" s="100" t="s">
        <v>20</v>
      </c>
      <c r="F232" s="100" t="s">
        <v>19</v>
      </c>
      <c r="G232" s="100" t="s">
        <v>24</v>
      </c>
      <c r="H232" s="100" t="s">
        <v>426</v>
      </c>
      <c r="I232" s="107" t="s">
        <v>192</v>
      </c>
      <c r="J232" s="109" t="s">
        <v>108</v>
      </c>
      <c r="K232" s="99" t="s">
        <v>427</v>
      </c>
      <c r="L232" s="101" t="s">
        <v>194</v>
      </c>
      <c r="M232" s="102" t="s">
        <v>318</v>
      </c>
      <c r="N232" s="98" t="s">
        <v>23</v>
      </c>
      <c r="O232" s="98">
        <v>1</v>
      </c>
      <c r="P232" s="103">
        <v>20648</v>
      </c>
      <c r="Q232" s="102" t="s">
        <v>428</v>
      </c>
      <c r="R232" s="105">
        <f t="shared" si="16"/>
        <v>20648</v>
      </c>
      <c r="S232" s="105">
        <f t="shared" si="17"/>
        <v>20648</v>
      </c>
    </row>
    <row r="233" spans="1:19" s="106" customFormat="1" ht="39" x14ac:dyDescent="0.3">
      <c r="A233" s="31" t="s">
        <v>625</v>
      </c>
      <c r="B233" s="32" t="s">
        <v>629</v>
      </c>
      <c r="C233" s="99" t="s">
        <v>309</v>
      </c>
      <c r="D233" s="99" t="s">
        <v>19</v>
      </c>
      <c r="E233" s="100" t="s">
        <v>163</v>
      </c>
      <c r="F233" s="100" t="s">
        <v>199</v>
      </c>
      <c r="G233" s="100" t="s">
        <v>21</v>
      </c>
      <c r="H233" s="100" t="s">
        <v>340</v>
      </c>
      <c r="I233" s="107" t="s">
        <v>341</v>
      </c>
      <c r="J233" s="100" t="s">
        <v>108</v>
      </c>
      <c r="K233" s="99" t="s">
        <v>429</v>
      </c>
      <c r="L233" s="101" t="s">
        <v>25</v>
      </c>
      <c r="M233" s="102" t="s">
        <v>25</v>
      </c>
      <c r="N233" s="98" t="s">
        <v>23</v>
      </c>
      <c r="O233" s="98">
        <v>1</v>
      </c>
      <c r="P233" s="103">
        <v>212</v>
      </c>
      <c r="Q233" s="104" t="s">
        <v>314</v>
      </c>
      <c r="R233" s="105">
        <f t="shared" si="16"/>
        <v>212</v>
      </c>
      <c r="S233" s="105">
        <f t="shared" si="17"/>
        <v>212</v>
      </c>
    </row>
    <row r="234" spans="1:19" s="106" customFormat="1" ht="52" x14ac:dyDescent="0.3">
      <c r="A234" s="31" t="s">
        <v>625</v>
      </c>
      <c r="B234" s="32" t="s">
        <v>629</v>
      </c>
      <c r="C234" s="99" t="s">
        <v>309</v>
      </c>
      <c r="D234" s="99" t="s">
        <v>19</v>
      </c>
      <c r="E234" s="100" t="s">
        <v>20</v>
      </c>
      <c r="F234" s="100" t="s">
        <v>19</v>
      </c>
      <c r="G234" s="100" t="s">
        <v>21</v>
      </c>
      <c r="H234" s="100" t="s">
        <v>340</v>
      </c>
      <c r="I234" s="107" t="s">
        <v>341</v>
      </c>
      <c r="J234" s="100" t="s">
        <v>108</v>
      </c>
      <c r="K234" s="99" t="s">
        <v>430</v>
      </c>
      <c r="L234" s="101" t="s">
        <v>25</v>
      </c>
      <c r="M234" s="102" t="s">
        <v>25</v>
      </c>
      <c r="N234" s="98" t="s">
        <v>23</v>
      </c>
      <c r="O234" s="98">
        <v>1</v>
      </c>
      <c r="P234" s="103">
        <v>76</v>
      </c>
      <c r="Q234" s="104" t="s">
        <v>314</v>
      </c>
      <c r="R234" s="105">
        <f t="shared" si="16"/>
        <v>76</v>
      </c>
      <c r="S234" s="105">
        <f t="shared" si="17"/>
        <v>76</v>
      </c>
    </row>
    <row r="235" spans="1:19" s="106" customFormat="1" ht="52" x14ac:dyDescent="0.3">
      <c r="A235" s="31" t="s">
        <v>625</v>
      </c>
      <c r="B235" s="32" t="s">
        <v>629</v>
      </c>
      <c r="C235" s="99" t="s">
        <v>309</v>
      </c>
      <c r="D235" s="99" t="s">
        <v>19</v>
      </c>
      <c r="E235" s="100" t="s">
        <v>163</v>
      </c>
      <c r="F235" s="100" t="s">
        <v>199</v>
      </c>
      <c r="G235" s="100" t="s">
        <v>21</v>
      </c>
      <c r="H235" s="100" t="s">
        <v>340</v>
      </c>
      <c r="I235" s="107" t="s">
        <v>341</v>
      </c>
      <c r="J235" s="100" t="s">
        <v>108</v>
      </c>
      <c r="K235" s="99" t="s">
        <v>430</v>
      </c>
      <c r="L235" s="101" t="s">
        <v>25</v>
      </c>
      <c r="M235" s="102" t="s">
        <v>25</v>
      </c>
      <c r="N235" s="98" t="s">
        <v>23</v>
      </c>
      <c r="O235" s="98">
        <v>1</v>
      </c>
      <c r="P235" s="103">
        <v>136</v>
      </c>
      <c r="Q235" s="104" t="s">
        <v>314</v>
      </c>
      <c r="R235" s="105">
        <f t="shared" si="16"/>
        <v>136</v>
      </c>
      <c r="S235" s="105">
        <f t="shared" si="17"/>
        <v>136</v>
      </c>
    </row>
    <row r="236" spans="1:19" s="106" customFormat="1" ht="39" x14ac:dyDescent="0.3">
      <c r="A236" s="31" t="s">
        <v>625</v>
      </c>
      <c r="B236" s="32" t="s">
        <v>629</v>
      </c>
      <c r="C236" s="99" t="s">
        <v>309</v>
      </c>
      <c r="D236" s="99" t="s">
        <v>19</v>
      </c>
      <c r="E236" s="100" t="s">
        <v>39</v>
      </c>
      <c r="F236" s="100" t="s">
        <v>207</v>
      </c>
      <c r="G236" s="100" t="s">
        <v>48</v>
      </c>
      <c r="H236" s="100" t="s">
        <v>61</v>
      </c>
      <c r="I236" s="107" t="s">
        <v>431</v>
      </c>
      <c r="J236" s="100" t="s">
        <v>432</v>
      </c>
      <c r="K236" s="99" t="s">
        <v>433</v>
      </c>
      <c r="L236" s="101" t="s">
        <v>25</v>
      </c>
      <c r="M236" s="102" t="s">
        <v>25</v>
      </c>
      <c r="N236" s="98" t="s">
        <v>229</v>
      </c>
      <c r="O236" s="98">
        <v>10</v>
      </c>
      <c r="P236" s="103">
        <v>65</v>
      </c>
      <c r="Q236" s="104" t="s">
        <v>314</v>
      </c>
      <c r="R236" s="105">
        <f t="shared" si="16"/>
        <v>650</v>
      </c>
      <c r="S236" s="105">
        <f t="shared" si="17"/>
        <v>650</v>
      </c>
    </row>
    <row r="237" spans="1:19" s="106" customFormat="1" ht="39" x14ac:dyDescent="0.3">
      <c r="A237" s="31" t="s">
        <v>625</v>
      </c>
      <c r="B237" s="32" t="s">
        <v>629</v>
      </c>
      <c r="C237" s="99" t="s">
        <v>309</v>
      </c>
      <c r="D237" s="99" t="s">
        <v>19</v>
      </c>
      <c r="E237" s="100" t="s">
        <v>39</v>
      </c>
      <c r="F237" s="100" t="s">
        <v>207</v>
      </c>
      <c r="G237" s="100" t="s">
        <v>48</v>
      </c>
      <c r="H237" s="100" t="s">
        <v>33</v>
      </c>
      <c r="I237" s="107" t="s">
        <v>189</v>
      </c>
      <c r="J237" s="100" t="s">
        <v>434</v>
      </c>
      <c r="K237" s="99" t="s">
        <v>435</v>
      </c>
      <c r="L237" s="101" t="s">
        <v>25</v>
      </c>
      <c r="M237" s="102" t="s">
        <v>25</v>
      </c>
      <c r="N237" s="98" t="s">
        <v>229</v>
      </c>
      <c r="O237" s="98">
        <v>1</v>
      </c>
      <c r="P237" s="103">
        <v>50</v>
      </c>
      <c r="Q237" s="104" t="s">
        <v>314</v>
      </c>
      <c r="R237" s="105">
        <f t="shared" si="16"/>
        <v>50</v>
      </c>
      <c r="S237" s="105">
        <f t="shared" si="17"/>
        <v>50</v>
      </c>
    </row>
    <row r="238" spans="1:19" s="106" customFormat="1" ht="39" x14ac:dyDescent="0.3">
      <c r="A238" s="31" t="s">
        <v>625</v>
      </c>
      <c r="B238" s="32" t="s">
        <v>629</v>
      </c>
      <c r="C238" s="99" t="s">
        <v>309</v>
      </c>
      <c r="D238" s="99" t="s">
        <v>19</v>
      </c>
      <c r="E238" s="100" t="s">
        <v>39</v>
      </c>
      <c r="F238" s="100" t="s">
        <v>207</v>
      </c>
      <c r="G238" s="100" t="s">
        <v>48</v>
      </c>
      <c r="H238" s="100" t="s">
        <v>61</v>
      </c>
      <c r="I238" s="107" t="s">
        <v>431</v>
      </c>
      <c r="J238" s="100" t="s">
        <v>436</v>
      </c>
      <c r="K238" s="99" t="s">
        <v>437</v>
      </c>
      <c r="L238" s="101" t="s">
        <v>25</v>
      </c>
      <c r="M238" s="102" t="s">
        <v>25</v>
      </c>
      <c r="N238" s="98" t="s">
        <v>229</v>
      </c>
      <c r="O238" s="98">
        <v>1</v>
      </c>
      <c r="P238" s="103">
        <v>67.5</v>
      </c>
      <c r="Q238" s="104" t="s">
        <v>314</v>
      </c>
      <c r="R238" s="105">
        <f t="shared" si="16"/>
        <v>67.5</v>
      </c>
      <c r="S238" s="105">
        <f t="shared" si="17"/>
        <v>67.5</v>
      </c>
    </row>
    <row r="239" spans="1:19" s="106" customFormat="1" ht="39" x14ac:dyDescent="0.3">
      <c r="A239" s="31" t="s">
        <v>625</v>
      </c>
      <c r="B239" s="32" t="s">
        <v>629</v>
      </c>
      <c r="C239" s="99" t="s">
        <v>309</v>
      </c>
      <c r="D239" s="99" t="s">
        <v>19</v>
      </c>
      <c r="E239" s="100" t="s">
        <v>39</v>
      </c>
      <c r="F239" s="100" t="s">
        <v>207</v>
      </c>
      <c r="G239" s="100" t="s">
        <v>48</v>
      </c>
      <c r="H239" s="100" t="s">
        <v>61</v>
      </c>
      <c r="I239" s="107" t="s">
        <v>431</v>
      </c>
      <c r="J239" s="100" t="s">
        <v>438</v>
      </c>
      <c r="K239" s="99" t="s">
        <v>439</v>
      </c>
      <c r="L239" s="101" t="s">
        <v>25</v>
      </c>
      <c r="M239" s="102" t="s">
        <v>25</v>
      </c>
      <c r="N239" s="98" t="s">
        <v>23</v>
      </c>
      <c r="O239" s="98">
        <v>1</v>
      </c>
      <c r="P239" s="103">
        <v>197</v>
      </c>
      <c r="Q239" s="104" t="s">
        <v>314</v>
      </c>
      <c r="R239" s="105">
        <f t="shared" si="16"/>
        <v>197</v>
      </c>
      <c r="S239" s="105">
        <f t="shared" si="17"/>
        <v>197</v>
      </c>
    </row>
    <row r="240" spans="1:19" s="106" customFormat="1" ht="39" x14ac:dyDescent="0.3">
      <c r="A240" s="31" t="s">
        <v>625</v>
      </c>
      <c r="B240" s="32" t="s">
        <v>629</v>
      </c>
      <c r="C240" s="99" t="s">
        <v>309</v>
      </c>
      <c r="D240" s="99" t="s">
        <v>19</v>
      </c>
      <c r="E240" s="100" t="s">
        <v>39</v>
      </c>
      <c r="F240" s="100" t="s">
        <v>207</v>
      </c>
      <c r="G240" s="100" t="s">
        <v>48</v>
      </c>
      <c r="H240" s="100" t="s">
        <v>33</v>
      </c>
      <c r="I240" s="107" t="s">
        <v>189</v>
      </c>
      <c r="J240" s="100" t="s">
        <v>440</v>
      </c>
      <c r="K240" s="99" t="s">
        <v>441</v>
      </c>
      <c r="L240" s="101" t="s">
        <v>25</v>
      </c>
      <c r="M240" s="102" t="s">
        <v>25</v>
      </c>
      <c r="N240" s="98" t="s">
        <v>229</v>
      </c>
      <c r="O240" s="98">
        <v>5</v>
      </c>
      <c r="P240" s="103">
        <v>20</v>
      </c>
      <c r="Q240" s="104" t="s">
        <v>314</v>
      </c>
      <c r="R240" s="105">
        <f t="shared" si="16"/>
        <v>100</v>
      </c>
      <c r="S240" s="105">
        <f t="shared" si="17"/>
        <v>100</v>
      </c>
    </row>
    <row r="241" spans="1:19" s="106" customFormat="1" ht="39" x14ac:dyDescent="0.3">
      <c r="A241" s="31" t="s">
        <v>625</v>
      </c>
      <c r="B241" s="32" t="s">
        <v>629</v>
      </c>
      <c r="C241" s="99" t="s">
        <v>309</v>
      </c>
      <c r="D241" s="99" t="s">
        <v>19</v>
      </c>
      <c r="E241" s="100" t="s">
        <v>20</v>
      </c>
      <c r="F241" s="100" t="s">
        <v>19</v>
      </c>
      <c r="G241" s="100" t="s">
        <v>21</v>
      </c>
      <c r="H241" s="100" t="s">
        <v>129</v>
      </c>
      <c r="I241" s="107" t="s">
        <v>130</v>
      </c>
      <c r="J241" s="100" t="s">
        <v>442</v>
      </c>
      <c r="K241" s="99" t="s">
        <v>443</v>
      </c>
      <c r="L241" s="101" t="s">
        <v>25</v>
      </c>
      <c r="M241" s="102" t="s">
        <v>25</v>
      </c>
      <c r="N241" s="98" t="s">
        <v>229</v>
      </c>
      <c r="O241" s="98">
        <v>4</v>
      </c>
      <c r="P241" s="103">
        <v>87</v>
      </c>
      <c r="Q241" s="104" t="s">
        <v>314</v>
      </c>
      <c r="R241" s="105">
        <f t="shared" si="16"/>
        <v>348</v>
      </c>
      <c r="S241" s="105">
        <f t="shared" si="17"/>
        <v>348</v>
      </c>
    </row>
    <row r="242" spans="1:19" s="106" customFormat="1" ht="39" x14ac:dyDescent="0.3">
      <c r="A242" s="31" t="s">
        <v>625</v>
      </c>
      <c r="B242" s="32" t="s">
        <v>629</v>
      </c>
      <c r="C242" s="99" t="s">
        <v>309</v>
      </c>
      <c r="D242" s="99" t="s">
        <v>19</v>
      </c>
      <c r="E242" s="100" t="s">
        <v>39</v>
      </c>
      <c r="F242" s="100" t="s">
        <v>207</v>
      </c>
      <c r="G242" s="100" t="s">
        <v>48</v>
      </c>
      <c r="H242" s="100" t="s">
        <v>61</v>
      </c>
      <c r="I242" s="107" t="s">
        <v>431</v>
      </c>
      <c r="J242" s="100" t="s">
        <v>350</v>
      </c>
      <c r="K242" s="99" t="s">
        <v>444</v>
      </c>
      <c r="L242" s="101" t="s">
        <v>25</v>
      </c>
      <c r="M242" s="102" t="s">
        <v>25</v>
      </c>
      <c r="N242" s="98" t="s">
        <v>229</v>
      </c>
      <c r="O242" s="98">
        <v>1</v>
      </c>
      <c r="P242" s="103">
        <v>99</v>
      </c>
      <c r="Q242" s="104" t="s">
        <v>314</v>
      </c>
      <c r="R242" s="105">
        <f t="shared" si="16"/>
        <v>99</v>
      </c>
      <c r="S242" s="105">
        <f t="shared" si="17"/>
        <v>99</v>
      </c>
    </row>
    <row r="243" spans="1:19" s="106" customFormat="1" ht="52" x14ac:dyDescent="0.3">
      <c r="A243" s="31" t="s">
        <v>625</v>
      </c>
      <c r="B243" s="32" t="s">
        <v>629</v>
      </c>
      <c r="C243" s="99" t="s">
        <v>309</v>
      </c>
      <c r="D243" s="99" t="s">
        <v>19</v>
      </c>
      <c r="E243" s="100" t="s">
        <v>20</v>
      </c>
      <c r="F243" s="100" t="s">
        <v>19</v>
      </c>
      <c r="G243" s="100" t="s">
        <v>21</v>
      </c>
      <c r="H243" s="100" t="s">
        <v>445</v>
      </c>
      <c r="I243" s="107" t="s">
        <v>446</v>
      </c>
      <c r="J243" s="100" t="s">
        <v>447</v>
      </c>
      <c r="K243" s="99" t="s">
        <v>448</v>
      </c>
      <c r="L243" s="101" t="s">
        <v>25</v>
      </c>
      <c r="M243" s="102" t="s">
        <v>25</v>
      </c>
      <c r="N243" s="98" t="s">
        <v>23</v>
      </c>
      <c r="O243" s="98">
        <v>1</v>
      </c>
      <c r="P243" s="103">
        <v>354</v>
      </c>
      <c r="Q243" s="104" t="s">
        <v>314</v>
      </c>
      <c r="R243" s="105">
        <f t="shared" si="16"/>
        <v>354</v>
      </c>
      <c r="S243" s="105">
        <f t="shared" si="17"/>
        <v>354</v>
      </c>
    </row>
    <row r="244" spans="1:19" s="106" customFormat="1" ht="52" x14ac:dyDescent="0.3">
      <c r="A244" s="31" t="s">
        <v>625</v>
      </c>
      <c r="B244" s="32" t="s">
        <v>629</v>
      </c>
      <c r="C244" s="99" t="s">
        <v>309</v>
      </c>
      <c r="D244" s="99" t="s">
        <v>19</v>
      </c>
      <c r="E244" s="100" t="s">
        <v>39</v>
      </c>
      <c r="F244" s="100" t="s">
        <v>207</v>
      </c>
      <c r="G244" s="100" t="s">
        <v>48</v>
      </c>
      <c r="H244" s="100" t="s">
        <v>61</v>
      </c>
      <c r="I244" s="107" t="s">
        <v>431</v>
      </c>
      <c r="J244" s="100" t="s">
        <v>59</v>
      </c>
      <c r="K244" s="99" t="s">
        <v>449</v>
      </c>
      <c r="L244" s="101" t="s">
        <v>25</v>
      </c>
      <c r="M244" s="102" t="s">
        <v>25</v>
      </c>
      <c r="N244" s="98" t="s">
        <v>229</v>
      </c>
      <c r="O244" s="98">
        <v>160</v>
      </c>
      <c r="P244" s="103">
        <v>63</v>
      </c>
      <c r="Q244" s="104" t="s">
        <v>314</v>
      </c>
      <c r="R244" s="105">
        <f t="shared" si="16"/>
        <v>10080</v>
      </c>
      <c r="S244" s="105">
        <f t="shared" si="17"/>
        <v>10080</v>
      </c>
    </row>
    <row r="245" spans="1:19" s="106" customFormat="1" ht="39" x14ac:dyDescent="0.3">
      <c r="A245" s="31" t="s">
        <v>625</v>
      </c>
      <c r="B245" s="32" t="s">
        <v>629</v>
      </c>
      <c r="C245" s="99" t="s">
        <v>309</v>
      </c>
      <c r="D245" s="99" t="s">
        <v>19</v>
      </c>
      <c r="E245" s="100" t="s">
        <v>50</v>
      </c>
      <c r="F245" s="100" t="s">
        <v>19</v>
      </c>
      <c r="G245" s="100" t="s">
        <v>60</v>
      </c>
      <c r="H245" s="100" t="s">
        <v>363</v>
      </c>
      <c r="I245" s="99" t="s">
        <v>364</v>
      </c>
      <c r="J245" s="100" t="s">
        <v>45</v>
      </c>
      <c r="K245" s="99" t="s">
        <v>450</v>
      </c>
      <c r="L245" s="101" t="s">
        <v>25</v>
      </c>
      <c r="M245" s="102" t="s">
        <v>25</v>
      </c>
      <c r="N245" s="98" t="s">
        <v>23</v>
      </c>
      <c r="O245" s="98">
        <v>1</v>
      </c>
      <c r="P245" s="103">
        <v>378</v>
      </c>
      <c r="Q245" s="104" t="s">
        <v>314</v>
      </c>
      <c r="R245" s="105">
        <f t="shared" si="16"/>
        <v>378</v>
      </c>
      <c r="S245" s="105">
        <f t="shared" si="17"/>
        <v>378</v>
      </c>
    </row>
    <row r="246" spans="1:19" s="106" customFormat="1" ht="39" x14ac:dyDescent="0.3">
      <c r="A246" s="31" t="s">
        <v>625</v>
      </c>
      <c r="B246" s="32" t="s">
        <v>629</v>
      </c>
      <c r="C246" s="99" t="s">
        <v>309</v>
      </c>
      <c r="D246" s="99" t="s">
        <v>19</v>
      </c>
      <c r="E246" s="100" t="s">
        <v>50</v>
      </c>
      <c r="F246" s="100" t="s">
        <v>19</v>
      </c>
      <c r="G246" s="100" t="s">
        <v>60</v>
      </c>
      <c r="H246" s="100" t="s">
        <v>363</v>
      </c>
      <c r="I246" s="99" t="s">
        <v>364</v>
      </c>
      <c r="J246" s="100" t="s">
        <v>45</v>
      </c>
      <c r="K246" s="99" t="s">
        <v>450</v>
      </c>
      <c r="L246" s="101" t="s">
        <v>25</v>
      </c>
      <c r="M246" s="102" t="s">
        <v>25</v>
      </c>
      <c r="N246" s="98" t="s">
        <v>23</v>
      </c>
      <c r="O246" s="98">
        <v>1</v>
      </c>
      <c r="P246" s="103">
        <v>389</v>
      </c>
      <c r="Q246" s="104" t="s">
        <v>314</v>
      </c>
      <c r="R246" s="105">
        <f t="shared" si="16"/>
        <v>389</v>
      </c>
      <c r="S246" s="105">
        <f t="shared" si="17"/>
        <v>389</v>
      </c>
    </row>
    <row r="247" spans="1:19" s="106" customFormat="1" ht="52" x14ac:dyDescent="0.3">
      <c r="A247" s="31" t="s">
        <v>625</v>
      </c>
      <c r="B247" s="32" t="s">
        <v>629</v>
      </c>
      <c r="C247" s="99" t="s">
        <v>309</v>
      </c>
      <c r="D247" s="99" t="s">
        <v>19</v>
      </c>
      <c r="E247" s="100" t="s">
        <v>20</v>
      </c>
      <c r="F247" s="100" t="s">
        <v>19</v>
      </c>
      <c r="G247" s="100" t="s">
        <v>21</v>
      </c>
      <c r="H247" s="100" t="s">
        <v>37</v>
      </c>
      <c r="I247" s="99" t="s">
        <v>451</v>
      </c>
      <c r="J247" s="100" t="s">
        <v>38</v>
      </c>
      <c r="K247" s="99" t="s">
        <v>452</v>
      </c>
      <c r="L247" s="101" t="s">
        <v>25</v>
      </c>
      <c r="M247" s="102" t="s">
        <v>25</v>
      </c>
      <c r="N247" s="98" t="s">
        <v>229</v>
      </c>
      <c r="O247" s="98">
        <v>24</v>
      </c>
      <c r="P247" s="103">
        <v>47</v>
      </c>
      <c r="Q247" s="104" t="s">
        <v>314</v>
      </c>
      <c r="R247" s="105">
        <f t="shared" si="16"/>
        <v>1128</v>
      </c>
      <c r="S247" s="105">
        <f t="shared" si="17"/>
        <v>1128</v>
      </c>
    </row>
    <row r="248" spans="1:19" s="106" customFormat="1" ht="39" x14ac:dyDescent="0.3">
      <c r="A248" s="31" t="s">
        <v>625</v>
      </c>
      <c r="B248" s="32" t="s">
        <v>629</v>
      </c>
      <c r="C248" s="99" t="s">
        <v>309</v>
      </c>
      <c r="D248" s="99" t="s">
        <v>19</v>
      </c>
      <c r="E248" s="100" t="s">
        <v>20</v>
      </c>
      <c r="F248" s="100" t="s">
        <v>19</v>
      </c>
      <c r="G248" s="100" t="s">
        <v>21</v>
      </c>
      <c r="H248" s="100" t="s">
        <v>453</v>
      </c>
      <c r="I248" s="99" t="s">
        <v>454</v>
      </c>
      <c r="J248" s="100" t="s">
        <v>108</v>
      </c>
      <c r="K248" s="99" t="s">
        <v>455</v>
      </c>
      <c r="L248" s="101" t="s">
        <v>25</v>
      </c>
      <c r="M248" s="102" t="s">
        <v>25</v>
      </c>
      <c r="N248" s="98" t="s">
        <v>229</v>
      </c>
      <c r="O248" s="98">
        <v>10</v>
      </c>
      <c r="P248" s="103">
        <v>745.875</v>
      </c>
      <c r="Q248" s="104" t="s">
        <v>314</v>
      </c>
      <c r="R248" s="105">
        <f t="shared" si="16"/>
        <v>7458.75</v>
      </c>
      <c r="S248" s="105">
        <f t="shared" si="17"/>
        <v>7458.75</v>
      </c>
    </row>
    <row r="249" spans="1:19" s="106" customFormat="1" ht="39" x14ac:dyDescent="0.3">
      <c r="A249" s="31" t="s">
        <v>625</v>
      </c>
      <c r="B249" s="32" t="s">
        <v>629</v>
      </c>
      <c r="C249" s="99" t="s">
        <v>309</v>
      </c>
      <c r="D249" s="99" t="s">
        <v>19</v>
      </c>
      <c r="E249" s="100" t="s">
        <v>20</v>
      </c>
      <c r="F249" s="100" t="s">
        <v>19</v>
      </c>
      <c r="G249" s="100" t="s">
        <v>21</v>
      </c>
      <c r="H249" s="100" t="s">
        <v>456</v>
      </c>
      <c r="I249" s="99" t="s">
        <v>457</v>
      </c>
      <c r="J249" s="100" t="s">
        <v>458</v>
      </c>
      <c r="K249" s="99" t="s">
        <v>459</v>
      </c>
      <c r="L249" s="101" t="s">
        <v>25</v>
      </c>
      <c r="M249" s="102" t="s">
        <v>25</v>
      </c>
      <c r="N249" s="98" t="s">
        <v>23</v>
      </c>
      <c r="O249" s="98">
        <v>1</v>
      </c>
      <c r="P249" s="103">
        <v>437</v>
      </c>
      <c r="Q249" s="104" t="s">
        <v>314</v>
      </c>
      <c r="R249" s="105">
        <f t="shared" si="16"/>
        <v>437</v>
      </c>
      <c r="S249" s="105">
        <f t="shared" si="17"/>
        <v>437</v>
      </c>
    </row>
    <row r="250" spans="1:19" s="106" customFormat="1" ht="39" x14ac:dyDescent="0.3">
      <c r="A250" s="31" t="s">
        <v>625</v>
      </c>
      <c r="B250" s="32" t="s">
        <v>629</v>
      </c>
      <c r="C250" s="99" t="s">
        <v>309</v>
      </c>
      <c r="D250" s="99" t="s">
        <v>19</v>
      </c>
      <c r="E250" s="100" t="s">
        <v>163</v>
      </c>
      <c r="F250" s="100" t="s">
        <v>199</v>
      </c>
      <c r="G250" s="100" t="s">
        <v>21</v>
      </c>
      <c r="H250" s="100" t="s">
        <v>340</v>
      </c>
      <c r="I250" s="99" t="s">
        <v>341</v>
      </c>
      <c r="J250" s="100" t="s">
        <v>108</v>
      </c>
      <c r="K250" s="99" t="s">
        <v>460</v>
      </c>
      <c r="L250" s="101" t="s">
        <v>25</v>
      </c>
      <c r="M250" s="102" t="s">
        <v>25</v>
      </c>
      <c r="N250" s="98" t="s">
        <v>23</v>
      </c>
      <c r="O250" s="98">
        <v>1</v>
      </c>
      <c r="P250" s="103">
        <v>708</v>
      </c>
      <c r="Q250" s="104" t="s">
        <v>314</v>
      </c>
      <c r="R250" s="105">
        <f t="shared" si="16"/>
        <v>708</v>
      </c>
      <c r="S250" s="105">
        <f t="shared" si="17"/>
        <v>708</v>
      </c>
    </row>
    <row r="251" spans="1:19" s="106" customFormat="1" ht="52" x14ac:dyDescent="0.3">
      <c r="A251" s="31" t="s">
        <v>625</v>
      </c>
      <c r="B251" s="32" t="s">
        <v>629</v>
      </c>
      <c r="C251" s="99" t="s">
        <v>309</v>
      </c>
      <c r="D251" s="99" t="s">
        <v>19</v>
      </c>
      <c r="E251" s="100" t="s">
        <v>20</v>
      </c>
      <c r="F251" s="100" t="s">
        <v>19</v>
      </c>
      <c r="G251" s="100" t="s">
        <v>21</v>
      </c>
      <c r="H251" s="100" t="s">
        <v>37</v>
      </c>
      <c r="I251" s="99" t="s">
        <v>451</v>
      </c>
      <c r="J251" s="100" t="s">
        <v>461</v>
      </c>
      <c r="K251" s="99" t="s">
        <v>462</v>
      </c>
      <c r="L251" s="101" t="s">
        <v>25</v>
      </c>
      <c r="M251" s="102" t="s">
        <v>25</v>
      </c>
      <c r="N251" s="98" t="s">
        <v>23</v>
      </c>
      <c r="O251" s="98">
        <v>1</v>
      </c>
      <c r="P251" s="103">
        <v>464</v>
      </c>
      <c r="Q251" s="104" t="s">
        <v>314</v>
      </c>
      <c r="R251" s="105">
        <f t="shared" si="16"/>
        <v>464</v>
      </c>
      <c r="S251" s="105">
        <f t="shared" si="17"/>
        <v>464</v>
      </c>
    </row>
    <row r="252" spans="1:19" s="106" customFormat="1" ht="39" x14ac:dyDescent="0.3">
      <c r="A252" s="31" t="s">
        <v>625</v>
      </c>
      <c r="B252" s="32" t="s">
        <v>629</v>
      </c>
      <c r="C252" s="99" t="s">
        <v>309</v>
      </c>
      <c r="D252" s="99" t="s">
        <v>19</v>
      </c>
      <c r="E252" s="100" t="s">
        <v>39</v>
      </c>
      <c r="F252" s="100" t="s">
        <v>207</v>
      </c>
      <c r="G252" s="100" t="s">
        <v>48</v>
      </c>
      <c r="H252" s="100" t="s">
        <v>33</v>
      </c>
      <c r="I252" s="99" t="s">
        <v>327</v>
      </c>
      <c r="J252" s="100" t="s">
        <v>463</v>
      </c>
      <c r="K252" s="99" t="s">
        <v>464</v>
      </c>
      <c r="L252" s="101" t="s">
        <v>25</v>
      </c>
      <c r="M252" s="102" t="s">
        <v>25</v>
      </c>
      <c r="N252" s="98" t="s">
        <v>229</v>
      </c>
      <c r="O252" s="98">
        <v>1</v>
      </c>
      <c r="P252" s="103">
        <v>165</v>
      </c>
      <c r="Q252" s="104" t="s">
        <v>314</v>
      </c>
      <c r="R252" s="105">
        <f t="shared" si="16"/>
        <v>165</v>
      </c>
      <c r="S252" s="105">
        <f t="shared" si="17"/>
        <v>165</v>
      </c>
    </row>
    <row r="253" spans="1:19" s="106" customFormat="1" ht="39" x14ac:dyDescent="0.3">
      <c r="A253" s="31" t="s">
        <v>625</v>
      </c>
      <c r="B253" s="32" t="s">
        <v>629</v>
      </c>
      <c r="C253" s="99" t="s">
        <v>309</v>
      </c>
      <c r="D253" s="99" t="s">
        <v>19</v>
      </c>
      <c r="E253" s="100" t="s">
        <v>39</v>
      </c>
      <c r="F253" s="100" t="s">
        <v>207</v>
      </c>
      <c r="G253" s="100" t="s">
        <v>48</v>
      </c>
      <c r="H253" s="100" t="s">
        <v>33</v>
      </c>
      <c r="I253" s="99" t="s">
        <v>327</v>
      </c>
      <c r="J253" s="100" t="s">
        <v>367</v>
      </c>
      <c r="K253" s="99" t="s">
        <v>465</v>
      </c>
      <c r="L253" s="101" t="s">
        <v>25</v>
      </c>
      <c r="M253" s="102" t="s">
        <v>25</v>
      </c>
      <c r="N253" s="98" t="s">
        <v>229</v>
      </c>
      <c r="O253" s="98">
        <v>1</v>
      </c>
      <c r="P253" s="103">
        <v>129.9</v>
      </c>
      <c r="Q253" s="104" t="s">
        <v>314</v>
      </c>
      <c r="R253" s="105">
        <f t="shared" si="16"/>
        <v>129.9</v>
      </c>
      <c r="S253" s="105">
        <f t="shared" si="17"/>
        <v>129.9</v>
      </c>
    </row>
    <row r="254" spans="1:19" s="106" customFormat="1" ht="52" x14ac:dyDescent="0.3">
      <c r="A254" s="31" t="s">
        <v>625</v>
      </c>
      <c r="B254" s="32" t="s">
        <v>629</v>
      </c>
      <c r="C254" s="99" t="s">
        <v>309</v>
      </c>
      <c r="D254" s="99" t="s">
        <v>19</v>
      </c>
      <c r="E254" s="100" t="s">
        <v>40</v>
      </c>
      <c r="F254" s="100" t="s">
        <v>127</v>
      </c>
      <c r="G254" s="100" t="s">
        <v>49</v>
      </c>
      <c r="H254" s="100" t="s">
        <v>37</v>
      </c>
      <c r="I254" s="99" t="s">
        <v>451</v>
      </c>
      <c r="J254" s="100" t="s">
        <v>466</v>
      </c>
      <c r="K254" s="99" t="s">
        <v>467</v>
      </c>
      <c r="L254" s="101" t="s">
        <v>25</v>
      </c>
      <c r="M254" s="102" t="s">
        <v>25</v>
      </c>
      <c r="N254" s="98" t="s">
        <v>23</v>
      </c>
      <c r="O254" s="98">
        <v>1</v>
      </c>
      <c r="P254" s="103">
        <v>447</v>
      </c>
      <c r="Q254" s="104" t="s">
        <v>314</v>
      </c>
      <c r="R254" s="105">
        <f t="shared" si="16"/>
        <v>447</v>
      </c>
      <c r="S254" s="105">
        <f t="shared" si="17"/>
        <v>447</v>
      </c>
    </row>
    <row r="255" spans="1:19" s="106" customFormat="1" ht="52" x14ac:dyDescent="0.3">
      <c r="A255" s="31" t="s">
        <v>625</v>
      </c>
      <c r="B255" s="32" t="s">
        <v>629</v>
      </c>
      <c r="C255" s="99" t="s">
        <v>309</v>
      </c>
      <c r="D255" s="99" t="s">
        <v>19</v>
      </c>
      <c r="E255" s="100" t="s">
        <v>40</v>
      </c>
      <c r="F255" s="100" t="s">
        <v>127</v>
      </c>
      <c r="G255" s="100" t="s">
        <v>49</v>
      </c>
      <c r="H255" s="100" t="s">
        <v>37</v>
      </c>
      <c r="I255" s="99" t="s">
        <v>451</v>
      </c>
      <c r="J255" s="100" t="s">
        <v>466</v>
      </c>
      <c r="K255" s="99" t="s">
        <v>467</v>
      </c>
      <c r="L255" s="101" t="s">
        <v>25</v>
      </c>
      <c r="M255" s="102" t="s">
        <v>25</v>
      </c>
      <c r="N255" s="98" t="s">
        <v>23</v>
      </c>
      <c r="O255" s="98">
        <v>1</v>
      </c>
      <c r="P255" s="103">
        <v>240</v>
      </c>
      <c r="Q255" s="104" t="s">
        <v>314</v>
      </c>
      <c r="R255" s="105">
        <f t="shared" si="16"/>
        <v>240</v>
      </c>
      <c r="S255" s="105">
        <f t="shared" si="17"/>
        <v>240</v>
      </c>
    </row>
    <row r="256" spans="1:19" s="106" customFormat="1" ht="52" x14ac:dyDescent="0.3">
      <c r="A256" s="31" t="s">
        <v>625</v>
      </c>
      <c r="B256" s="32" t="s">
        <v>629</v>
      </c>
      <c r="C256" s="99" t="s">
        <v>309</v>
      </c>
      <c r="D256" s="99" t="s">
        <v>19</v>
      </c>
      <c r="E256" s="100" t="s">
        <v>40</v>
      </c>
      <c r="F256" s="100" t="s">
        <v>127</v>
      </c>
      <c r="G256" s="100" t="s">
        <v>49</v>
      </c>
      <c r="H256" s="100" t="s">
        <v>37</v>
      </c>
      <c r="I256" s="99" t="s">
        <v>451</v>
      </c>
      <c r="J256" s="100" t="s">
        <v>468</v>
      </c>
      <c r="K256" s="99" t="s">
        <v>469</v>
      </c>
      <c r="L256" s="101" t="s">
        <v>25</v>
      </c>
      <c r="M256" s="102" t="s">
        <v>25</v>
      </c>
      <c r="N256" s="98" t="s">
        <v>23</v>
      </c>
      <c r="O256" s="98">
        <v>1</v>
      </c>
      <c r="P256" s="103">
        <v>235</v>
      </c>
      <c r="Q256" s="104" t="s">
        <v>314</v>
      </c>
      <c r="R256" s="105">
        <f t="shared" si="16"/>
        <v>235</v>
      </c>
      <c r="S256" s="105">
        <f t="shared" si="17"/>
        <v>235</v>
      </c>
    </row>
    <row r="257" spans="1:19" s="106" customFormat="1" ht="52" x14ac:dyDescent="0.3">
      <c r="A257" s="31" t="s">
        <v>625</v>
      </c>
      <c r="B257" s="32" t="s">
        <v>629</v>
      </c>
      <c r="C257" s="99" t="s">
        <v>309</v>
      </c>
      <c r="D257" s="99" t="s">
        <v>19</v>
      </c>
      <c r="E257" s="100" t="s">
        <v>40</v>
      </c>
      <c r="F257" s="100" t="s">
        <v>127</v>
      </c>
      <c r="G257" s="100" t="s">
        <v>49</v>
      </c>
      <c r="H257" s="100" t="s">
        <v>37</v>
      </c>
      <c r="I257" s="99" t="s">
        <v>451</v>
      </c>
      <c r="J257" s="100" t="s">
        <v>111</v>
      </c>
      <c r="K257" s="99" t="s">
        <v>470</v>
      </c>
      <c r="L257" s="101" t="s">
        <v>25</v>
      </c>
      <c r="M257" s="102" t="s">
        <v>25</v>
      </c>
      <c r="N257" s="98" t="s">
        <v>23</v>
      </c>
      <c r="O257" s="98">
        <v>1</v>
      </c>
      <c r="P257" s="103">
        <v>89</v>
      </c>
      <c r="Q257" s="104" t="s">
        <v>314</v>
      </c>
      <c r="R257" s="105">
        <f t="shared" si="16"/>
        <v>89</v>
      </c>
      <c r="S257" s="105">
        <f t="shared" si="17"/>
        <v>89</v>
      </c>
    </row>
    <row r="258" spans="1:19" s="106" customFormat="1" ht="39" x14ac:dyDescent="0.3">
      <c r="A258" s="31" t="s">
        <v>625</v>
      </c>
      <c r="B258" s="32" t="s">
        <v>629</v>
      </c>
      <c r="C258" s="99" t="s">
        <v>309</v>
      </c>
      <c r="D258" s="99" t="s">
        <v>19</v>
      </c>
      <c r="E258" s="100" t="s">
        <v>50</v>
      </c>
      <c r="F258" s="100" t="s">
        <v>19</v>
      </c>
      <c r="G258" s="100" t="s">
        <v>60</v>
      </c>
      <c r="H258" s="100" t="s">
        <v>363</v>
      </c>
      <c r="I258" s="99" t="s">
        <v>364</v>
      </c>
      <c r="J258" s="100" t="s">
        <v>45</v>
      </c>
      <c r="K258" s="99" t="s">
        <v>471</v>
      </c>
      <c r="L258" s="101" t="s">
        <v>25</v>
      </c>
      <c r="M258" s="102" t="s">
        <v>25</v>
      </c>
      <c r="N258" s="98" t="s">
        <v>23</v>
      </c>
      <c r="O258" s="98">
        <v>1</v>
      </c>
      <c r="P258" s="103">
        <v>308</v>
      </c>
      <c r="Q258" s="104" t="s">
        <v>314</v>
      </c>
      <c r="R258" s="105">
        <f t="shared" si="16"/>
        <v>308</v>
      </c>
      <c r="S258" s="105">
        <f t="shared" si="17"/>
        <v>308</v>
      </c>
    </row>
    <row r="259" spans="1:19" s="106" customFormat="1" ht="39" x14ac:dyDescent="0.3">
      <c r="A259" s="31" t="s">
        <v>625</v>
      </c>
      <c r="B259" s="32" t="s">
        <v>629</v>
      </c>
      <c r="C259" s="99" t="s">
        <v>309</v>
      </c>
      <c r="D259" s="99" t="s">
        <v>19</v>
      </c>
      <c r="E259" s="100" t="s">
        <v>50</v>
      </c>
      <c r="F259" s="100" t="s">
        <v>19</v>
      </c>
      <c r="G259" s="100" t="s">
        <v>60</v>
      </c>
      <c r="H259" s="100" t="s">
        <v>363</v>
      </c>
      <c r="I259" s="99" t="s">
        <v>364</v>
      </c>
      <c r="J259" s="100" t="s">
        <v>45</v>
      </c>
      <c r="K259" s="99" t="s">
        <v>471</v>
      </c>
      <c r="L259" s="101" t="s">
        <v>25</v>
      </c>
      <c r="M259" s="102" t="s">
        <v>25</v>
      </c>
      <c r="N259" s="98" t="s">
        <v>23</v>
      </c>
      <c r="O259" s="98">
        <v>1</v>
      </c>
      <c r="P259" s="103">
        <v>323</v>
      </c>
      <c r="Q259" s="104" t="s">
        <v>314</v>
      </c>
      <c r="R259" s="105">
        <f t="shared" si="16"/>
        <v>323</v>
      </c>
      <c r="S259" s="105">
        <f t="shared" si="17"/>
        <v>323</v>
      </c>
    </row>
    <row r="260" spans="1:19" s="106" customFormat="1" ht="39" x14ac:dyDescent="0.3">
      <c r="A260" s="31" t="s">
        <v>625</v>
      </c>
      <c r="B260" s="32" t="s">
        <v>629</v>
      </c>
      <c r="C260" s="99" t="s">
        <v>309</v>
      </c>
      <c r="D260" s="99" t="s">
        <v>19</v>
      </c>
      <c r="E260" s="100" t="s">
        <v>163</v>
      </c>
      <c r="F260" s="100" t="s">
        <v>199</v>
      </c>
      <c r="G260" s="100" t="s">
        <v>21</v>
      </c>
      <c r="H260" s="100" t="s">
        <v>340</v>
      </c>
      <c r="I260" s="107" t="s">
        <v>341</v>
      </c>
      <c r="J260" s="100" t="s">
        <v>108</v>
      </c>
      <c r="K260" s="99" t="s">
        <v>472</v>
      </c>
      <c r="L260" s="101" t="s">
        <v>25</v>
      </c>
      <c r="M260" s="102" t="s">
        <v>25</v>
      </c>
      <c r="N260" s="98" t="s">
        <v>23</v>
      </c>
      <c r="O260" s="98">
        <v>1</v>
      </c>
      <c r="P260" s="103">
        <v>152</v>
      </c>
      <c r="Q260" s="104" t="s">
        <v>314</v>
      </c>
      <c r="R260" s="105">
        <f t="shared" si="16"/>
        <v>152</v>
      </c>
      <c r="S260" s="105">
        <f t="shared" si="17"/>
        <v>152</v>
      </c>
    </row>
    <row r="261" spans="1:19" s="106" customFormat="1" ht="39" x14ac:dyDescent="0.3">
      <c r="A261" s="31" t="s">
        <v>625</v>
      </c>
      <c r="B261" s="32" t="s">
        <v>629</v>
      </c>
      <c r="C261" s="99" t="s">
        <v>309</v>
      </c>
      <c r="D261" s="99" t="s">
        <v>19</v>
      </c>
      <c r="E261" s="100" t="s">
        <v>20</v>
      </c>
      <c r="F261" s="100" t="s">
        <v>19</v>
      </c>
      <c r="G261" s="100" t="s">
        <v>21</v>
      </c>
      <c r="H261" s="100" t="s">
        <v>473</v>
      </c>
      <c r="I261" s="107" t="s">
        <v>474</v>
      </c>
      <c r="J261" s="100" t="s">
        <v>475</v>
      </c>
      <c r="K261" s="99" t="s">
        <v>476</v>
      </c>
      <c r="L261" s="101" t="s">
        <v>25</v>
      </c>
      <c r="M261" s="102" t="s">
        <v>25</v>
      </c>
      <c r="N261" s="98" t="s">
        <v>229</v>
      </c>
      <c r="O261" s="98">
        <v>1</v>
      </c>
      <c r="P261" s="103">
        <v>3480</v>
      </c>
      <c r="Q261" s="104" t="s">
        <v>314</v>
      </c>
      <c r="R261" s="105">
        <f t="shared" si="16"/>
        <v>3480</v>
      </c>
      <c r="S261" s="105">
        <f t="shared" si="17"/>
        <v>3480</v>
      </c>
    </row>
    <row r="262" spans="1:19" s="106" customFormat="1" ht="39" x14ac:dyDescent="0.3">
      <c r="A262" s="31" t="s">
        <v>625</v>
      </c>
      <c r="B262" s="32" t="s">
        <v>629</v>
      </c>
      <c r="C262" s="99" t="s">
        <v>309</v>
      </c>
      <c r="D262" s="99" t="s">
        <v>19</v>
      </c>
      <c r="E262" s="100" t="s">
        <v>39</v>
      </c>
      <c r="F262" s="100" t="s">
        <v>207</v>
      </c>
      <c r="G262" s="100" t="s">
        <v>48</v>
      </c>
      <c r="H262" s="100" t="s">
        <v>473</v>
      </c>
      <c r="I262" s="107" t="s">
        <v>474</v>
      </c>
      <c r="J262" s="100" t="s">
        <v>477</v>
      </c>
      <c r="K262" s="99" t="s">
        <v>478</v>
      </c>
      <c r="L262" s="101" t="s">
        <v>25</v>
      </c>
      <c r="M262" s="102" t="s">
        <v>25</v>
      </c>
      <c r="N262" s="98" t="s">
        <v>229</v>
      </c>
      <c r="O262" s="98">
        <v>1</v>
      </c>
      <c r="P262" s="103">
        <v>8004</v>
      </c>
      <c r="Q262" s="104" t="s">
        <v>314</v>
      </c>
      <c r="R262" s="105">
        <f t="shared" si="16"/>
        <v>8004</v>
      </c>
      <c r="S262" s="105">
        <f t="shared" si="17"/>
        <v>8004</v>
      </c>
    </row>
    <row r="263" spans="1:19" ht="26" x14ac:dyDescent="0.35">
      <c r="A263" s="31" t="s">
        <v>625</v>
      </c>
      <c r="B263" s="32" t="s">
        <v>630</v>
      </c>
      <c r="C263" s="110" t="s">
        <v>479</v>
      </c>
      <c r="D263" s="111" t="s">
        <v>19</v>
      </c>
      <c r="E263" s="112" t="s">
        <v>20</v>
      </c>
      <c r="F263" s="111" t="s">
        <v>19</v>
      </c>
      <c r="G263" s="112" t="s">
        <v>21</v>
      </c>
      <c r="H263" s="112">
        <v>21101</v>
      </c>
      <c r="I263" s="113" t="s">
        <v>327</v>
      </c>
      <c r="J263" s="30" t="s">
        <v>480</v>
      </c>
      <c r="K263" s="114" t="s">
        <v>481</v>
      </c>
      <c r="L263" s="115" t="s">
        <v>482</v>
      </c>
      <c r="M263" s="116" t="s">
        <v>482</v>
      </c>
      <c r="N263" s="30" t="s">
        <v>483</v>
      </c>
      <c r="O263" s="30">
        <v>2</v>
      </c>
      <c r="P263" s="117">
        <f>+S263/O263</f>
        <v>23.59</v>
      </c>
      <c r="Q263" s="115" t="s">
        <v>484</v>
      </c>
      <c r="R263" s="118">
        <v>47.18</v>
      </c>
      <c r="S263" s="118">
        <v>47.18</v>
      </c>
    </row>
    <row r="264" spans="1:19" ht="26" x14ac:dyDescent="0.35">
      <c r="A264" s="31" t="s">
        <v>625</v>
      </c>
      <c r="B264" s="32" t="s">
        <v>630</v>
      </c>
      <c r="C264" s="110" t="s">
        <v>479</v>
      </c>
      <c r="D264" s="111" t="s">
        <v>19</v>
      </c>
      <c r="E264" s="112" t="s">
        <v>20</v>
      </c>
      <c r="F264" s="111" t="s">
        <v>19</v>
      </c>
      <c r="G264" s="112" t="s">
        <v>21</v>
      </c>
      <c r="H264" s="112">
        <v>21101</v>
      </c>
      <c r="I264" s="113" t="s">
        <v>327</v>
      </c>
      <c r="J264" s="30" t="s">
        <v>485</v>
      </c>
      <c r="K264" s="114" t="s">
        <v>486</v>
      </c>
      <c r="L264" s="115" t="s">
        <v>482</v>
      </c>
      <c r="M264" s="116" t="s">
        <v>482</v>
      </c>
      <c r="N264" s="30" t="s">
        <v>30</v>
      </c>
      <c r="O264" s="30">
        <v>3</v>
      </c>
      <c r="P264" s="117">
        <f t="shared" ref="P264:P307" si="18">+S264/O264</f>
        <v>19</v>
      </c>
      <c r="Q264" s="115" t="s">
        <v>484</v>
      </c>
      <c r="R264" s="118">
        <v>57</v>
      </c>
      <c r="S264" s="118">
        <v>57</v>
      </c>
    </row>
    <row r="265" spans="1:19" ht="26" x14ac:dyDescent="0.35">
      <c r="A265" s="31" t="s">
        <v>625</v>
      </c>
      <c r="B265" s="32" t="s">
        <v>630</v>
      </c>
      <c r="C265" s="110" t="s">
        <v>479</v>
      </c>
      <c r="D265" s="111" t="s">
        <v>19</v>
      </c>
      <c r="E265" s="112" t="s">
        <v>20</v>
      </c>
      <c r="F265" s="111" t="s">
        <v>19</v>
      </c>
      <c r="G265" s="112" t="s">
        <v>21</v>
      </c>
      <c r="H265" s="112">
        <v>21101</v>
      </c>
      <c r="I265" s="113" t="s">
        <v>327</v>
      </c>
      <c r="J265" s="30" t="s">
        <v>227</v>
      </c>
      <c r="K265" s="114" t="s">
        <v>228</v>
      </c>
      <c r="L265" s="115" t="s">
        <v>482</v>
      </c>
      <c r="M265" s="116" t="s">
        <v>482</v>
      </c>
      <c r="N265" s="30" t="s">
        <v>30</v>
      </c>
      <c r="O265" s="30">
        <v>12</v>
      </c>
      <c r="P265" s="117">
        <f t="shared" si="18"/>
        <v>14.51</v>
      </c>
      <c r="Q265" s="115" t="s">
        <v>484</v>
      </c>
      <c r="R265" s="118">
        <v>174.12</v>
      </c>
      <c r="S265" s="118">
        <v>174.12</v>
      </c>
    </row>
    <row r="266" spans="1:19" ht="26" x14ac:dyDescent="0.35">
      <c r="A266" s="31" t="s">
        <v>625</v>
      </c>
      <c r="B266" s="32" t="s">
        <v>630</v>
      </c>
      <c r="C266" s="110" t="s">
        <v>479</v>
      </c>
      <c r="D266" s="111" t="s">
        <v>19</v>
      </c>
      <c r="E266" s="112" t="s">
        <v>20</v>
      </c>
      <c r="F266" s="111" t="s">
        <v>19</v>
      </c>
      <c r="G266" s="112" t="s">
        <v>21</v>
      </c>
      <c r="H266" s="112">
        <v>21101</v>
      </c>
      <c r="I266" s="113" t="s">
        <v>327</v>
      </c>
      <c r="J266" s="30" t="s">
        <v>487</v>
      </c>
      <c r="K266" s="114" t="s">
        <v>488</v>
      </c>
      <c r="L266" s="115" t="s">
        <v>482</v>
      </c>
      <c r="M266" s="116" t="s">
        <v>482</v>
      </c>
      <c r="N266" s="30" t="s">
        <v>31</v>
      </c>
      <c r="O266" s="30">
        <v>1</v>
      </c>
      <c r="P266" s="117">
        <f t="shared" si="18"/>
        <v>114.97</v>
      </c>
      <c r="Q266" s="115" t="s">
        <v>484</v>
      </c>
      <c r="R266" s="118">
        <v>114.97</v>
      </c>
      <c r="S266" s="118">
        <v>114.97</v>
      </c>
    </row>
    <row r="267" spans="1:19" ht="26" x14ac:dyDescent="0.35">
      <c r="A267" s="31" t="s">
        <v>625</v>
      </c>
      <c r="B267" s="32" t="s">
        <v>630</v>
      </c>
      <c r="C267" s="110" t="s">
        <v>479</v>
      </c>
      <c r="D267" s="111" t="s">
        <v>19</v>
      </c>
      <c r="E267" s="112" t="s">
        <v>20</v>
      </c>
      <c r="F267" s="111" t="s">
        <v>19</v>
      </c>
      <c r="G267" s="112" t="s">
        <v>21</v>
      </c>
      <c r="H267" s="112">
        <v>21101</v>
      </c>
      <c r="I267" s="113" t="s">
        <v>327</v>
      </c>
      <c r="J267" s="30" t="s">
        <v>489</v>
      </c>
      <c r="K267" s="114" t="s">
        <v>490</v>
      </c>
      <c r="L267" s="115" t="s">
        <v>482</v>
      </c>
      <c r="M267" s="116" t="s">
        <v>482</v>
      </c>
      <c r="N267" s="30" t="s">
        <v>30</v>
      </c>
      <c r="O267" s="30">
        <v>8</v>
      </c>
      <c r="P267" s="117">
        <f t="shared" si="18"/>
        <v>35.840000000000003</v>
      </c>
      <c r="Q267" s="115" t="s">
        <v>484</v>
      </c>
      <c r="R267" s="118">
        <v>286.72000000000003</v>
      </c>
      <c r="S267" s="118">
        <v>286.72000000000003</v>
      </c>
    </row>
    <row r="268" spans="1:19" ht="26" x14ac:dyDescent="0.35">
      <c r="A268" s="31" t="s">
        <v>625</v>
      </c>
      <c r="B268" s="32" t="s">
        <v>630</v>
      </c>
      <c r="C268" s="110" t="s">
        <v>479</v>
      </c>
      <c r="D268" s="111" t="s">
        <v>19</v>
      </c>
      <c r="E268" s="112" t="s">
        <v>20</v>
      </c>
      <c r="F268" s="111" t="s">
        <v>19</v>
      </c>
      <c r="G268" s="112" t="s">
        <v>21</v>
      </c>
      <c r="H268" s="112">
        <v>21101</v>
      </c>
      <c r="I268" s="113" t="s">
        <v>327</v>
      </c>
      <c r="J268" s="30" t="s">
        <v>491</v>
      </c>
      <c r="K268" s="114" t="s">
        <v>492</v>
      </c>
      <c r="L268" s="115" t="s">
        <v>482</v>
      </c>
      <c r="M268" s="116" t="s">
        <v>482</v>
      </c>
      <c r="N268" s="30" t="s">
        <v>30</v>
      </c>
      <c r="O268" s="30">
        <v>6</v>
      </c>
      <c r="P268" s="117">
        <f t="shared" si="18"/>
        <v>14.65</v>
      </c>
      <c r="Q268" s="115" t="s">
        <v>484</v>
      </c>
      <c r="R268" s="118">
        <v>87.9</v>
      </c>
      <c r="S268" s="118">
        <v>87.9</v>
      </c>
    </row>
    <row r="269" spans="1:19" ht="26" x14ac:dyDescent="0.35">
      <c r="A269" s="31" t="s">
        <v>625</v>
      </c>
      <c r="B269" s="32" t="s">
        <v>630</v>
      </c>
      <c r="C269" s="110" t="s">
        <v>479</v>
      </c>
      <c r="D269" s="111" t="s">
        <v>19</v>
      </c>
      <c r="E269" s="112" t="s">
        <v>20</v>
      </c>
      <c r="F269" s="111" t="s">
        <v>19</v>
      </c>
      <c r="G269" s="112" t="s">
        <v>21</v>
      </c>
      <c r="H269" s="112">
        <v>21101</v>
      </c>
      <c r="I269" s="113" t="s">
        <v>327</v>
      </c>
      <c r="J269" s="30" t="s">
        <v>493</v>
      </c>
      <c r="K269" s="114" t="s">
        <v>494</v>
      </c>
      <c r="L269" s="115" t="s">
        <v>482</v>
      </c>
      <c r="M269" s="116" t="s">
        <v>482</v>
      </c>
      <c r="N269" s="30" t="s">
        <v>31</v>
      </c>
      <c r="O269" s="30">
        <v>2</v>
      </c>
      <c r="P269" s="117">
        <f t="shared" si="18"/>
        <v>56.92</v>
      </c>
      <c r="Q269" s="115" t="s">
        <v>484</v>
      </c>
      <c r="R269" s="118">
        <v>113.84</v>
      </c>
      <c r="S269" s="118">
        <v>113.84</v>
      </c>
    </row>
    <row r="270" spans="1:19" ht="26" x14ac:dyDescent="0.35">
      <c r="A270" s="31" t="s">
        <v>625</v>
      </c>
      <c r="B270" s="32" t="s">
        <v>630</v>
      </c>
      <c r="C270" s="110" t="s">
        <v>479</v>
      </c>
      <c r="D270" s="111" t="s">
        <v>19</v>
      </c>
      <c r="E270" s="112" t="s">
        <v>20</v>
      </c>
      <c r="F270" s="111" t="s">
        <v>19</v>
      </c>
      <c r="G270" s="112" t="s">
        <v>21</v>
      </c>
      <c r="H270" s="112">
        <v>21101</v>
      </c>
      <c r="I270" s="113" t="s">
        <v>327</v>
      </c>
      <c r="J270" s="30" t="s">
        <v>495</v>
      </c>
      <c r="K270" s="114" t="s">
        <v>496</v>
      </c>
      <c r="L270" s="115" t="s">
        <v>482</v>
      </c>
      <c r="M270" s="116" t="s">
        <v>482</v>
      </c>
      <c r="N270" s="30" t="s">
        <v>497</v>
      </c>
      <c r="O270" s="30">
        <v>20</v>
      </c>
      <c r="P270" s="117">
        <f t="shared" si="18"/>
        <v>13.63</v>
      </c>
      <c r="Q270" s="115" t="s">
        <v>484</v>
      </c>
      <c r="R270" s="118">
        <v>272.60000000000002</v>
      </c>
      <c r="S270" s="118">
        <v>272.60000000000002</v>
      </c>
    </row>
    <row r="271" spans="1:19" ht="26" x14ac:dyDescent="0.35">
      <c r="A271" s="31" t="s">
        <v>625</v>
      </c>
      <c r="B271" s="32" t="s">
        <v>630</v>
      </c>
      <c r="C271" s="110" t="s">
        <v>479</v>
      </c>
      <c r="D271" s="111" t="s">
        <v>19</v>
      </c>
      <c r="E271" s="112" t="s">
        <v>20</v>
      </c>
      <c r="F271" s="111" t="s">
        <v>19</v>
      </c>
      <c r="G271" s="112" t="s">
        <v>21</v>
      </c>
      <c r="H271" s="112">
        <v>21101</v>
      </c>
      <c r="I271" s="113" t="s">
        <v>327</v>
      </c>
      <c r="J271" s="30" t="s">
        <v>498</v>
      </c>
      <c r="K271" s="114" t="s">
        <v>499</v>
      </c>
      <c r="L271" s="115" t="s">
        <v>482</v>
      </c>
      <c r="M271" s="116" t="s">
        <v>482</v>
      </c>
      <c r="N271" s="30" t="s">
        <v>32</v>
      </c>
      <c r="O271" s="30">
        <v>2</v>
      </c>
      <c r="P271" s="117">
        <f t="shared" si="18"/>
        <v>59.55</v>
      </c>
      <c r="Q271" s="115" t="s">
        <v>484</v>
      </c>
      <c r="R271" s="118">
        <v>119.1</v>
      </c>
      <c r="S271" s="118">
        <v>119.1</v>
      </c>
    </row>
    <row r="272" spans="1:19" ht="26" x14ac:dyDescent="0.35">
      <c r="A272" s="31" t="s">
        <v>625</v>
      </c>
      <c r="B272" s="32" t="s">
        <v>630</v>
      </c>
      <c r="C272" s="110" t="s">
        <v>479</v>
      </c>
      <c r="D272" s="111" t="s">
        <v>19</v>
      </c>
      <c r="E272" s="112" t="s">
        <v>20</v>
      </c>
      <c r="F272" s="111" t="s">
        <v>19</v>
      </c>
      <c r="G272" s="112" t="s">
        <v>21</v>
      </c>
      <c r="H272" s="112">
        <v>21101</v>
      </c>
      <c r="I272" s="113" t="s">
        <v>327</v>
      </c>
      <c r="J272" s="30" t="s">
        <v>500</v>
      </c>
      <c r="K272" s="114" t="s">
        <v>501</v>
      </c>
      <c r="L272" s="115" t="s">
        <v>482</v>
      </c>
      <c r="M272" s="116" t="s">
        <v>482</v>
      </c>
      <c r="N272" s="30" t="s">
        <v>32</v>
      </c>
      <c r="O272" s="30">
        <v>4</v>
      </c>
      <c r="P272" s="117">
        <f t="shared" si="18"/>
        <v>72.56</v>
      </c>
      <c r="Q272" s="115" t="s">
        <v>484</v>
      </c>
      <c r="R272" s="118">
        <v>290.24</v>
      </c>
      <c r="S272" s="118">
        <v>290.24</v>
      </c>
    </row>
    <row r="273" spans="1:19" ht="26" x14ac:dyDescent="0.35">
      <c r="A273" s="31" t="s">
        <v>625</v>
      </c>
      <c r="B273" s="32" t="s">
        <v>630</v>
      </c>
      <c r="C273" s="110" t="s">
        <v>479</v>
      </c>
      <c r="D273" s="111" t="s">
        <v>19</v>
      </c>
      <c r="E273" s="112" t="s">
        <v>20</v>
      </c>
      <c r="F273" s="111" t="s">
        <v>19</v>
      </c>
      <c r="G273" s="112" t="s">
        <v>21</v>
      </c>
      <c r="H273" s="112">
        <v>21101</v>
      </c>
      <c r="I273" s="113" t="s">
        <v>327</v>
      </c>
      <c r="J273" s="30" t="s">
        <v>502</v>
      </c>
      <c r="K273" s="114" t="s">
        <v>503</v>
      </c>
      <c r="L273" s="115" t="s">
        <v>482</v>
      </c>
      <c r="M273" s="116" t="s">
        <v>482</v>
      </c>
      <c r="N273" s="30" t="s">
        <v>30</v>
      </c>
      <c r="O273" s="30">
        <v>8</v>
      </c>
      <c r="P273" s="117">
        <f t="shared" si="18"/>
        <v>45.4</v>
      </c>
      <c r="Q273" s="115" t="s">
        <v>484</v>
      </c>
      <c r="R273" s="118">
        <v>363.2</v>
      </c>
      <c r="S273" s="118">
        <v>363.2</v>
      </c>
    </row>
    <row r="274" spans="1:19" ht="26" x14ac:dyDescent="0.35">
      <c r="A274" s="31" t="s">
        <v>625</v>
      </c>
      <c r="B274" s="32" t="s">
        <v>630</v>
      </c>
      <c r="C274" s="110" t="s">
        <v>479</v>
      </c>
      <c r="D274" s="111" t="s">
        <v>19</v>
      </c>
      <c r="E274" s="112" t="s">
        <v>20</v>
      </c>
      <c r="F274" s="111" t="s">
        <v>19</v>
      </c>
      <c r="G274" s="112" t="s">
        <v>21</v>
      </c>
      <c r="H274" s="112">
        <v>21101</v>
      </c>
      <c r="I274" s="113" t="s">
        <v>327</v>
      </c>
      <c r="J274" s="30" t="s">
        <v>504</v>
      </c>
      <c r="K274" s="114" t="s">
        <v>505</v>
      </c>
      <c r="L274" s="115" t="s">
        <v>482</v>
      </c>
      <c r="M274" s="116" t="s">
        <v>482</v>
      </c>
      <c r="N274" s="30" t="s">
        <v>31</v>
      </c>
      <c r="O274" s="30">
        <v>5</v>
      </c>
      <c r="P274" s="117">
        <f t="shared" si="18"/>
        <v>12.290000000000001</v>
      </c>
      <c r="Q274" s="115" t="s">
        <v>484</v>
      </c>
      <c r="R274" s="118">
        <v>61.45</v>
      </c>
      <c r="S274" s="118">
        <v>61.45</v>
      </c>
    </row>
    <row r="275" spans="1:19" ht="26" x14ac:dyDescent="0.35">
      <c r="A275" s="31" t="s">
        <v>625</v>
      </c>
      <c r="B275" s="32" t="s">
        <v>630</v>
      </c>
      <c r="C275" s="110" t="s">
        <v>479</v>
      </c>
      <c r="D275" s="111" t="s">
        <v>19</v>
      </c>
      <c r="E275" s="112" t="s">
        <v>20</v>
      </c>
      <c r="F275" s="111" t="s">
        <v>19</v>
      </c>
      <c r="G275" s="112" t="s">
        <v>21</v>
      </c>
      <c r="H275" s="112">
        <v>21101</v>
      </c>
      <c r="I275" s="113" t="s">
        <v>327</v>
      </c>
      <c r="J275" s="30" t="s">
        <v>506</v>
      </c>
      <c r="K275" s="114" t="s">
        <v>507</v>
      </c>
      <c r="L275" s="115" t="s">
        <v>482</v>
      </c>
      <c r="M275" s="116" t="s">
        <v>482</v>
      </c>
      <c r="N275" s="30" t="s">
        <v>31</v>
      </c>
      <c r="O275" s="30">
        <v>5</v>
      </c>
      <c r="P275" s="117">
        <f t="shared" si="18"/>
        <v>10.75</v>
      </c>
      <c r="Q275" s="115" t="s">
        <v>484</v>
      </c>
      <c r="R275" s="118">
        <v>53.75</v>
      </c>
      <c r="S275" s="118">
        <v>53.75</v>
      </c>
    </row>
    <row r="276" spans="1:19" ht="26" x14ac:dyDescent="0.35">
      <c r="A276" s="31" t="s">
        <v>625</v>
      </c>
      <c r="B276" s="32" t="s">
        <v>630</v>
      </c>
      <c r="C276" s="110" t="s">
        <v>479</v>
      </c>
      <c r="D276" s="111" t="s">
        <v>19</v>
      </c>
      <c r="E276" s="112" t="s">
        <v>20</v>
      </c>
      <c r="F276" s="111" t="s">
        <v>19</v>
      </c>
      <c r="G276" s="112" t="s">
        <v>21</v>
      </c>
      <c r="H276" s="112">
        <v>21101</v>
      </c>
      <c r="I276" s="113" t="s">
        <v>327</v>
      </c>
      <c r="J276" s="30" t="s">
        <v>434</v>
      </c>
      <c r="K276" s="114" t="s">
        <v>508</v>
      </c>
      <c r="L276" s="115" t="s">
        <v>482</v>
      </c>
      <c r="M276" s="116" t="s">
        <v>482</v>
      </c>
      <c r="N276" s="30" t="s">
        <v>32</v>
      </c>
      <c r="O276" s="30">
        <v>3</v>
      </c>
      <c r="P276" s="117">
        <f t="shared" si="18"/>
        <v>55</v>
      </c>
      <c r="Q276" s="115" t="s">
        <v>484</v>
      </c>
      <c r="R276" s="118">
        <v>165</v>
      </c>
      <c r="S276" s="118">
        <v>165</v>
      </c>
    </row>
    <row r="277" spans="1:19" ht="26" x14ac:dyDescent="0.35">
      <c r="A277" s="31" t="s">
        <v>625</v>
      </c>
      <c r="B277" s="32" t="s">
        <v>630</v>
      </c>
      <c r="C277" s="110" t="s">
        <v>479</v>
      </c>
      <c r="D277" s="111" t="s">
        <v>19</v>
      </c>
      <c r="E277" s="112" t="s">
        <v>20</v>
      </c>
      <c r="F277" s="111" t="s">
        <v>19</v>
      </c>
      <c r="G277" s="112" t="s">
        <v>21</v>
      </c>
      <c r="H277" s="112">
        <v>21101</v>
      </c>
      <c r="I277" s="113" t="s">
        <v>327</v>
      </c>
      <c r="J277" s="30" t="s">
        <v>509</v>
      </c>
      <c r="K277" s="114" t="s">
        <v>510</v>
      </c>
      <c r="L277" s="115" t="s">
        <v>482</v>
      </c>
      <c r="M277" s="116" t="s">
        <v>482</v>
      </c>
      <c r="N277" s="30" t="s">
        <v>32</v>
      </c>
      <c r="O277" s="30">
        <v>5</v>
      </c>
      <c r="P277" s="117">
        <f t="shared" si="18"/>
        <v>12</v>
      </c>
      <c r="Q277" s="115" t="s">
        <v>484</v>
      </c>
      <c r="R277" s="118">
        <v>60</v>
      </c>
      <c r="S277" s="118">
        <v>60</v>
      </c>
    </row>
    <row r="278" spans="1:19" ht="26" x14ac:dyDescent="0.35">
      <c r="A278" s="31" t="s">
        <v>625</v>
      </c>
      <c r="B278" s="32" t="s">
        <v>630</v>
      </c>
      <c r="C278" s="110" t="s">
        <v>479</v>
      </c>
      <c r="D278" s="111" t="s">
        <v>19</v>
      </c>
      <c r="E278" s="112" t="s">
        <v>20</v>
      </c>
      <c r="F278" s="111" t="s">
        <v>19</v>
      </c>
      <c r="G278" s="112" t="s">
        <v>21</v>
      </c>
      <c r="H278" s="112">
        <v>21101</v>
      </c>
      <c r="I278" s="113" t="s">
        <v>327</v>
      </c>
      <c r="J278" s="30" t="s">
        <v>463</v>
      </c>
      <c r="K278" s="114" t="s">
        <v>511</v>
      </c>
      <c r="L278" s="115" t="s">
        <v>482</v>
      </c>
      <c r="M278" s="116" t="s">
        <v>482</v>
      </c>
      <c r="N278" s="30" t="s">
        <v>32</v>
      </c>
      <c r="O278" s="30">
        <v>3</v>
      </c>
      <c r="P278" s="117">
        <f t="shared" si="18"/>
        <v>42</v>
      </c>
      <c r="Q278" s="115" t="s">
        <v>484</v>
      </c>
      <c r="R278" s="118">
        <v>126</v>
      </c>
      <c r="S278" s="118">
        <v>126</v>
      </c>
    </row>
    <row r="279" spans="1:19" ht="26" x14ac:dyDescent="0.35">
      <c r="A279" s="31" t="s">
        <v>625</v>
      </c>
      <c r="B279" s="32" t="s">
        <v>630</v>
      </c>
      <c r="C279" s="110" t="s">
        <v>479</v>
      </c>
      <c r="D279" s="111" t="s">
        <v>19</v>
      </c>
      <c r="E279" s="112" t="s">
        <v>20</v>
      </c>
      <c r="F279" s="111" t="s">
        <v>19</v>
      </c>
      <c r="G279" s="112" t="s">
        <v>21</v>
      </c>
      <c r="H279" s="112">
        <v>21101</v>
      </c>
      <c r="I279" s="113" t="s">
        <v>327</v>
      </c>
      <c r="J279" s="30" t="s">
        <v>512</v>
      </c>
      <c r="K279" s="114" t="s">
        <v>513</v>
      </c>
      <c r="L279" s="115" t="s">
        <v>482</v>
      </c>
      <c r="M279" s="116" t="s">
        <v>482</v>
      </c>
      <c r="N279" s="30" t="s">
        <v>32</v>
      </c>
      <c r="O279" s="30">
        <v>7</v>
      </c>
      <c r="P279" s="117">
        <f t="shared" si="18"/>
        <v>69</v>
      </c>
      <c r="Q279" s="115" t="s">
        <v>484</v>
      </c>
      <c r="R279" s="118">
        <v>483</v>
      </c>
      <c r="S279" s="118">
        <v>483</v>
      </c>
    </row>
    <row r="280" spans="1:19" ht="26" x14ac:dyDescent="0.35">
      <c r="A280" s="31" t="s">
        <v>625</v>
      </c>
      <c r="B280" s="32" t="s">
        <v>630</v>
      </c>
      <c r="C280" s="110" t="s">
        <v>479</v>
      </c>
      <c r="D280" s="111" t="s">
        <v>19</v>
      </c>
      <c r="E280" s="112" t="s">
        <v>163</v>
      </c>
      <c r="F280" s="119" t="s">
        <v>164</v>
      </c>
      <c r="G280" s="112" t="s">
        <v>165</v>
      </c>
      <c r="H280" s="112">
        <v>21101</v>
      </c>
      <c r="I280" s="113" t="s">
        <v>327</v>
      </c>
      <c r="J280" s="30" t="s">
        <v>514</v>
      </c>
      <c r="K280" s="114" t="s">
        <v>515</v>
      </c>
      <c r="L280" s="115" t="s">
        <v>482</v>
      </c>
      <c r="M280" s="116" t="s">
        <v>482</v>
      </c>
      <c r="N280" s="30" t="s">
        <v>32</v>
      </c>
      <c r="O280" s="30">
        <v>6</v>
      </c>
      <c r="P280" s="117">
        <f t="shared" si="18"/>
        <v>12</v>
      </c>
      <c r="Q280" s="115" t="s">
        <v>484</v>
      </c>
      <c r="R280" s="118">
        <v>72</v>
      </c>
      <c r="S280" s="118">
        <v>72</v>
      </c>
    </row>
    <row r="281" spans="1:19" ht="26" x14ac:dyDescent="0.35">
      <c r="A281" s="31" t="s">
        <v>625</v>
      </c>
      <c r="B281" s="32" t="s">
        <v>630</v>
      </c>
      <c r="C281" s="110" t="s">
        <v>479</v>
      </c>
      <c r="D281" s="111" t="s">
        <v>19</v>
      </c>
      <c r="E281" s="112" t="s">
        <v>20</v>
      </c>
      <c r="F281" s="111" t="s">
        <v>19</v>
      </c>
      <c r="G281" s="112" t="s">
        <v>21</v>
      </c>
      <c r="H281" s="112">
        <v>21101</v>
      </c>
      <c r="I281" s="113" t="s">
        <v>327</v>
      </c>
      <c r="J281" s="30" t="s">
        <v>516</v>
      </c>
      <c r="K281" s="114" t="s">
        <v>517</v>
      </c>
      <c r="L281" s="115" t="s">
        <v>482</v>
      </c>
      <c r="M281" s="116" t="s">
        <v>482</v>
      </c>
      <c r="N281" s="30" t="s">
        <v>32</v>
      </c>
      <c r="O281" s="30">
        <v>5</v>
      </c>
      <c r="P281" s="117">
        <f t="shared" si="18"/>
        <v>25</v>
      </c>
      <c r="Q281" s="115" t="s">
        <v>484</v>
      </c>
      <c r="R281" s="118">
        <v>125</v>
      </c>
      <c r="S281" s="118">
        <v>125</v>
      </c>
    </row>
    <row r="282" spans="1:19" ht="26" x14ac:dyDescent="0.35">
      <c r="A282" s="31" t="s">
        <v>625</v>
      </c>
      <c r="B282" s="32" t="s">
        <v>630</v>
      </c>
      <c r="C282" s="110" t="s">
        <v>479</v>
      </c>
      <c r="D282" s="111" t="s">
        <v>19</v>
      </c>
      <c r="E282" s="112" t="s">
        <v>20</v>
      </c>
      <c r="F282" s="111" t="s">
        <v>19</v>
      </c>
      <c r="G282" s="112" t="s">
        <v>21</v>
      </c>
      <c r="H282" s="112">
        <v>21101</v>
      </c>
      <c r="I282" s="113" t="s">
        <v>327</v>
      </c>
      <c r="J282" s="30" t="s">
        <v>518</v>
      </c>
      <c r="K282" s="114" t="s">
        <v>519</v>
      </c>
      <c r="L282" s="115" t="s">
        <v>482</v>
      </c>
      <c r="M282" s="116" t="s">
        <v>482</v>
      </c>
      <c r="N282" s="30" t="s">
        <v>32</v>
      </c>
      <c r="O282" s="30">
        <v>5</v>
      </c>
      <c r="P282" s="117">
        <f t="shared" si="18"/>
        <v>12</v>
      </c>
      <c r="Q282" s="115" t="s">
        <v>484</v>
      </c>
      <c r="R282" s="118">
        <v>60</v>
      </c>
      <c r="S282" s="118">
        <v>60</v>
      </c>
    </row>
    <row r="283" spans="1:19" ht="26" x14ac:dyDescent="0.35">
      <c r="A283" s="31" t="s">
        <v>625</v>
      </c>
      <c r="B283" s="32" t="s">
        <v>630</v>
      </c>
      <c r="C283" s="110" t="s">
        <v>479</v>
      </c>
      <c r="D283" s="111" t="s">
        <v>19</v>
      </c>
      <c r="E283" s="112" t="s">
        <v>20</v>
      </c>
      <c r="F283" s="111" t="s">
        <v>19</v>
      </c>
      <c r="G283" s="112" t="s">
        <v>21</v>
      </c>
      <c r="H283" s="112">
        <v>21101</v>
      </c>
      <c r="I283" s="113" t="s">
        <v>327</v>
      </c>
      <c r="J283" s="30" t="s">
        <v>367</v>
      </c>
      <c r="K283" s="114" t="s">
        <v>520</v>
      </c>
      <c r="L283" s="115" t="s">
        <v>482</v>
      </c>
      <c r="M283" s="116" t="s">
        <v>482</v>
      </c>
      <c r="N283" s="30" t="s">
        <v>32</v>
      </c>
      <c r="O283" s="30">
        <v>5</v>
      </c>
      <c r="P283" s="117">
        <f t="shared" si="18"/>
        <v>38</v>
      </c>
      <c r="Q283" s="115" t="s">
        <v>484</v>
      </c>
      <c r="R283" s="118">
        <v>190</v>
      </c>
      <c r="S283" s="118">
        <v>190</v>
      </c>
    </row>
    <row r="284" spans="1:19" ht="26" x14ac:dyDescent="0.35">
      <c r="A284" s="31" t="s">
        <v>625</v>
      </c>
      <c r="B284" s="32" t="s">
        <v>630</v>
      </c>
      <c r="C284" s="110" t="s">
        <v>479</v>
      </c>
      <c r="D284" s="111" t="s">
        <v>19</v>
      </c>
      <c r="E284" s="112" t="s">
        <v>20</v>
      </c>
      <c r="F284" s="111" t="s">
        <v>19</v>
      </c>
      <c r="G284" s="112" t="s">
        <v>21</v>
      </c>
      <c r="H284" s="112">
        <v>21101</v>
      </c>
      <c r="I284" s="113" t="s">
        <v>327</v>
      </c>
      <c r="J284" s="30" t="s">
        <v>521</v>
      </c>
      <c r="K284" s="114" t="s">
        <v>522</v>
      </c>
      <c r="L284" s="115" t="s">
        <v>482</v>
      </c>
      <c r="M284" s="116" t="s">
        <v>482</v>
      </c>
      <c r="N284" s="30" t="s">
        <v>31</v>
      </c>
      <c r="O284" s="30">
        <v>4</v>
      </c>
      <c r="P284" s="117">
        <f t="shared" si="18"/>
        <v>28</v>
      </c>
      <c r="Q284" s="115" t="s">
        <v>484</v>
      </c>
      <c r="R284" s="118">
        <v>112</v>
      </c>
      <c r="S284" s="118">
        <v>112</v>
      </c>
    </row>
    <row r="285" spans="1:19" ht="39.5" x14ac:dyDescent="0.35">
      <c r="A285" s="31" t="s">
        <v>625</v>
      </c>
      <c r="B285" s="32" t="s">
        <v>630</v>
      </c>
      <c r="C285" s="110" t="s">
        <v>479</v>
      </c>
      <c r="D285" s="111" t="s">
        <v>19</v>
      </c>
      <c r="E285" s="112" t="s">
        <v>20</v>
      </c>
      <c r="F285" s="111" t="s">
        <v>19</v>
      </c>
      <c r="G285" s="112" t="s">
        <v>21</v>
      </c>
      <c r="H285" s="112">
        <v>21401</v>
      </c>
      <c r="I285" s="120" t="s">
        <v>523</v>
      </c>
      <c r="J285" s="30" t="s">
        <v>524</v>
      </c>
      <c r="K285" s="114" t="s">
        <v>525</v>
      </c>
      <c r="L285" s="115" t="s">
        <v>482</v>
      </c>
      <c r="M285" s="116" t="s">
        <v>482</v>
      </c>
      <c r="N285" s="30" t="s">
        <v>30</v>
      </c>
      <c r="O285" s="30">
        <v>1</v>
      </c>
      <c r="P285" s="117">
        <f t="shared" si="18"/>
        <v>281.02999999999997</v>
      </c>
      <c r="Q285" s="115" t="s">
        <v>484</v>
      </c>
      <c r="R285" s="118">
        <v>281.02999999999997</v>
      </c>
      <c r="S285" s="118">
        <v>281.02999999999997</v>
      </c>
    </row>
    <row r="286" spans="1:19" ht="26" x14ac:dyDescent="0.35">
      <c r="A286" s="31" t="s">
        <v>625</v>
      </c>
      <c r="B286" s="32" t="s">
        <v>630</v>
      </c>
      <c r="C286" s="110" t="s">
        <v>479</v>
      </c>
      <c r="D286" s="111" t="s">
        <v>19</v>
      </c>
      <c r="E286" s="112" t="s">
        <v>163</v>
      </c>
      <c r="F286" s="119" t="s">
        <v>164</v>
      </c>
      <c r="G286" s="112" t="s">
        <v>165</v>
      </c>
      <c r="H286" s="112">
        <v>21601</v>
      </c>
      <c r="I286" s="121" t="s">
        <v>311</v>
      </c>
      <c r="J286" s="30" t="s">
        <v>526</v>
      </c>
      <c r="K286" s="114" t="s">
        <v>527</v>
      </c>
      <c r="L286" s="115" t="s">
        <v>482</v>
      </c>
      <c r="M286" s="116" t="s">
        <v>482</v>
      </c>
      <c r="N286" s="30" t="s">
        <v>30</v>
      </c>
      <c r="O286" s="30">
        <v>23</v>
      </c>
      <c r="P286" s="117">
        <f t="shared" si="18"/>
        <v>9</v>
      </c>
      <c r="Q286" s="115" t="s">
        <v>484</v>
      </c>
      <c r="R286" s="118">
        <v>207</v>
      </c>
      <c r="S286" s="118">
        <v>207</v>
      </c>
    </row>
    <row r="287" spans="1:19" ht="26" x14ac:dyDescent="0.35">
      <c r="A287" s="31" t="s">
        <v>625</v>
      </c>
      <c r="B287" s="32" t="s">
        <v>630</v>
      </c>
      <c r="C287" s="110" t="s">
        <v>479</v>
      </c>
      <c r="D287" s="111" t="s">
        <v>19</v>
      </c>
      <c r="E287" s="112" t="s">
        <v>163</v>
      </c>
      <c r="F287" s="119" t="s">
        <v>164</v>
      </c>
      <c r="G287" s="112" t="s">
        <v>165</v>
      </c>
      <c r="H287" s="112">
        <v>21601</v>
      </c>
      <c r="I287" s="121" t="s">
        <v>311</v>
      </c>
      <c r="J287" s="30" t="s">
        <v>528</v>
      </c>
      <c r="K287" s="114" t="s">
        <v>529</v>
      </c>
      <c r="L287" s="115" t="s">
        <v>482</v>
      </c>
      <c r="M287" s="116" t="s">
        <v>482</v>
      </c>
      <c r="N287" s="30" t="s">
        <v>30</v>
      </c>
      <c r="O287" s="30">
        <v>12</v>
      </c>
      <c r="P287" s="117">
        <f t="shared" si="18"/>
        <v>40</v>
      </c>
      <c r="Q287" s="115" t="s">
        <v>484</v>
      </c>
      <c r="R287" s="118">
        <v>480</v>
      </c>
      <c r="S287" s="118">
        <v>480</v>
      </c>
    </row>
    <row r="288" spans="1:19" ht="26" x14ac:dyDescent="0.35">
      <c r="A288" s="31" t="s">
        <v>625</v>
      </c>
      <c r="B288" s="32" t="s">
        <v>630</v>
      </c>
      <c r="C288" s="110" t="s">
        <v>479</v>
      </c>
      <c r="D288" s="111" t="s">
        <v>19</v>
      </c>
      <c r="E288" s="112" t="s">
        <v>163</v>
      </c>
      <c r="F288" s="119" t="s">
        <v>164</v>
      </c>
      <c r="G288" s="112" t="s">
        <v>165</v>
      </c>
      <c r="H288" s="112">
        <v>21601</v>
      </c>
      <c r="I288" s="121" t="s">
        <v>311</v>
      </c>
      <c r="J288" s="30" t="s">
        <v>530</v>
      </c>
      <c r="K288" s="114" t="s">
        <v>531</v>
      </c>
      <c r="L288" s="115" t="s">
        <v>482</v>
      </c>
      <c r="M288" s="116" t="s">
        <v>482</v>
      </c>
      <c r="N288" s="30" t="s">
        <v>30</v>
      </c>
      <c r="O288" s="30">
        <v>10</v>
      </c>
      <c r="P288" s="117">
        <f t="shared" si="18"/>
        <v>40</v>
      </c>
      <c r="Q288" s="115" t="s">
        <v>484</v>
      </c>
      <c r="R288" s="118">
        <v>400</v>
      </c>
      <c r="S288" s="118">
        <v>400</v>
      </c>
    </row>
    <row r="289" spans="1:19" ht="26" x14ac:dyDescent="0.35">
      <c r="A289" s="31" t="s">
        <v>625</v>
      </c>
      <c r="B289" s="32" t="s">
        <v>630</v>
      </c>
      <c r="C289" s="110" t="s">
        <v>479</v>
      </c>
      <c r="D289" s="111" t="s">
        <v>19</v>
      </c>
      <c r="E289" s="112" t="s">
        <v>163</v>
      </c>
      <c r="F289" s="119" t="s">
        <v>164</v>
      </c>
      <c r="G289" s="112" t="s">
        <v>165</v>
      </c>
      <c r="H289" s="112">
        <v>21601</v>
      </c>
      <c r="I289" s="121" t="s">
        <v>311</v>
      </c>
      <c r="J289" s="30" t="s">
        <v>532</v>
      </c>
      <c r="K289" s="114" t="s">
        <v>533</v>
      </c>
      <c r="L289" s="115" t="s">
        <v>482</v>
      </c>
      <c r="M289" s="116" t="s">
        <v>482</v>
      </c>
      <c r="N289" s="30" t="s">
        <v>30</v>
      </c>
      <c r="O289" s="30">
        <v>10</v>
      </c>
      <c r="P289" s="117">
        <f t="shared" si="18"/>
        <v>14</v>
      </c>
      <c r="Q289" s="115" t="s">
        <v>484</v>
      </c>
      <c r="R289" s="118">
        <v>140</v>
      </c>
      <c r="S289" s="118">
        <v>140</v>
      </c>
    </row>
    <row r="290" spans="1:19" ht="39" x14ac:dyDescent="0.35">
      <c r="A290" s="31" t="s">
        <v>625</v>
      </c>
      <c r="B290" s="32" t="s">
        <v>630</v>
      </c>
      <c r="C290" s="110" t="s">
        <v>479</v>
      </c>
      <c r="D290" s="111" t="s">
        <v>19</v>
      </c>
      <c r="E290" s="112" t="s">
        <v>20</v>
      </c>
      <c r="F290" s="111" t="s">
        <v>19</v>
      </c>
      <c r="G290" s="112" t="s">
        <v>21</v>
      </c>
      <c r="H290" s="112">
        <v>22104</v>
      </c>
      <c r="I290" s="122" t="s">
        <v>534</v>
      </c>
      <c r="J290" s="30" t="s">
        <v>535</v>
      </c>
      <c r="K290" s="114" t="s">
        <v>536</v>
      </c>
      <c r="L290" s="115" t="s">
        <v>482</v>
      </c>
      <c r="M290" s="116" t="s">
        <v>482</v>
      </c>
      <c r="N290" s="30" t="s">
        <v>32</v>
      </c>
      <c r="O290" s="30">
        <v>4</v>
      </c>
      <c r="P290" s="117">
        <f t="shared" si="18"/>
        <v>394.41</v>
      </c>
      <c r="Q290" s="115" t="s">
        <v>484</v>
      </c>
      <c r="R290" s="118">
        <v>1577.64</v>
      </c>
      <c r="S290" s="118">
        <v>1577.64</v>
      </c>
    </row>
    <row r="291" spans="1:19" ht="39" x14ac:dyDescent="0.35">
      <c r="A291" s="31" t="s">
        <v>625</v>
      </c>
      <c r="B291" s="32" t="s">
        <v>630</v>
      </c>
      <c r="C291" s="110" t="s">
        <v>479</v>
      </c>
      <c r="D291" s="111" t="s">
        <v>19</v>
      </c>
      <c r="E291" s="112" t="s">
        <v>163</v>
      </c>
      <c r="F291" s="119" t="s">
        <v>164</v>
      </c>
      <c r="G291" s="112" t="s">
        <v>165</v>
      </c>
      <c r="H291" s="112">
        <v>22104</v>
      </c>
      <c r="I291" s="122" t="s">
        <v>534</v>
      </c>
      <c r="J291" s="30" t="s">
        <v>535</v>
      </c>
      <c r="K291" s="114" t="s">
        <v>536</v>
      </c>
      <c r="L291" s="115" t="s">
        <v>482</v>
      </c>
      <c r="M291" s="116" t="s">
        <v>482</v>
      </c>
      <c r="N291" s="30" t="s">
        <v>32</v>
      </c>
      <c r="O291" s="30">
        <v>1</v>
      </c>
      <c r="P291" s="117">
        <f t="shared" si="18"/>
        <v>394.4</v>
      </c>
      <c r="Q291" s="115" t="s">
        <v>484</v>
      </c>
      <c r="R291" s="118">
        <v>394.4</v>
      </c>
      <c r="S291" s="118">
        <v>394.4</v>
      </c>
    </row>
    <row r="292" spans="1:19" ht="39" x14ac:dyDescent="0.35">
      <c r="A292" s="31" t="s">
        <v>625</v>
      </c>
      <c r="B292" s="32" t="s">
        <v>630</v>
      </c>
      <c r="C292" s="110" t="s">
        <v>479</v>
      </c>
      <c r="D292" s="111" t="s">
        <v>19</v>
      </c>
      <c r="E292" s="112" t="s">
        <v>20</v>
      </c>
      <c r="F292" s="111" t="s">
        <v>19</v>
      </c>
      <c r="G292" s="112" t="s">
        <v>21</v>
      </c>
      <c r="H292" s="112">
        <v>22104</v>
      </c>
      <c r="I292" s="122" t="s">
        <v>534</v>
      </c>
      <c r="J292" s="30" t="s">
        <v>537</v>
      </c>
      <c r="K292" s="114" t="s">
        <v>538</v>
      </c>
      <c r="L292" s="115" t="s">
        <v>482</v>
      </c>
      <c r="M292" s="116" t="s">
        <v>482</v>
      </c>
      <c r="N292" s="30" t="s">
        <v>32</v>
      </c>
      <c r="O292" s="30">
        <v>8</v>
      </c>
      <c r="P292" s="117">
        <f t="shared" si="18"/>
        <v>156</v>
      </c>
      <c r="Q292" s="115" t="s">
        <v>484</v>
      </c>
      <c r="R292" s="118">
        <v>1248</v>
      </c>
      <c r="S292" s="118">
        <v>1248</v>
      </c>
    </row>
    <row r="293" spans="1:19" ht="39" x14ac:dyDescent="0.35">
      <c r="A293" s="31" t="s">
        <v>625</v>
      </c>
      <c r="B293" s="32" t="s">
        <v>630</v>
      </c>
      <c r="C293" s="110" t="s">
        <v>479</v>
      </c>
      <c r="D293" s="111" t="s">
        <v>19</v>
      </c>
      <c r="E293" s="112" t="s">
        <v>163</v>
      </c>
      <c r="F293" s="119" t="s">
        <v>164</v>
      </c>
      <c r="G293" s="112" t="s">
        <v>165</v>
      </c>
      <c r="H293" s="112">
        <v>22104</v>
      </c>
      <c r="I293" s="122" t="s">
        <v>534</v>
      </c>
      <c r="J293" s="30" t="s">
        <v>537</v>
      </c>
      <c r="K293" s="114" t="s">
        <v>538</v>
      </c>
      <c r="L293" s="115" t="s">
        <v>482</v>
      </c>
      <c r="M293" s="116" t="s">
        <v>482</v>
      </c>
      <c r="N293" s="30" t="s">
        <v>32</v>
      </c>
      <c r="O293" s="30">
        <v>1</v>
      </c>
      <c r="P293" s="117">
        <f t="shared" si="18"/>
        <v>156</v>
      </c>
      <c r="Q293" s="115" t="s">
        <v>484</v>
      </c>
      <c r="R293" s="118">
        <v>156</v>
      </c>
      <c r="S293" s="118">
        <v>156</v>
      </c>
    </row>
    <row r="294" spans="1:19" ht="39" x14ac:dyDescent="0.35">
      <c r="A294" s="31" t="s">
        <v>625</v>
      </c>
      <c r="B294" s="32" t="s">
        <v>630</v>
      </c>
      <c r="C294" s="110" t="s">
        <v>479</v>
      </c>
      <c r="D294" s="111" t="s">
        <v>19</v>
      </c>
      <c r="E294" s="112" t="s">
        <v>20</v>
      </c>
      <c r="F294" s="111" t="s">
        <v>19</v>
      </c>
      <c r="G294" s="112" t="s">
        <v>21</v>
      </c>
      <c r="H294" s="112">
        <v>22104</v>
      </c>
      <c r="I294" s="122" t="s">
        <v>534</v>
      </c>
      <c r="J294" s="30" t="s">
        <v>118</v>
      </c>
      <c r="K294" s="114" t="s">
        <v>119</v>
      </c>
      <c r="L294" s="115" t="s">
        <v>482</v>
      </c>
      <c r="M294" s="116" t="s">
        <v>482</v>
      </c>
      <c r="N294" s="30" t="s">
        <v>31</v>
      </c>
      <c r="O294" s="30">
        <v>1</v>
      </c>
      <c r="P294" s="117">
        <f t="shared" si="18"/>
        <v>135</v>
      </c>
      <c r="Q294" s="115" t="s">
        <v>484</v>
      </c>
      <c r="R294" s="118">
        <v>135</v>
      </c>
      <c r="S294" s="118">
        <v>135</v>
      </c>
    </row>
    <row r="295" spans="1:19" ht="39" x14ac:dyDescent="0.35">
      <c r="A295" s="31" t="s">
        <v>625</v>
      </c>
      <c r="B295" s="32" t="s">
        <v>630</v>
      </c>
      <c r="C295" s="110" t="s">
        <v>479</v>
      </c>
      <c r="D295" s="111" t="s">
        <v>19</v>
      </c>
      <c r="E295" s="112" t="s">
        <v>163</v>
      </c>
      <c r="F295" s="119" t="s">
        <v>164</v>
      </c>
      <c r="G295" s="112" t="s">
        <v>165</v>
      </c>
      <c r="H295" s="112">
        <v>22104</v>
      </c>
      <c r="I295" s="122" t="s">
        <v>534</v>
      </c>
      <c r="J295" s="30" t="s">
        <v>539</v>
      </c>
      <c r="K295" s="114" t="s">
        <v>540</v>
      </c>
      <c r="L295" s="115" t="s">
        <v>482</v>
      </c>
      <c r="M295" s="116" t="s">
        <v>482</v>
      </c>
      <c r="N295" s="30" t="s">
        <v>541</v>
      </c>
      <c r="O295" s="30">
        <v>3</v>
      </c>
      <c r="P295" s="117">
        <f t="shared" si="18"/>
        <v>134.29999999999998</v>
      </c>
      <c r="Q295" s="115" t="s">
        <v>484</v>
      </c>
      <c r="R295" s="118">
        <v>402.9</v>
      </c>
      <c r="S295" s="118">
        <v>402.9</v>
      </c>
    </row>
    <row r="296" spans="1:19" ht="39" x14ac:dyDescent="0.35">
      <c r="A296" s="31" t="s">
        <v>625</v>
      </c>
      <c r="B296" s="32" t="s">
        <v>630</v>
      </c>
      <c r="C296" s="110" t="s">
        <v>479</v>
      </c>
      <c r="D296" s="111" t="s">
        <v>19</v>
      </c>
      <c r="E296" s="112" t="s">
        <v>20</v>
      </c>
      <c r="F296" s="111" t="s">
        <v>19</v>
      </c>
      <c r="G296" s="112" t="s">
        <v>21</v>
      </c>
      <c r="H296" s="112">
        <v>22104</v>
      </c>
      <c r="I296" s="122" t="s">
        <v>534</v>
      </c>
      <c r="J296" s="30" t="s">
        <v>542</v>
      </c>
      <c r="K296" s="114" t="s">
        <v>543</v>
      </c>
      <c r="L296" s="115" t="s">
        <v>482</v>
      </c>
      <c r="M296" s="116" t="s">
        <v>482</v>
      </c>
      <c r="N296" s="30" t="s">
        <v>31</v>
      </c>
      <c r="O296" s="30">
        <v>24</v>
      </c>
      <c r="P296" s="117">
        <f t="shared" si="18"/>
        <v>57.610000000000007</v>
      </c>
      <c r="Q296" s="115" t="s">
        <v>484</v>
      </c>
      <c r="R296" s="118">
        <v>1382.64</v>
      </c>
      <c r="S296" s="118">
        <v>1382.64</v>
      </c>
    </row>
    <row r="297" spans="1:19" ht="39" x14ac:dyDescent="0.35">
      <c r="A297" s="31" t="s">
        <v>625</v>
      </c>
      <c r="B297" s="32" t="s">
        <v>630</v>
      </c>
      <c r="C297" s="110" t="s">
        <v>479</v>
      </c>
      <c r="D297" s="111" t="s">
        <v>19</v>
      </c>
      <c r="E297" s="112" t="s">
        <v>163</v>
      </c>
      <c r="F297" s="119" t="s">
        <v>164</v>
      </c>
      <c r="G297" s="112" t="s">
        <v>165</v>
      </c>
      <c r="H297" s="112">
        <v>22104</v>
      </c>
      <c r="I297" s="122" t="s">
        <v>534</v>
      </c>
      <c r="J297" s="30" t="s">
        <v>542</v>
      </c>
      <c r="K297" s="114" t="s">
        <v>543</v>
      </c>
      <c r="L297" s="115" t="s">
        <v>482</v>
      </c>
      <c r="M297" s="116" t="s">
        <v>482</v>
      </c>
      <c r="N297" s="30" t="s">
        <v>31</v>
      </c>
      <c r="O297" s="30">
        <v>2</v>
      </c>
      <c r="P297" s="117">
        <f t="shared" si="18"/>
        <v>57.61</v>
      </c>
      <c r="Q297" s="115" t="s">
        <v>484</v>
      </c>
      <c r="R297" s="118">
        <v>115.22</v>
      </c>
      <c r="S297" s="118">
        <v>115.22</v>
      </c>
    </row>
    <row r="298" spans="1:19" ht="39" x14ac:dyDescent="0.35">
      <c r="A298" s="31" t="s">
        <v>625</v>
      </c>
      <c r="B298" s="32" t="s">
        <v>630</v>
      </c>
      <c r="C298" s="110" t="s">
        <v>479</v>
      </c>
      <c r="D298" s="111" t="s">
        <v>19</v>
      </c>
      <c r="E298" s="112" t="s">
        <v>20</v>
      </c>
      <c r="F298" s="119" t="s">
        <v>19</v>
      </c>
      <c r="G298" s="112" t="s">
        <v>21</v>
      </c>
      <c r="H298" s="112">
        <v>22104</v>
      </c>
      <c r="I298" s="122" t="s">
        <v>534</v>
      </c>
      <c r="J298" s="30" t="s">
        <v>94</v>
      </c>
      <c r="K298" s="114" t="s">
        <v>58</v>
      </c>
      <c r="L298" s="115" t="s">
        <v>482</v>
      </c>
      <c r="M298" s="116" t="s">
        <v>482</v>
      </c>
      <c r="N298" s="30" t="s">
        <v>53</v>
      </c>
      <c r="O298" s="30">
        <v>1</v>
      </c>
      <c r="P298" s="117">
        <f t="shared" si="18"/>
        <v>27.9</v>
      </c>
      <c r="Q298" s="115" t="s">
        <v>484</v>
      </c>
      <c r="R298" s="118">
        <v>27.9</v>
      </c>
      <c r="S298" s="118">
        <v>27.9</v>
      </c>
    </row>
    <row r="299" spans="1:19" ht="39" x14ac:dyDescent="0.35">
      <c r="A299" s="31" t="s">
        <v>625</v>
      </c>
      <c r="B299" s="32" t="s">
        <v>630</v>
      </c>
      <c r="C299" s="110" t="s">
        <v>479</v>
      </c>
      <c r="D299" s="111" t="s">
        <v>19</v>
      </c>
      <c r="E299" s="112" t="s">
        <v>163</v>
      </c>
      <c r="F299" s="119" t="s">
        <v>164</v>
      </c>
      <c r="G299" s="112" t="s">
        <v>165</v>
      </c>
      <c r="H299" s="112">
        <v>22104</v>
      </c>
      <c r="I299" s="122" t="s">
        <v>534</v>
      </c>
      <c r="J299" s="30" t="s">
        <v>94</v>
      </c>
      <c r="K299" s="114" t="s">
        <v>58</v>
      </c>
      <c r="L299" s="115" t="s">
        <v>482</v>
      </c>
      <c r="M299" s="116" t="s">
        <v>482</v>
      </c>
      <c r="N299" s="30" t="s">
        <v>53</v>
      </c>
      <c r="O299" s="30">
        <v>5</v>
      </c>
      <c r="P299" s="117">
        <f t="shared" si="18"/>
        <v>27.9</v>
      </c>
      <c r="Q299" s="115" t="s">
        <v>484</v>
      </c>
      <c r="R299" s="118">
        <v>139.5</v>
      </c>
      <c r="S299" s="118">
        <v>139.5</v>
      </c>
    </row>
    <row r="300" spans="1:19" ht="39" x14ac:dyDescent="0.35">
      <c r="A300" s="31" t="s">
        <v>625</v>
      </c>
      <c r="B300" s="32" t="s">
        <v>630</v>
      </c>
      <c r="C300" s="110" t="s">
        <v>479</v>
      </c>
      <c r="D300" s="111" t="s">
        <v>19</v>
      </c>
      <c r="E300" s="112" t="s">
        <v>163</v>
      </c>
      <c r="F300" s="119" t="s">
        <v>164</v>
      </c>
      <c r="G300" s="112" t="s">
        <v>165</v>
      </c>
      <c r="H300" s="112">
        <v>22104</v>
      </c>
      <c r="I300" s="122" t="s">
        <v>534</v>
      </c>
      <c r="J300" s="30" t="s">
        <v>438</v>
      </c>
      <c r="K300" s="114" t="s">
        <v>544</v>
      </c>
      <c r="L300" s="115" t="s">
        <v>482</v>
      </c>
      <c r="M300" s="116" t="s">
        <v>482</v>
      </c>
      <c r="N300" s="30" t="s">
        <v>53</v>
      </c>
      <c r="O300" s="30">
        <v>2</v>
      </c>
      <c r="P300" s="117">
        <f t="shared" si="18"/>
        <v>450.89</v>
      </c>
      <c r="Q300" s="115" t="s">
        <v>484</v>
      </c>
      <c r="R300" s="118">
        <v>901.78</v>
      </c>
      <c r="S300" s="118">
        <v>901.78</v>
      </c>
    </row>
    <row r="301" spans="1:19" ht="39" x14ac:dyDescent="0.35">
      <c r="A301" s="31" t="s">
        <v>625</v>
      </c>
      <c r="B301" s="32" t="s">
        <v>630</v>
      </c>
      <c r="C301" s="110" t="s">
        <v>479</v>
      </c>
      <c r="D301" s="111" t="s">
        <v>19</v>
      </c>
      <c r="E301" s="112" t="s">
        <v>20</v>
      </c>
      <c r="F301" s="119" t="s">
        <v>19</v>
      </c>
      <c r="G301" s="112" t="s">
        <v>21</v>
      </c>
      <c r="H301" s="112">
        <v>22104</v>
      </c>
      <c r="I301" s="122" t="s">
        <v>534</v>
      </c>
      <c r="J301" s="30" t="s">
        <v>545</v>
      </c>
      <c r="K301" s="114" t="s">
        <v>546</v>
      </c>
      <c r="L301" s="115" t="s">
        <v>482</v>
      </c>
      <c r="M301" s="116" t="s">
        <v>482</v>
      </c>
      <c r="N301" s="30" t="s">
        <v>30</v>
      </c>
      <c r="O301" s="30">
        <v>2</v>
      </c>
      <c r="P301" s="117">
        <f t="shared" si="18"/>
        <v>14</v>
      </c>
      <c r="Q301" s="115" t="s">
        <v>484</v>
      </c>
      <c r="R301" s="118">
        <v>28</v>
      </c>
      <c r="S301" s="118">
        <v>28</v>
      </c>
    </row>
    <row r="302" spans="1:19" ht="39" x14ac:dyDescent="0.35">
      <c r="A302" s="31" t="s">
        <v>625</v>
      </c>
      <c r="B302" s="32" t="s">
        <v>630</v>
      </c>
      <c r="C302" s="110" t="s">
        <v>479</v>
      </c>
      <c r="D302" s="111" t="s">
        <v>19</v>
      </c>
      <c r="E302" s="112" t="s">
        <v>20</v>
      </c>
      <c r="F302" s="119" t="s">
        <v>19</v>
      </c>
      <c r="G302" s="112" t="s">
        <v>21</v>
      </c>
      <c r="H302" s="112">
        <v>22104</v>
      </c>
      <c r="I302" s="122" t="s">
        <v>534</v>
      </c>
      <c r="J302" s="30" t="s">
        <v>56</v>
      </c>
      <c r="K302" s="114" t="s">
        <v>57</v>
      </c>
      <c r="L302" s="115" t="s">
        <v>482</v>
      </c>
      <c r="M302" s="116" t="s">
        <v>482</v>
      </c>
      <c r="N302" s="30" t="s">
        <v>53</v>
      </c>
      <c r="O302" s="30">
        <v>1</v>
      </c>
      <c r="P302" s="117">
        <f t="shared" si="18"/>
        <v>254.5</v>
      </c>
      <c r="Q302" s="115" t="s">
        <v>484</v>
      </c>
      <c r="R302" s="118">
        <v>254.5</v>
      </c>
      <c r="S302" s="118">
        <v>254.5</v>
      </c>
    </row>
    <row r="303" spans="1:19" ht="39" x14ac:dyDescent="0.35">
      <c r="A303" s="31" t="s">
        <v>625</v>
      </c>
      <c r="B303" s="32" t="s">
        <v>630</v>
      </c>
      <c r="C303" s="110" t="s">
        <v>479</v>
      </c>
      <c r="D303" s="111" t="s">
        <v>19</v>
      </c>
      <c r="E303" s="112" t="s">
        <v>20</v>
      </c>
      <c r="F303" s="119" t="s">
        <v>19</v>
      </c>
      <c r="G303" s="112" t="s">
        <v>21</v>
      </c>
      <c r="H303" s="112">
        <v>22104</v>
      </c>
      <c r="I303" s="122" t="s">
        <v>534</v>
      </c>
      <c r="J303" s="30" t="s">
        <v>547</v>
      </c>
      <c r="K303" s="114" t="s">
        <v>548</v>
      </c>
      <c r="L303" s="115" t="s">
        <v>482</v>
      </c>
      <c r="M303" s="116" t="s">
        <v>482</v>
      </c>
      <c r="N303" s="30" t="s">
        <v>32</v>
      </c>
      <c r="O303" s="30">
        <v>1</v>
      </c>
      <c r="P303" s="117">
        <f t="shared" si="18"/>
        <v>143.38</v>
      </c>
      <c r="Q303" s="115" t="s">
        <v>484</v>
      </c>
      <c r="R303" s="118">
        <v>143.38</v>
      </c>
      <c r="S303" s="118">
        <v>143.38</v>
      </c>
    </row>
    <row r="304" spans="1:19" ht="39" x14ac:dyDescent="0.35">
      <c r="A304" s="31" t="s">
        <v>625</v>
      </c>
      <c r="B304" s="32" t="s">
        <v>630</v>
      </c>
      <c r="C304" s="110" t="s">
        <v>479</v>
      </c>
      <c r="D304" s="111" t="s">
        <v>19</v>
      </c>
      <c r="E304" s="112" t="s">
        <v>20</v>
      </c>
      <c r="F304" s="119" t="s">
        <v>19</v>
      </c>
      <c r="G304" s="112" t="s">
        <v>21</v>
      </c>
      <c r="H304" s="112">
        <v>22104</v>
      </c>
      <c r="I304" s="122" t="s">
        <v>534</v>
      </c>
      <c r="J304" s="30" t="s">
        <v>46</v>
      </c>
      <c r="K304" s="114" t="s">
        <v>36</v>
      </c>
      <c r="L304" s="115" t="s">
        <v>482</v>
      </c>
      <c r="M304" s="116" t="s">
        <v>482</v>
      </c>
      <c r="N304" s="30" t="s">
        <v>34</v>
      </c>
      <c r="O304" s="30">
        <v>1700</v>
      </c>
      <c r="P304" s="117">
        <f t="shared" si="18"/>
        <v>1</v>
      </c>
      <c r="Q304" s="115" t="s">
        <v>484</v>
      </c>
      <c r="R304" s="118">
        <v>1700</v>
      </c>
      <c r="S304" s="118">
        <v>1700</v>
      </c>
    </row>
    <row r="305" spans="1:19" ht="39.5" x14ac:dyDescent="0.35">
      <c r="A305" s="31" t="s">
        <v>625</v>
      </c>
      <c r="B305" s="32" t="s">
        <v>630</v>
      </c>
      <c r="C305" s="110" t="s">
        <v>479</v>
      </c>
      <c r="D305" s="111" t="s">
        <v>19</v>
      </c>
      <c r="E305" s="112" t="s">
        <v>163</v>
      </c>
      <c r="F305" s="119" t="s">
        <v>164</v>
      </c>
      <c r="G305" s="112" t="s">
        <v>165</v>
      </c>
      <c r="H305" s="112">
        <v>22301</v>
      </c>
      <c r="I305" s="113" t="s">
        <v>549</v>
      </c>
      <c r="J305" s="30" t="s">
        <v>550</v>
      </c>
      <c r="K305" s="114" t="s">
        <v>551</v>
      </c>
      <c r="L305" s="115" t="s">
        <v>482</v>
      </c>
      <c r="M305" s="116" t="s">
        <v>482</v>
      </c>
      <c r="N305" s="30" t="s">
        <v>552</v>
      </c>
      <c r="O305" s="30">
        <v>25</v>
      </c>
      <c r="P305" s="117">
        <f t="shared" si="18"/>
        <v>12</v>
      </c>
      <c r="Q305" s="115" t="s">
        <v>484</v>
      </c>
      <c r="R305" s="118">
        <v>300</v>
      </c>
      <c r="S305" s="118">
        <v>300</v>
      </c>
    </row>
    <row r="306" spans="1:19" ht="26" x14ac:dyDescent="0.35">
      <c r="A306" s="31" t="s">
        <v>625</v>
      </c>
      <c r="B306" s="32" t="s">
        <v>630</v>
      </c>
      <c r="C306" s="110" t="s">
        <v>479</v>
      </c>
      <c r="D306" s="111" t="s">
        <v>19</v>
      </c>
      <c r="E306" s="112" t="s">
        <v>20</v>
      </c>
      <c r="F306" s="119" t="s">
        <v>19</v>
      </c>
      <c r="G306" s="112" t="s">
        <v>21</v>
      </c>
      <c r="H306" s="112">
        <v>24601</v>
      </c>
      <c r="I306" s="113" t="s">
        <v>130</v>
      </c>
      <c r="J306" s="30" t="s">
        <v>553</v>
      </c>
      <c r="K306" s="114" t="s">
        <v>554</v>
      </c>
      <c r="L306" s="115" t="s">
        <v>482</v>
      </c>
      <c r="M306" s="116" t="s">
        <v>482</v>
      </c>
      <c r="N306" s="30" t="s">
        <v>32</v>
      </c>
      <c r="O306" s="30">
        <v>1</v>
      </c>
      <c r="P306" s="117">
        <f t="shared" si="18"/>
        <v>460.52</v>
      </c>
      <c r="Q306" s="115" t="s">
        <v>484</v>
      </c>
      <c r="R306" s="118">
        <v>460.52</v>
      </c>
      <c r="S306" s="118">
        <v>460.52</v>
      </c>
    </row>
    <row r="307" spans="1:19" ht="26" x14ac:dyDescent="0.35">
      <c r="A307" s="31" t="s">
        <v>625</v>
      </c>
      <c r="B307" s="32" t="s">
        <v>630</v>
      </c>
      <c r="C307" s="110" t="s">
        <v>479</v>
      </c>
      <c r="D307" s="111" t="s">
        <v>19</v>
      </c>
      <c r="E307" s="112" t="s">
        <v>20</v>
      </c>
      <c r="F307" s="119" t="s">
        <v>19</v>
      </c>
      <c r="G307" s="112" t="s">
        <v>21</v>
      </c>
      <c r="H307" s="112">
        <v>24601</v>
      </c>
      <c r="I307" s="113" t="s">
        <v>130</v>
      </c>
      <c r="J307" s="30" t="s">
        <v>555</v>
      </c>
      <c r="K307" s="114" t="s">
        <v>556</v>
      </c>
      <c r="L307" s="115" t="s">
        <v>482</v>
      </c>
      <c r="M307" s="116" t="s">
        <v>482</v>
      </c>
      <c r="N307" s="30" t="s">
        <v>30</v>
      </c>
      <c r="O307" s="30">
        <v>4</v>
      </c>
      <c r="P307" s="117">
        <f t="shared" si="18"/>
        <v>249.005</v>
      </c>
      <c r="Q307" s="115" t="s">
        <v>484</v>
      </c>
      <c r="R307" s="118">
        <v>996.02</v>
      </c>
      <c r="S307" s="118">
        <v>996.02</v>
      </c>
    </row>
    <row r="308" spans="1:19" ht="78.5" x14ac:dyDescent="0.35">
      <c r="A308" s="31" t="s">
        <v>625</v>
      </c>
      <c r="B308" s="32" t="s">
        <v>630</v>
      </c>
      <c r="C308" s="110" t="s">
        <v>479</v>
      </c>
      <c r="D308" s="111" t="s">
        <v>19</v>
      </c>
      <c r="E308" s="112" t="s">
        <v>163</v>
      </c>
      <c r="F308" s="119" t="s">
        <v>199</v>
      </c>
      <c r="G308" s="112" t="s">
        <v>557</v>
      </c>
      <c r="H308" s="112">
        <v>26102</v>
      </c>
      <c r="I308" s="123" t="s">
        <v>201</v>
      </c>
      <c r="J308" s="30" t="s">
        <v>202</v>
      </c>
      <c r="K308" s="114" t="s">
        <v>558</v>
      </c>
      <c r="L308" s="124" t="s">
        <v>215</v>
      </c>
      <c r="M308" s="116" t="s">
        <v>318</v>
      </c>
      <c r="N308" s="125" t="s">
        <v>34</v>
      </c>
      <c r="O308" s="30">
        <v>4129</v>
      </c>
      <c r="P308" s="126">
        <v>1</v>
      </c>
      <c r="Q308" s="115" t="s">
        <v>484</v>
      </c>
      <c r="R308" s="118">
        <v>4129</v>
      </c>
      <c r="S308" s="118">
        <v>4129</v>
      </c>
    </row>
    <row r="309" spans="1:19" ht="78.5" x14ac:dyDescent="0.35">
      <c r="A309" s="31" t="s">
        <v>625</v>
      </c>
      <c r="B309" s="32" t="s">
        <v>630</v>
      </c>
      <c r="C309" s="110" t="s">
        <v>479</v>
      </c>
      <c r="D309" s="111" t="s">
        <v>19</v>
      </c>
      <c r="E309" s="112" t="s">
        <v>163</v>
      </c>
      <c r="F309" s="127" t="s">
        <v>164</v>
      </c>
      <c r="G309" s="112" t="s">
        <v>165</v>
      </c>
      <c r="H309" s="112">
        <v>26102</v>
      </c>
      <c r="I309" s="123" t="s">
        <v>201</v>
      </c>
      <c r="J309" s="30" t="s">
        <v>202</v>
      </c>
      <c r="K309" s="114" t="s">
        <v>558</v>
      </c>
      <c r="L309" s="124" t="s">
        <v>215</v>
      </c>
      <c r="M309" s="116" t="s">
        <v>318</v>
      </c>
      <c r="N309" s="125" t="s">
        <v>34</v>
      </c>
      <c r="O309" s="30">
        <v>2236</v>
      </c>
      <c r="P309" s="126">
        <v>1</v>
      </c>
      <c r="Q309" s="115" t="s">
        <v>484</v>
      </c>
      <c r="R309" s="118">
        <v>2236</v>
      </c>
      <c r="S309" s="118">
        <v>2236</v>
      </c>
    </row>
    <row r="310" spans="1:19" ht="39.5" x14ac:dyDescent="0.35">
      <c r="A310" s="31" t="s">
        <v>625</v>
      </c>
      <c r="B310" s="32" t="s">
        <v>630</v>
      </c>
      <c r="C310" s="110" t="s">
        <v>479</v>
      </c>
      <c r="D310" s="111" t="s">
        <v>19</v>
      </c>
      <c r="E310" s="112" t="s">
        <v>20</v>
      </c>
      <c r="F310" s="119" t="s">
        <v>19</v>
      </c>
      <c r="G310" s="112" t="s">
        <v>21</v>
      </c>
      <c r="H310" s="112">
        <v>29401</v>
      </c>
      <c r="I310" s="128" t="s">
        <v>301</v>
      </c>
      <c r="J310" s="30" t="s">
        <v>559</v>
      </c>
      <c r="K310" s="114" t="s">
        <v>560</v>
      </c>
      <c r="L310" s="115" t="s">
        <v>482</v>
      </c>
      <c r="M310" s="116" t="s">
        <v>482</v>
      </c>
      <c r="N310" s="30" t="s">
        <v>497</v>
      </c>
      <c r="O310" s="30">
        <v>1</v>
      </c>
      <c r="P310" s="117">
        <f>+S310/O310</f>
        <v>3629.64</v>
      </c>
      <c r="Q310" s="115" t="s">
        <v>484</v>
      </c>
      <c r="R310" s="118">
        <v>3629.64</v>
      </c>
      <c r="S310" s="118">
        <v>3629.64</v>
      </c>
    </row>
    <row r="311" spans="1:19" ht="39.5" x14ac:dyDescent="0.35">
      <c r="A311" s="31" t="s">
        <v>625</v>
      </c>
      <c r="B311" s="32" t="s">
        <v>630</v>
      </c>
      <c r="C311" s="110" t="s">
        <v>479</v>
      </c>
      <c r="D311" s="111" t="s">
        <v>19</v>
      </c>
      <c r="E311" s="112" t="s">
        <v>163</v>
      </c>
      <c r="F311" s="127" t="s">
        <v>164</v>
      </c>
      <c r="G311" s="112" t="s">
        <v>165</v>
      </c>
      <c r="H311" s="112">
        <v>29401</v>
      </c>
      <c r="I311" s="128" t="s">
        <v>301</v>
      </c>
      <c r="J311" s="30" t="s">
        <v>561</v>
      </c>
      <c r="K311" s="114" t="s">
        <v>562</v>
      </c>
      <c r="L311" s="115" t="s">
        <v>482</v>
      </c>
      <c r="M311" s="116" t="s">
        <v>482</v>
      </c>
      <c r="N311" s="30" t="s">
        <v>30</v>
      </c>
      <c r="O311" s="30">
        <v>6</v>
      </c>
      <c r="P311" s="117">
        <f t="shared" ref="P311:P312" si="19">+S311/O311</f>
        <v>131.08000000000001</v>
      </c>
      <c r="Q311" s="115" t="s">
        <v>484</v>
      </c>
      <c r="R311" s="118">
        <v>786.48</v>
      </c>
      <c r="S311" s="118">
        <v>786.48</v>
      </c>
    </row>
    <row r="312" spans="1:19" ht="39.5" x14ac:dyDescent="0.35">
      <c r="A312" s="31" t="s">
        <v>625</v>
      </c>
      <c r="B312" s="32" t="s">
        <v>630</v>
      </c>
      <c r="C312" s="110" t="s">
        <v>479</v>
      </c>
      <c r="D312" s="111" t="s">
        <v>19</v>
      </c>
      <c r="E312" s="112" t="s">
        <v>163</v>
      </c>
      <c r="F312" s="127" t="s">
        <v>164</v>
      </c>
      <c r="G312" s="112" t="s">
        <v>165</v>
      </c>
      <c r="H312" s="112">
        <v>29401</v>
      </c>
      <c r="I312" s="128" t="s">
        <v>301</v>
      </c>
      <c r="J312" s="30" t="s">
        <v>563</v>
      </c>
      <c r="K312" s="114" t="s">
        <v>564</v>
      </c>
      <c r="L312" s="115" t="s">
        <v>482</v>
      </c>
      <c r="M312" s="116" t="s">
        <v>482</v>
      </c>
      <c r="N312" s="30" t="s">
        <v>30</v>
      </c>
      <c r="O312" s="30">
        <v>3</v>
      </c>
      <c r="P312" s="117">
        <f t="shared" si="19"/>
        <v>58</v>
      </c>
      <c r="Q312" s="115" t="s">
        <v>484</v>
      </c>
      <c r="R312" s="118">
        <v>174</v>
      </c>
      <c r="S312" s="118">
        <v>174</v>
      </c>
    </row>
    <row r="313" spans="1:19" s="22" customFormat="1" ht="43.75" customHeight="1" x14ac:dyDescent="0.3">
      <c r="A313" s="31" t="s">
        <v>625</v>
      </c>
      <c r="B313" s="32" t="s">
        <v>630</v>
      </c>
      <c r="C313" s="110" t="s">
        <v>479</v>
      </c>
      <c r="D313" s="111" t="s">
        <v>19</v>
      </c>
      <c r="E313" s="129" t="s">
        <v>20</v>
      </c>
      <c r="F313" s="127" t="s">
        <v>19</v>
      </c>
      <c r="G313" s="115" t="s">
        <v>24</v>
      </c>
      <c r="H313" s="116">
        <v>32201</v>
      </c>
      <c r="I313" s="130" t="s">
        <v>565</v>
      </c>
      <c r="J313" s="131"/>
      <c r="K313" s="132" t="s">
        <v>566</v>
      </c>
      <c r="L313" s="115" t="s">
        <v>567</v>
      </c>
      <c r="M313" s="116" t="s">
        <v>568</v>
      </c>
      <c r="N313" s="116" t="s">
        <v>569</v>
      </c>
      <c r="O313" s="115">
        <v>1</v>
      </c>
      <c r="P313" s="117">
        <v>108470</v>
      </c>
      <c r="Q313" s="115" t="s">
        <v>484</v>
      </c>
      <c r="R313" s="117">
        <v>108470</v>
      </c>
      <c r="S313" s="117">
        <v>108470</v>
      </c>
    </row>
    <row r="314" spans="1:19" s="22" customFormat="1" ht="56.25" customHeight="1" x14ac:dyDescent="0.3">
      <c r="A314" s="31" t="s">
        <v>625</v>
      </c>
      <c r="B314" s="32" t="s">
        <v>630</v>
      </c>
      <c r="C314" s="110" t="s">
        <v>479</v>
      </c>
      <c r="D314" s="111" t="s">
        <v>19</v>
      </c>
      <c r="E314" s="129" t="s">
        <v>163</v>
      </c>
      <c r="F314" s="127" t="s">
        <v>164</v>
      </c>
      <c r="G314" s="110" t="s">
        <v>165</v>
      </c>
      <c r="H314" s="129">
        <v>32201</v>
      </c>
      <c r="I314" s="130" t="s">
        <v>565</v>
      </c>
      <c r="J314" s="133"/>
      <c r="K314" s="132" t="s">
        <v>570</v>
      </c>
      <c r="L314" s="115" t="s">
        <v>571</v>
      </c>
      <c r="M314" s="116" t="s">
        <v>568</v>
      </c>
      <c r="N314" s="134" t="s">
        <v>569</v>
      </c>
      <c r="O314" s="115">
        <v>1</v>
      </c>
      <c r="P314" s="117">
        <v>26609</v>
      </c>
      <c r="Q314" s="115" t="s">
        <v>484</v>
      </c>
      <c r="R314" s="117">
        <v>26609</v>
      </c>
      <c r="S314" s="117">
        <v>26609</v>
      </c>
    </row>
    <row r="315" spans="1:19" s="22" customFormat="1" ht="43.75" customHeight="1" x14ac:dyDescent="0.3">
      <c r="A315" s="31" t="s">
        <v>625</v>
      </c>
      <c r="B315" s="32" t="s">
        <v>630</v>
      </c>
      <c r="C315" s="110" t="s">
        <v>479</v>
      </c>
      <c r="D315" s="111" t="s">
        <v>19</v>
      </c>
      <c r="E315" s="129" t="s">
        <v>20</v>
      </c>
      <c r="F315" s="127" t="s">
        <v>19</v>
      </c>
      <c r="G315" s="129" t="s">
        <v>21</v>
      </c>
      <c r="H315" s="129">
        <v>32601</v>
      </c>
      <c r="I315" s="113" t="s">
        <v>338</v>
      </c>
      <c r="J315" s="131"/>
      <c r="K315" s="132" t="s">
        <v>572</v>
      </c>
      <c r="L315" s="124" t="s">
        <v>206</v>
      </c>
      <c r="M315" s="116" t="s">
        <v>318</v>
      </c>
      <c r="N315" s="116" t="s">
        <v>573</v>
      </c>
      <c r="O315" s="115">
        <v>1</v>
      </c>
      <c r="P315" s="118">
        <v>2627</v>
      </c>
      <c r="Q315" s="115" t="s">
        <v>574</v>
      </c>
      <c r="R315" s="118">
        <v>2627</v>
      </c>
      <c r="S315" s="118">
        <v>2627</v>
      </c>
    </row>
    <row r="316" spans="1:19" s="22" customFormat="1" ht="57.65" customHeight="1" x14ac:dyDescent="0.3">
      <c r="A316" s="31" t="s">
        <v>625</v>
      </c>
      <c r="B316" s="32" t="s">
        <v>630</v>
      </c>
      <c r="C316" s="110" t="s">
        <v>479</v>
      </c>
      <c r="D316" s="111" t="s">
        <v>19</v>
      </c>
      <c r="E316" s="129" t="s">
        <v>20</v>
      </c>
      <c r="F316" s="127" t="s">
        <v>19</v>
      </c>
      <c r="G316" s="115" t="s">
        <v>24</v>
      </c>
      <c r="H316" s="116">
        <v>33801</v>
      </c>
      <c r="I316" s="130" t="s">
        <v>575</v>
      </c>
      <c r="J316" s="131"/>
      <c r="K316" s="132" t="s">
        <v>576</v>
      </c>
      <c r="L316" s="124" t="s">
        <v>135</v>
      </c>
      <c r="M316" s="116" t="s">
        <v>318</v>
      </c>
      <c r="N316" s="116" t="s">
        <v>573</v>
      </c>
      <c r="O316" s="115">
        <v>1</v>
      </c>
      <c r="P316" s="117">
        <v>32248</v>
      </c>
      <c r="Q316" s="115" t="s">
        <v>574</v>
      </c>
      <c r="R316" s="117">
        <v>32248</v>
      </c>
      <c r="S316" s="117">
        <v>32248</v>
      </c>
    </row>
    <row r="317" spans="1:19" s="22" customFormat="1" ht="52.25" customHeight="1" x14ac:dyDescent="0.3">
      <c r="A317" s="31" t="s">
        <v>625</v>
      </c>
      <c r="B317" s="32" t="s">
        <v>630</v>
      </c>
      <c r="C317" s="110" t="s">
        <v>479</v>
      </c>
      <c r="D317" s="111" t="s">
        <v>19</v>
      </c>
      <c r="E317" s="129" t="s">
        <v>20</v>
      </c>
      <c r="F317" s="127" t="s">
        <v>19</v>
      </c>
      <c r="G317" s="129" t="s">
        <v>21</v>
      </c>
      <c r="H317" s="129">
        <v>33901</v>
      </c>
      <c r="I317" s="113" t="s">
        <v>577</v>
      </c>
      <c r="J317" s="131"/>
      <c r="K317" s="132" t="s">
        <v>578</v>
      </c>
      <c r="L317" s="124" t="s">
        <v>215</v>
      </c>
      <c r="M317" s="116" t="s">
        <v>318</v>
      </c>
      <c r="N317" s="116" t="s">
        <v>573</v>
      </c>
      <c r="O317" s="115">
        <v>1</v>
      </c>
      <c r="P317" s="117">
        <v>179.41</v>
      </c>
      <c r="Q317" s="115" t="s">
        <v>484</v>
      </c>
      <c r="R317" s="117">
        <v>179.41</v>
      </c>
      <c r="S317" s="117">
        <v>179.41</v>
      </c>
    </row>
    <row r="318" spans="1:19" ht="52" x14ac:dyDescent="0.35">
      <c r="A318" s="31" t="s">
        <v>625</v>
      </c>
      <c r="B318" s="32" t="s">
        <v>630</v>
      </c>
      <c r="C318" s="110" t="s">
        <v>479</v>
      </c>
      <c r="D318" s="111" t="s">
        <v>19</v>
      </c>
      <c r="E318" s="112" t="s">
        <v>20</v>
      </c>
      <c r="F318" s="127" t="s">
        <v>19</v>
      </c>
      <c r="G318" s="112" t="s">
        <v>21</v>
      </c>
      <c r="H318" s="112">
        <v>35501</v>
      </c>
      <c r="I318" s="122" t="s">
        <v>579</v>
      </c>
      <c r="J318" s="125"/>
      <c r="K318" s="114" t="s">
        <v>580</v>
      </c>
      <c r="L318" s="115" t="s">
        <v>482</v>
      </c>
      <c r="M318" s="116" t="s">
        <v>482</v>
      </c>
      <c r="N318" s="112" t="s">
        <v>573</v>
      </c>
      <c r="O318" s="30">
        <v>1</v>
      </c>
      <c r="P318" s="117">
        <v>2600</v>
      </c>
      <c r="Q318" s="115" t="s">
        <v>484</v>
      </c>
      <c r="R318" s="118">
        <v>2600</v>
      </c>
      <c r="S318" s="118">
        <v>2600</v>
      </c>
    </row>
    <row r="319" spans="1:19" s="22" customFormat="1" ht="38.4" customHeight="1" x14ac:dyDescent="0.3">
      <c r="A319" s="31" t="s">
        <v>625</v>
      </c>
      <c r="B319" s="32" t="s">
        <v>630</v>
      </c>
      <c r="C319" s="110" t="s">
        <v>479</v>
      </c>
      <c r="D319" s="111" t="s">
        <v>19</v>
      </c>
      <c r="E319" s="129" t="s">
        <v>20</v>
      </c>
      <c r="F319" s="127" t="s">
        <v>19</v>
      </c>
      <c r="G319" s="115" t="s">
        <v>24</v>
      </c>
      <c r="H319" s="116">
        <v>35801</v>
      </c>
      <c r="I319" s="130" t="s">
        <v>581</v>
      </c>
      <c r="J319" s="135"/>
      <c r="K319" s="114" t="s">
        <v>582</v>
      </c>
      <c r="L319" s="124" t="s">
        <v>194</v>
      </c>
      <c r="M319" s="116" t="s">
        <v>318</v>
      </c>
      <c r="N319" s="116" t="s">
        <v>573</v>
      </c>
      <c r="O319" s="115">
        <v>1</v>
      </c>
      <c r="P319" s="117">
        <v>20648</v>
      </c>
      <c r="Q319" s="115" t="s">
        <v>574</v>
      </c>
      <c r="R319" s="117">
        <v>20648</v>
      </c>
      <c r="S319" s="117">
        <v>20648</v>
      </c>
    </row>
    <row r="320" spans="1:19" s="26" customFormat="1" ht="27" customHeight="1" x14ac:dyDescent="0.35">
      <c r="A320" s="31" t="s">
        <v>625</v>
      </c>
      <c r="B320" s="32" t="s">
        <v>631</v>
      </c>
      <c r="C320" s="136" t="s">
        <v>583</v>
      </c>
      <c r="D320" s="136" t="s">
        <v>19</v>
      </c>
      <c r="E320" s="137" t="s">
        <v>39</v>
      </c>
      <c r="F320" s="137" t="s">
        <v>207</v>
      </c>
      <c r="G320" s="137" t="s">
        <v>48</v>
      </c>
      <c r="H320" s="137" t="s">
        <v>33</v>
      </c>
      <c r="I320" s="138" t="s">
        <v>189</v>
      </c>
      <c r="J320" s="139" t="s">
        <v>584</v>
      </c>
      <c r="K320" s="139" t="s">
        <v>585</v>
      </c>
      <c r="L320" s="140" t="s">
        <v>25</v>
      </c>
      <c r="M320" s="140" t="s">
        <v>25</v>
      </c>
      <c r="N320" s="139" t="s">
        <v>31</v>
      </c>
      <c r="O320" s="141">
        <v>15</v>
      </c>
      <c r="P320" s="142">
        <v>971.93333333333328</v>
      </c>
      <c r="Q320" s="140" t="s">
        <v>586</v>
      </c>
      <c r="R320" s="143">
        <v>14579</v>
      </c>
      <c r="S320" s="143">
        <v>14579</v>
      </c>
    </row>
    <row r="321" spans="1:19" s="26" customFormat="1" ht="27" customHeight="1" x14ac:dyDescent="0.35">
      <c r="A321" s="31" t="s">
        <v>625</v>
      </c>
      <c r="B321" s="32" t="s">
        <v>631</v>
      </c>
      <c r="C321" s="136" t="s">
        <v>583</v>
      </c>
      <c r="D321" s="136" t="s">
        <v>19</v>
      </c>
      <c r="E321" s="137" t="s">
        <v>50</v>
      </c>
      <c r="F321" s="137" t="s">
        <v>19</v>
      </c>
      <c r="G321" s="137" t="s">
        <v>60</v>
      </c>
      <c r="H321" s="137" t="s">
        <v>33</v>
      </c>
      <c r="I321" s="138" t="s">
        <v>189</v>
      </c>
      <c r="J321" s="139" t="s">
        <v>177</v>
      </c>
      <c r="K321" s="139" t="s">
        <v>587</v>
      </c>
      <c r="L321" s="140" t="s">
        <v>25</v>
      </c>
      <c r="M321" s="140" t="s">
        <v>25</v>
      </c>
      <c r="N321" s="139" t="s">
        <v>32</v>
      </c>
      <c r="O321" s="141">
        <v>1</v>
      </c>
      <c r="P321" s="142">
        <v>210.83</v>
      </c>
      <c r="Q321" s="140" t="s">
        <v>586</v>
      </c>
      <c r="R321" s="143">
        <v>210.83</v>
      </c>
      <c r="S321" s="143">
        <v>210.83</v>
      </c>
    </row>
    <row r="322" spans="1:19" s="26" customFormat="1" ht="27" customHeight="1" x14ac:dyDescent="0.35">
      <c r="A322" s="31" t="s">
        <v>625</v>
      </c>
      <c r="B322" s="32" t="s">
        <v>631</v>
      </c>
      <c r="C322" s="136" t="s">
        <v>583</v>
      </c>
      <c r="D322" s="136" t="s">
        <v>19</v>
      </c>
      <c r="E322" s="137" t="s">
        <v>20</v>
      </c>
      <c r="F322" s="137" t="s">
        <v>19</v>
      </c>
      <c r="G322" s="137" t="s">
        <v>21</v>
      </c>
      <c r="H322" s="137" t="s">
        <v>33</v>
      </c>
      <c r="I322" s="138" t="s">
        <v>189</v>
      </c>
      <c r="J322" s="139" t="s">
        <v>177</v>
      </c>
      <c r="K322" s="139" t="s">
        <v>587</v>
      </c>
      <c r="L322" s="140" t="s">
        <v>25</v>
      </c>
      <c r="M322" s="140" t="s">
        <v>25</v>
      </c>
      <c r="N322" s="139" t="s">
        <v>32</v>
      </c>
      <c r="O322" s="141">
        <v>1</v>
      </c>
      <c r="P322" s="142">
        <v>144.49</v>
      </c>
      <c r="Q322" s="140" t="s">
        <v>586</v>
      </c>
      <c r="R322" s="143">
        <v>144.49</v>
      </c>
      <c r="S322" s="143">
        <v>144.49</v>
      </c>
    </row>
    <row r="323" spans="1:19" s="26" customFormat="1" ht="27" customHeight="1" x14ac:dyDescent="0.35">
      <c r="A323" s="31" t="s">
        <v>625</v>
      </c>
      <c r="B323" s="32" t="s">
        <v>631</v>
      </c>
      <c r="C323" s="136" t="s">
        <v>583</v>
      </c>
      <c r="D323" s="136" t="s">
        <v>19</v>
      </c>
      <c r="E323" s="137" t="s">
        <v>20</v>
      </c>
      <c r="F323" s="137" t="s">
        <v>19</v>
      </c>
      <c r="G323" s="137" t="s">
        <v>21</v>
      </c>
      <c r="H323" s="137" t="s">
        <v>33</v>
      </c>
      <c r="I323" s="138" t="s">
        <v>189</v>
      </c>
      <c r="J323" s="139" t="s">
        <v>177</v>
      </c>
      <c r="K323" s="139" t="s">
        <v>587</v>
      </c>
      <c r="L323" s="140" t="s">
        <v>25</v>
      </c>
      <c r="M323" s="140" t="s">
        <v>25</v>
      </c>
      <c r="N323" s="139" t="s">
        <v>32</v>
      </c>
      <c r="O323" s="141">
        <v>2</v>
      </c>
      <c r="P323" s="142">
        <v>236.17</v>
      </c>
      <c r="Q323" s="140" t="s">
        <v>586</v>
      </c>
      <c r="R323" s="143">
        <v>472.34</v>
      </c>
      <c r="S323" s="143">
        <v>472.34</v>
      </c>
    </row>
    <row r="324" spans="1:19" s="26" customFormat="1" ht="27" customHeight="1" x14ac:dyDescent="0.35">
      <c r="A324" s="31" t="s">
        <v>625</v>
      </c>
      <c r="B324" s="32" t="s">
        <v>631</v>
      </c>
      <c r="C324" s="136" t="s">
        <v>583</v>
      </c>
      <c r="D324" s="136" t="s">
        <v>19</v>
      </c>
      <c r="E324" s="137" t="s">
        <v>40</v>
      </c>
      <c r="F324" s="137" t="s">
        <v>127</v>
      </c>
      <c r="G324" s="137" t="s">
        <v>49</v>
      </c>
      <c r="H324" s="137" t="s">
        <v>37</v>
      </c>
      <c r="I324" s="138" t="s">
        <v>110</v>
      </c>
      <c r="J324" s="139" t="s">
        <v>147</v>
      </c>
      <c r="K324" s="139" t="s">
        <v>148</v>
      </c>
      <c r="L324" s="140" t="s">
        <v>25</v>
      </c>
      <c r="M324" s="140" t="s">
        <v>25</v>
      </c>
      <c r="N324" s="139" t="s">
        <v>30</v>
      </c>
      <c r="O324" s="141">
        <v>47</v>
      </c>
      <c r="P324" s="142">
        <v>20.787234042553191</v>
      </c>
      <c r="Q324" s="140" t="s">
        <v>586</v>
      </c>
      <c r="R324" s="143">
        <v>977</v>
      </c>
      <c r="S324" s="143">
        <v>977</v>
      </c>
    </row>
    <row r="325" spans="1:19" s="26" customFormat="1" ht="27" customHeight="1" x14ac:dyDescent="0.35">
      <c r="A325" s="31" t="s">
        <v>625</v>
      </c>
      <c r="B325" s="32" t="s">
        <v>631</v>
      </c>
      <c r="C325" s="136" t="s">
        <v>583</v>
      </c>
      <c r="D325" s="136" t="s">
        <v>19</v>
      </c>
      <c r="E325" s="137" t="s">
        <v>39</v>
      </c>
      <c r="F325" s="137" t="s">
        <v>207</v>
      </c>
      <c r="G325" s="137" t="s">
        <v>48</v>
      </c>
      <c r="H325" s="137" t="s">
        <v>37</v>
      </c>
      <c r="I325" s="138" t="s">
        <v>110</v>
      </c>
      <c r="J325" s="139" t="s">
        <v>147</v>
      </c>
      <c r="K325" s="139" t="s">
        <v>148</v>
      </c>
      <c r="L325" s="140" t="s">
        <v>25</v>
      </c>
      <c r="M325" s="140" t="s">
        <v>25</v>
      </c>
      <c r="N325" s="139" t="s">
        <v>30</v>
      </c>
      <c r="O325" s="141">
        <v>42</v>
      </c>
      <c r="P325" s="142">
        <v>76.333333333333329</v>
      </c>
      <c r="Q325" s="140" t="s">
        <v>586</v>
      </c>
      <c r="R325" s="143">
        <v>3206</v>
      </c>
      <c r="S325" s="143">
        <v>3206</v>
      </c>
    </row>
    <row r="326" spans="1:19" s="26" customFormat="1" ht="27" customHeight="1" x14ac:dyDescent="0.35">
      <c r="A326" s="31" t="s">
        <v>625</v>
      </c>
      <c r="B326" s="32" t="s">
        <v>631</v>
      </c>
      <c r="C326" s="136" t="s">
        <v>583</v>
      </c>
      <c r="D326" s="136" t="s">
        <v>19</v>
      </c>
      <c r="E326" s="137" t="s">
        <v>40</v>
      </c>
      <c r="F326" s="137" t="s">
        <v>127</v>
      </c>
      <c r="G326" s="137" t="s">
        <v>159</v>
      </c>
      <c r="H326" s="137" t="s">
        <v>33</v>
      </c>
      <c r="I326" s="138" t="s">
        <v>189</v>
      </c>
      <c r="J326" s="139" t="s">
        <v>588</v>
      </c>
      <c r="K326" s="139" t="s">
        <v>589</v>
      </c>
      <c r="L326" s="140" t="s">
        <v>25</v>
      </c>
      <c r="M326" s="140" t="s">
        <v>25</v>
      </c>
      <c r="N326" s="139" t="s">
        <v>30</v>
      </c>
      <c r="O326" s="141">
        <v>8</v>
      </c>
      <c r="P326" s="142">
        <v>244.4</v>
      </c>
      <c r="Q326" s="140" t="s">
        <v>586</v>
      </c>
      <c r="R326" s="143">
        <v>1955.2</v>
      </c>
      <c r="S326" s="143">
        <v>1955.2</v>
      </c>
    </row>
    <row r="327" spans="1:19" s="26" customFormat="1" ht="27" customHeight="1" x14ac:dyDescent="0.35">
      <c r="A327" s="31" t="s">
        <v>625</v>
      </c>
      <c r="B327" s="32" t="s">
        <v>631</v>
      </c>
      <c r="C327" s="136" t="s">
        <v>583</v>
      </c>
      <c r="D327" s="136" t="s">
        <v>19</v>
      </c>
      <c r="E327" s="137" t="s">
        <v>40</v>
      </c>
      <c r="F327" s="137" t="s">
        <v>127</v>
      </c>
      <c r="G327" s="137" t="s">
        <v>49</v>
      </c>
      <c r="H327" s="137" t="s">
        <v>33</v>
      </c>
      <c r="I327" s="138" t="s">
        <v>189</v>
      </c>
      <c r="J327" s="139" t="s">
        <v>590</v>
      </c>
      <c r="K327" s="139" t="s">
        <v>591</v>
      </c>
      <c r="L327" s="140" t="s">
        <v>25</v>
      </c>
      <c r="M327" s="140" t="s">
        <v>25</v>
      </c>
      <c r="N327" s="139" t="s">
        <v>30</v>
      </c>
      <c r="O327" s="141">
        <v>16</v>
      </c>
      <c r="P327" s="142">
        <v>46.3125</v>
      </c>
      <c r="Q327" s="140" t="s">
        <v>586</v>
      </c>
      <c r="R327" s="143">
        <v>741</v>
      </c>
      <c r="S327" s="143">
        <v>741</v>
      </c>
    </row>
    <row r="328" spans="1:19" s="26" customFormat="1" ht="27" customHeight="1" x14ac:dyDescent="0.35">
      <c r="A328" s="31" t="s">
        <v>625</v>
      </c>
      <c r="B328" s="32" t="s">
        <v>631</v>
      </c>
      <c r="C328" s="136" t="s">
        <v>583</v>
      </c>
      <c r="D328" s="136" t="s">
        <v>19</v>
      </c>
      <c r="E328" s="137" t="s">
        <v>40</v>
      </c>
      <c r="F328" s="137" t="s">
        <v>127</v>
      </c>
      <c r="G328" s="137" t="s">
        <v>159</v>
      </c>
      <c r="H328" s="137" t="s">
        <v>33</v>
      </c>
      <c r="I328" s="138" t="s">
        <v>189</v>
      </c>
      <c r="J328" s="139" t="s">
        <v>590</v>
      </c>
      <c r="K328" s="139" t="s">
        <v>591</v>
      </c>
      <c r="L328" s="140" t="s">
        <v>25</v>
      </c>
      <c r="M328" s="140" t="s">
        <v>25</v>
      </c>
      <c r="N328" s="139" t="s">
        <v>30</v>
      </c>
      <c r="O328" s="141">
        <v>1</v>
      </c>
      <c r="P328" s="142">
        <v>305.21000000000004</v>
      </c>
      <c r="Q328" s="140" t="s">
        <v>586</v>
      </c>
      <c r="R328" s="143">
        <v>305.21000000000004</v>
      </c>
      <c r="S328" s="143">
        <v>305.21000000000004</v>
      </c>
    </row>
    <row r="329" spans="1:19" s="26" customFormat="1" ht="27" customHeight="1" x14ac:dyDescent="0.35">
      <c r="A329" s="31" t="s">
        <v>625</v>
      </c>
      <c r="B329" s="32" t="s">
        <v>631</v>
      </c>
      <c r="C329" s="136" t="s">
        <v>583</v>
      </c>
      <c r="D329" s="136" t="s">
        <v>19</v>
      </c>
      <c r="E329" s="137" t="s">
        <v>20</v>
      </c>
      <c r="F329" s="137" t="s">
        <v>19</v>
      </c>
      <c r="G329" s="137" t="s">
        <v>21</v>
      </c>
      <c r="H329" s="137" t="s">
        <v>33</v>
      </c>
      <c r="I329" s="138" t="s">
        <v>189</v>
      </c>
      <c r="J329" s="139" t="s">
        <v>590</v>
      </c>
      <c r="K329" s="139" t="s">
        <v>591</v>
      </c>
      <c r="L329" s="140" t="s">
        <v>25</v>
      </c>
      <c r="M329" s="140" t="s">
        <v>25</v>
      </c>
      <c r="N329" s="139" t="s">
        <v>30</v>
      </c>
      <c r="O329" s="141">
        <v>33</v>
      </c>
      <c r="P329" s="142">
        <v>23.133199999999999</v>
      </c>
      <c r="Q329" s="140" t="s">
        <v>586</v>
      </c>
      <c r="R329" s="143">
        <v>763.39559999999994</v>
      </c>
      <c r="S329" s="143">
        <v>763.39559999999994</v>
      </c>
    </row>
    <row r="330" spans="1:19" s="26" customFormat="1" ht="27" customHeight="1" x14ac:dyDescent="0.35">
      <c r="A330" s="31" t="s">
        <v>625</v>
      </c>
      <c r="B330" s="32" t="s">
        <v>631</v>
      </c>
      <c r="C330" s="136" t="s">
        <v>583</v>
      </c>
      <c r="D330" s="136" t="s">
        <v>19</v>
      </c>
      <c r="E330" s="137" t="s">
        <v>40</v>
      </c>
      <c r="F330" s="137" t="s">
        <v>127</v>
      </c>
      <c r="G330" s="137" t="s">
        <v>159</v>
      </c>
      <c r="H330" s="137" t="s">
        <v>33</v>
      </c>
      <c r="I330" s="138" t="s">
        <v>189</v>
      </c>
      <c r="J330" s="139" t="s">
        <v>592</v>
      </c>
      <c r="K330" s="139" t="s">
        <v>593</v>
      </c>
      <c r="L330" s="140" t="s">
        <v>25</v>
      </c>
      <c r="M330" s="140" t="s">
        <v>25</v>
      </c>
      <c r="N330" s="139" t="s">
        <v>594</v>
      </c>
      <c r="O330" s="141">
        <v>2</v>
      </c>
      <c r="P330" s="142">
        <v>45.795000000000002</v>
      </c>
      <c r="Q330" s="140" t="s">
        <v>586</v>
      </c>
      <c r="R330" s="143">
        <v>91.59</v>
      </c>
      <c r="S330" s="143">
        <v>91.59</v>
      </c>
    </row>
    <row r="331" spans="1:19" s="26" customFormat="1" ht="27" customHeight="1" x14ac:dyDescent="0.35">
      <c r="A331" s="31" t="s">
        <v>625</v>
      </c>
      <c r="B331" s="32" t="s">
        <v>631</v>
      </c>
      <c r="C331" s="136" t="s">
        <v>583</v>
      </c>
      <c r="D331" s="136" t="s">
        <v>19</v>
      </c>
      <c r="E331" s="137" t="s">
        <v>39</v>
      </c>
      <c r="F331" s="137" t="s">
        <v>207</v>
      </c>
      <c r="G331" s="137" t="s">
        <v>48</v>
      </c>
      <c r="H331" s="137" t="s">
        <v>61</v>
      </c>
      <c r="I331" s="137" t="s">
        <v>595</v>
      </c>
      <c r="J331" s="139" t="s">
        <v>59</v>
      </c>
      <c r="K331" s="139" t="s">
        <v>36</v>
      </c>
      <c r="L331" s="140" t="s">
        <v>25</v>
      </c>
      <c r="M331" s="140" t="s">
        <v>25</v>
      </c>
      <c r="N331" s="139" t="s">
        <v>34</v>
      </c>
      <c r="O331" s="141">
        <v>1</v>
      </c>
      <c r="P331" s="142">
        <v>19950</v>
      </c>
      <c r="Q331" s="140" t="s">
        <v>586</v>
      </c>
      <c r="R331" s="143">
        <v>19950</v>
      </c>
      <c r="S331" s="143">
        <v>19950</v>
      </c>
    </row>
    <row r="332" spans="1:19" s="26" customFormat="1" ht="27" customHeight="1" x14ac:dyDescent="0.35">
      <c r="A332" s="31" t="s">
        <v>625</v>
      </c>
      <c r="B332" s="32" t="s">
        <v>631</v>
      </c>
      <c r="C332" s="136" t="s">
        <v>583</v>
      </c>
      <c r="D332" s="136" t="s">
        <v>19</v>
      </c>
      <c r="E332" s="137" t="s">
        <v>39</v>
      </c>
      <c r="F332" s="137" t="s">
        <v>207</v>
      </c>
      <c r="G332" s="137" t="s">
        <v>48</v>
      </c>
      <c r="H332" s="137" t="s">
        <v>445</v>
      </c>
      <c r="I332" s="138" t="s">
        <v>446</v>
      </c>
      <c r="J332" s="139" t="s">
        <v>257</v>
      </c>
      <c r="K332" s="139" t="s">
        <v>258</v>
      </c>
      <c r="L332" s="140" t="s">
        <v>25</v>
      </c>
      <c r="M332" s="140" t="s">
        <v>25</v>
      </c>
      <c r="N332" s="139" t="s">
        <v>30</v>
      </c>
      <c r="O332" s="141">
        <v>6</v>
      </c>
      <c r="P332" s="142">
        <v>3800.1831999999999</v>
      </c>
      <c r="Q332" s="140" t="s">
        <v>586</v>
      </c>
      <c r="R332" s="143">
        <v>22801.099200000001</v>
      </c>
      <c r="S332" s="143">
        <v>22801.099200000001</v>
      </c>
    </row>
    <row r="333" spans="1:19" s="26" customFormat="1" ht="27" customHeight="1" x14ac:dyDescent="0.35">
      <c r="A333" s="31" t="s">
        <v>625</v>
      </c>
      <c r="B333" s="32" t="s">
        <v>631</v>
      </c>
      <c r="C333" s="136" t="s">
        <v>583</v>
      </c>
      <c r="D333" s="136" t="s">
        <v>19</v>
      </c>
      <c r="E333" s="137" t="s">
        <v>163</v>
      </c>
      <c r="F333" s="137" t="s">
        <v>199</v>
      </c>
      <c r="G333" s="137" t="s">
        <v>200</v>
      </c>
      <c r="H333" s="137" t="s">
        <v>596</v>
      </c>
      <c r="I333" s="138" t="s">
        <v>270</v>
      </c>
      <c r="J333" s="144" t="s">
        <v>202</v>
      </c>
      <c r="K333" s="144" t="s">
        <v>558</v>
      </c>
      <c r="L333" s="140" t="s">
        <v>25</v>
      </c>
      <c r="M333" s="140" t="s">
        <v>25</v>
      </c>
      <c r="N333" s="144" t="s">
        <v>34</v>
      </c>
      <c r="O333" s="141">
        <v>1</v>
      </c>
      <c r="P333" s="142">
        <v>884</v>
      </c>
      <c r="Q333" s="140" t="s">
        <v>586</v>
      </c>
      <c r="R333" s="143">
        <v>884</v>
      </c>
      <c r="S333" s="143">
        <v>884</v>
      </c>
    </row>
    <row r="334" spans="1:19" s="26" customFormat="1" ht="27" customHeight="1" x14ac:dyDescent="0.35">
      <c r="A334" s="31" t="s">
        <v>625</v>
      </c>
      <c r="B334" s="32" t="s">
        <v>631</v>
      </c>
      <c r="C334" s="136" t="s">
        <v>583</v>
      </c>
      <c r="D334" s="136" t="s">
        <v>19</v>
      </c>
      <c r="E334" s="137" t="s">
        <v>39</v>
      </c>
      <c r="F334" s="137" t="s">
        <v>207</v>
      </c>
      <c r="G334" s="137" t="s">
        <v>48</v>
      </c>
      <c r="H334" s="137" t="s">
        <v>596</v>
      </c>
      <c r="I334" s="138" t="s">
        <v>270</v>
      </c>
      <c r="J334" s="144" t="s">
        <v>202</v>
      </c>
      <c r="K334" s="144" t="s">
        <v>558</v>
      </c>
      <c r="L334" s="140" t="s">
        <v>25</v>
      </c>
      <c r="M334" s="140" t="s">
        <v>25</v>
      </c>
      <c r="N334" s="144" t="s">
        <v>34</v>
      </c>
      <c r="O334" s="141">
        <v>1</v>
      </c>
      <c r="P334" s="142">
        <v>22781.86</v>
      </c>
      <c r="Q334" s="140" t="s">
        <v>586</v>
      </c>
      <c r="R334" s="143">
        <v>22781.86</v>
      </c>
      <c r="S334" s="143">
        <v>22781.86</v>
      </c>
    </row>
    <row r="335" spans="1:19" s="26" customFormat="1" ht="27" customHeight="1" x14ac:dyDescent="0.35">
      <c r="A335" s="31" t="s">
        <v>625</v>
      </c>
      <c r="B335" s="32" t="s">
        <v>631</v>
      </c>
      <c r="C335" s="136" t="s">
        <v>583</v>
      </c>
      <c r="D335" s="136" t="s">
        <v>19</v>
      </c>
      <c r="E335" s="137" t="s">
        <v>50</v>
      </c>
      <c r="F335" s="137" t="s">
        <v>19</v>
      </c>
      <c r="G335" s="137" t="s">
        <v>60</v>
      </c>
      <c r="H335" s="137" t="s">
        <v>596</v>
      </c>
      <c r="I335" s="138" t="s">
        <v>270</v>
      </c>
      <c r="J335" s="144" t="s">
        <v>202</v>
      </c>
      <c r="K335" s="144" t="s">
        <v>558</v>
      </c>
      <c r="L335" s="140" t="s">
        <v>25</v>
      </c>
      <c r="M335" s="140" t="s">
        <v>25</v>
      </c>
      <c r="N335" s="144" t="s">
        <v>34</v>
      </c>
      <c r="O335" s="141">
        <v>1</v>
      </c>
      <c r="P335" s="142">
        <v>6429.14</v>
      </c>
      <c r="Q335" s="140" t="s">
        <v>586</v>
      </c>
      <c r="R335" s="143">
        <v>6429.14</v>
      </c>
      <c r="S335" s="143">
        <v>6429.14</v>
      </c>
    </row>
    <row r="336" spans="1:19" s="26" customFormat="1" ht="27" customHeight="1" x14ac:dyDescent="0.35">
      <c r="A336" s="31" t="s">
        <v>625</v>
      </c>
      <c r="B336" s="32" t="s">
        <v>631</v>
      </c>
      <c r="C336" s="136" t="s">
        <v>583</v>
      </c>
      <c r="D336" s="136" t="s">
        <v>19</v>
      </c>
      <c r="E336" s="137" t="s">
        <v>20</v>
      </c>
      <c r="F336" s="137" t="s">
        <v>19</v>
      </c>
      <c r="G336" s="137" t="s">
        <v>21</v>
      </c>
      <c r="H336" s="137" t="s">
        <v>597</v>
      </c>
      <c r="I336" s="138" t="s">
        <v>203</v>
      </c>
      <c r="J336" s="141"/>
      <c r="K336" s="144" t="s">
        <v>598</v>
      </c>
      <c r="L336" s="140" t="s">
        <v>25</v>
      </c>
      <c r="M336" s="140" t="s">
        <v>25</v>
      </c>
      <c r="N336" s="141"/>
      <c r="O336" s="141">
        <v>1</v>
      </c>
      <c r="P336" s="142">
        <v>244.38</v>
      </c>
      <c r="Q336" s="140" t="s">
        <v>586</v>
      </c>
      <c r="R336" s="143">
        <v>244.38</v>
      </c>
      <c r="S336" s="143">
        <v>244.38</v>
      </c>
    </row>
    <row r="337" spans="1:19" s="26" customFormat="1" ht="27" customHeight="1" x14ac:dyDescent="0.35">
      <c r="A337" s="31" t="s">
        <v>625</v>
      </c>
      <c r="B337" s="32" t="s">
        <v>631</v>
      </c>
      <c r="C337" s="136" t="s">
        <v>583</v>
      </c>
      <c r="D337" s="136" t="s">
        <v>19</v>
      </c>
      <c r="E337" s="137" t="s">
        <v>39</v>
      </c>
      <c r="F337" s="137" t="s">
        <v>207</v>
      </c>
      <c r="G337" s="137" t="s">
        <v>48</v>
      </c>
      <c r="H337" s="137" t="s">
        <v>473</v>
      </c>
      <c r="I337" s="138" t="s">
        <v>301</v>
      </c>
      <c r="J337" s="139" t="s">
        <v>599</v>
      </c>
      <c r="K337" s="139" t="s">
        <v>600</v>
      </c>
      <c r="L337" s="140" t="s">
        <v>25</v>
      </c>
      <c r="M337" s="140" t="s">
        <v>25</v>
      </c>
      <c r="N337" s="139" t="s">
        <v>30</v>
      </c>
      <c r="O337" s="141">
        <v>2</v>
      </c>
      <c r="P337" s="142">
        <v>4313.6050000000005</v>
      </c>
      <c r="Q337" s="140" t="s">
        <v>586</v>
      </c>
      <c r="R337" s="143">
        <v>8627.2100000000009</v>
      </c>
      <c r="S337" s="143">
        <v>8627.2100000000009</v>
      </c>
    </row>
    <row r="338" spans="1:19" s="26" customFormat="1" ht="27" customHeight="1" x14ac:dyDescent="0.35">
      <c r="A338" s="31" t="s">
        <v>625</v>
      </c>
      <c r="B338" s="32" t="s">
        <v>631</v>
      </c>
      <c r="C338" s="136" t="s">
        <v>583</v>
      </c>
      <c r="D338" s="136" t="s">
        <v>19</v>
      </c>
      <c r="E338" s="137" t="s">
        <v>50</v>
      </c>
      <c r="F338" s="137" t="s">
        <v>19</v>
      </c>
      <c r="G338" s="137" t="s">
        <v>60</v>
      </c>
      <c r="H338" s="137" t="s">
        <v>33</v>
      </c>
      <c r="I338" s="138" t="s">
        <v>189</v>
      </c>
      <c r="J338" s="139" t="s">
        <v>601</v>
      </c>
      <c r="K338" s="139" t="s">
        <v>602</v>
      </c>
      <c r="L338" s="140" t="s">
        <v>25</v>
      </c>
      <c r="M338" s="140" t="s">
        <v>25</v>
      </c>
      <c r="N338" s="139" t="s">
        <v>32</v>
      </c>
      <c r="O338" s="141">
        <v>1</v>
      </c>
      <c r="P338" s="142">
        <v>921.99</v>
      </c>
      <c r="Q338" s="140" t="s">
        <v>586</v>
      </c>
      <c r="R338" s="143">
        <v>921.99</v>
      </c>
      <c r="S338" s="143">
        <v>921.99</v>
      </c>
    </row>
    <row r="339" spans="1:19" s="26" customFormat="1" ht="27" customHeight="1" x14ac:dyDescent="0.35">
      <c r="A339" s="31" t="s">
        <v>625</v>
      </c>
      <c r="B339" s="32" t="s">
        <v>631</v>
      </c>
      <c r="C339" s="136" t="s">
        <v>583</v>
      </c>
      <c r="D339" s="136" t="s">
        <v>19</v>
      </c>
      <c r="E339" s="137" t="s">
        <v>39</v>
      </c>
      <c r="F339" s="137" t="s">
        <v>207</v>
      </c>
      <c r="G339" s="137" t="s">
        <v>48</v>
      </c>
      <c r="H339" s="137" t="s">
        <v>61</v>
      </c>
      <c r="I339" s="137" t="s">
        <v>595</v>
      </c>
      <c r="J339" s="139" t="s">
        <v>59</v>
      </c>
      <c r="K339" s="139" t="s">
        <v>36</v>
      </c>
      <c r="L339" s="140" t="s">
        <v>25</v>
      </c>
      <c r="M339" s="140" t="s">
        <v>25</v>
      </c>
      <c r="N339" s="139" t="s">
        <v>34</v>
      </c>
      <c r="O339" s="141">
        <v>1</v>
      </c>
      <c r="P339" s="142">
        <v>9828</v>
      </c>
      <c r="Q339" s="140" t="s">
        <v>586</v>
      </c>
      <c r="R339" s="143">
        <v>9828</v>
      </c>
      <c r="S339" s="143">
        <v>9828</v>
      </c>
    </row>
    <row r="340" spans="1:19" s="26" customFormat="1" ht="27" customHeight="1" x14ac:dyDescent="0.3">
      <c r="A340" s="31" t="s">
        <v>625</v>
      </c>
      <c r="B340" s="32" t="s">
        <v>631</v>
      </c>
      <c r="C340" s="136" t="s">
        <v>583</v>
      </c>
      <c r="D340" s="136" t="s">
        <v>19</v>
      </c>
      <c r="E340" s="137" t="s">
        <v>20</v>
      </c>
      <c r="F340" s="137" t="s">
        <v>19</v>
      </c>
      <c r="G340" s="137" t="s">
        <v>21</v>
      </c>
      <c r="H340" s="137" t="s">
        <v>453</v>
      </c>
      <c r="I340" s="138" t="s">
        <v>603</v>
      </c>
      <c r="J340" s="145"/>
      <c r="K340" s="139" t="s">
        <v>604</v>
      </c>
      <c r="L340" s="140" t="s">
        <v>25</v>
      </c>
      <c r="M340" s="140" t="s">
        <v>25</v>
      </c>
      <c r="N340" s="142" t="s">
        <v>22</v>
      </c>
      <c r="O340" s="142">
        <v>1</v>
      </c>
      <c r="P340" s="146">
        <v>7940.2</v>
      </c>
      <c r="Q340" s="140" t="s">
        <v>586</v>
      </c>
      <c r="R340" s="143">
        <v>7940.2</v>
      </c>
      <c r="S340" s="143">
        <v>7940.2</v>
      </c>
    </row>
    <row r="341" spans="1:19" s="26" customFormat="1" ht="27" customHeight="1" x14ac:dyDescent="0.3">
      <c r="A341" s="31" t="s">
        <v>625</v>
      </c>
      <c r="B341" s="32" t="s">
        <v>631</v>
      </c>
      <c r="C341" s="136" t="s">
        <v>583</v>
      </c>
      <c r="D341" s="136" t="s">
        <v>19</v>
      </c>
      <c r="E341" s="137" t="s">
        <v>163</v>
      </c>
      <c r="F341" s="137" t="s">
        <v>199</v>
      </c>
      <c r="G341" s="137" t="s">
        <v>605</v>
      </c>
      <c r="H341" s="137" t="s">
        <v>606</v>
      </c>
      <c r="I341" s="138" t="s">
        <v>607</v>
      </c>
      <c r="J341" s="145"/>
      <c r="K341" s="139" t="s">
        <v>608</v>
      </c>
      <c r="L341" s="140" t="s">
        <v>25</v>
      </c>
      <c r="M341" s="140" t="s">
        <v>25</v>
      </c>
      <c r="N341" s="142" t="s">
        <v>22</v>
      </c>
      <c r="O341" s="142">
        <v>1</v>
      </c>
      <c r="P341" s="146">
        <v>1000</v>
      </c>
      <c r="Q341" s="140" t="s">
        <v>586</v>
      </c>
      <c r="R341" s="143">
        <v>1000</v>
      </c>
      <c r="S341" s="143">
        <v>1000</v>
      </c>
    </row>
    <row r="342" spans="1:19" s="26" customFormat="1" ht="27" customHeight="1" x14ac:dyDescent="0.3">
      <c r="A342" s="31" t="s">
        <v>625</v>
      </c>
      <c r="B342" s="32" t="s">
        <v>631</v>
      </c>
      <c r="C342" s="136" t="s">
        <v>583</v>
      </c>
      <c r="D342" s="136" t="s">
        <v>19</v>
      </c>
      <c r="E342" s="137" t="s">
        <v>20</v>
      </c>
      <c r="F342" s="137" t="s">
        <v>19</v>
      </c>
      <c r="G342" s="137" t="s">
        <v>24</v>
      </c>
      <c r="H342" s="137" t="s">
        <v>35</v>
      </c>
      <c r="I342" s="138" t="s">
        <v>383</v>
      </c>
      <c r="J342" s="145"/>
      <c r="K342" s="139" t="s">
        <v>609</v>
      </c>
      <c r="L342" s="140">
        <v>14575</v>
      </c>
      <c r="M342" s="147" t="s">
        <v>610</v>
      </c>
      <c r="N342" s="142" t="s">
        <v>22</v>
      </c>
      <c r="O342" s="142">
        <v>1</v>
      </c>
      <c r="P342" s="146">
        <v>466</v>
      </c>
      <c r="Q342" s="140" t="s">
        <v>484</v>
      </c>
      <c r="R342" s="143">
        <v>466</v>
      </c>
      <c r="S342" s="143">
        <v>466</v>
      </c>
    </row>
    <row r="343" spans="1:19" s="26" customFormat="1" ht="27" customHeight="1" x14ac:dyDescent="0.3">
      <c r="A343" s="31" t="s">
        <v>625</v>
      </c>
      <c r="B343" s="32" t="s">
        <v>631</v>
      </c>
      <c r="C343" s="136" t="s">
        <v>583</v>
      </c>
      <c r="D343" s="136" t="s">
        <v>19</v>
      </c>
      <c r="E343" s="137" t="s">
        <v>20</v>
      </c>
      <c r="F343" s="137" t="s">
        <v>19</v>
      </c>
      <c r="G343" s="137" t="s">
        <v>24</v>
      </c>
      <c r="H343" s="137" t="s">
        <v>315</v>
      </c>
      <c r="I343" s="138" t="s">
        <v>166</v>
      </c>
      <c r="J343" s="145"/>
      <c r="K343" s="139" t="s">
        <v>611</v>
      </c>
      <c r="L343" s="140" t="s">
        <v>612</v>
      </c>
      <c r="M343" s="147" t="s">
        <v>610</v>
      </c>
      <c r="N343" s="142" t="s">
        <v>22</v>
      </c>
      <c r="O343" s="142">
        <v>1</v>
      </c>
      <c r="P343" s="146">
        <v>52369.45</v>
      </c>
      <c r="Q343" s="140" t="s">
        <v>484</v>
      </c>
      <c r="R343" s="143">
        <v>52369.45</v>
      </c>
      <c r="S343" s="143">
        <v>52369.45</v>
      </c>
    </row>
    <row r="344" spans="1:19" s="26" customFormat="1" ht="27" customHeight="1" x14ac:dyDescent="0.3">
      <c r="A344" s="31" t="s">
        <v>625</v>
      </c>
      <c r="B344" s="32" t="s">
        <v>631</v>
      </c>
      <c r="C344" s="136" t="s">
        <v>583</v>
      </c>
      <c r="D344" s="136" t="s">
        <v>19</v>
      </c>
      <c r="E344" s="137" t="s">
        <v>20</v>
      </c>
      <c r="F344" s="137" t="s">
        <v>19</v>
      </c>
      <c r="G344" s="137" t="s">
        <v>24</v>
      </c>
      <c r="H344" s="137" t="s">
        <v>323</v>
      </c>
      <c r="I344" s="138" t="s">
        <v>133</v>
      </c>
      <c r="J344" s="145"/>
      <c r="K344" s="139" t="s">
        <v>613</v>
      </c>
      <c r="L344" s="140" t="s">
        <v>135</v>
      </c>
      <c r="M344" s="147" t="s">
        <v>610</v>
      </c>
      <c r="N344" s="142" t="s">
        <v>22</v>
      </c>
      <c r="O344" s="142">
        <v>1</v>
      </c>
      <c r="P344" s="146">
        <v>32248</v>
      </c>
      <c r="Q344" s="140" t="s">
        <v>614</v>
      </c>
      <c r="R344" s="143">
        <v>32248</v>
      </c>
      <c r="S344" s="143">
        <v>32248</v>
      </c>
    </row>
    <row r="345" spans="1:19" s="26" customFormat="1" ht="27" customHeight="1" x14ac:dyDescent="0.3">
      <c r="A345" s="31" t="s">
        <v>625</v>
      </c>
      <c r="B345" s="32" t="s">
        <v>631</v>
      </c>
      <c r="C345" s="136" t="s">
        <v>583</v>
      </c>
      <c r="D345" s="136" t="s">
        <v>19</v>
      </c>
      <c r="E345" s="137" t="s">
        <v>20</v>
      </c>
      <c r="F345" s="137" t="s">
        <v>19</v>
      </c>
      <c r="G345" s="137" t="s">
        <v>21</v>
      </c>
      <c r="H345" s="137" t="s">
        <v>29</v>
      </c>
      <c r="I345" s="138" t="s">
        <v>338</v>
      </c>
      <c r="J345" s="145"/>
      <c r="K345" s="139" t="s">
        <v>615</v>
      </c>
      <c r="L345" s="140" t="s">
        <v>206</v>
      </c>
      <c r="M345" s="147" t="s">
        <v>610</v>
      </c>
      <c r="N345" s="142" t="s">
        <v>22</v>
      </c>
      <c r="O345" s="142">
        <v>1</v>
      </c>
      <c r="P345" s="146">
        <v>4058.76</v>
      </c>
      <c r="Q345" s="140" t="s">
        <v>614</v>
      </c>
      <c r="R345" s="143">
        <v>4058.76</v>
      </c>
      <c r="S345" s="143">
        <v>4058.76</v>
      </c>
    </row>
    <row r="346" spans="1:19" s="26" customFormat="1" ht="27" customHeight="1" x14ac:dyDescent="0.3">
      <c r="A346" s="31" t="s">
        <v>625</v>
      </c>
      <c r="B346" s="32" t="s">
        <v>631</v>
      </c>
      <c r="C346" s="136" t="s">
        <v>583</v>
      </c>
      <c r="D346" s="136" t="s">
        <v>19</v>
      </c>
      <c r="E346" s="137" t="s">
        <v>39</v>
      </c>
      <c r="F346" s="137" t="s">
        <v>207</v>
      </c>
      <c r="G346" s="137" t="s">
        <v>48</v>
      </c>
      <c r="H346" s="137" t="s">
        <v>616</v>
      </c>
      <c r="I346" s="138" t="s">
        <v>617</v>
      </c>
      <c r="J346" s="145"/>
      <c r="K346" s="139" t="s">
        <v>618</v>
      </c>
      <c r="L346" s="140" t="s">
        <v>25</v>
      </c>
      <c r="M346" s="140" t="s">
        <v>25</v>
      </c>
      <c r="N346" s="142" t="s">
        <v>22</v>
      </c>
      <c r="O346" s="142">
        <v>1</v>
      </c>
      <c r="P346" s="146">
        <v>10022.4</v>
      </c>
      <c r="Q346" s="140" t="s">
        <v>586</v>
      </c>
      <c r="R346" s="143">
        <v>10022.4</v>
      </c>
      <c r="S346" s="143">
        <v>10022.4</v>
      </c>
    </row>
    <row r="347" spans="1:19" s="26" customFormat="1" ht="27" customHeight="1" x14ac:dyDescent="0.3">
      <c r="A347" s="31" t="s">
        <v>625</v>
      </c>
      <c r="B347" s="32" t="s">
        <v>631</v>
      </c>
      <c r="C347" s="136" t="s">
        <v>583</v>
      </c>
      <c r="D347" s="136" t="s">
        <v>19</v>
      </c>
      <c r="E347" s="137" t="s">
        <v>20</v>
      </c>
      <c r="F347" s="137" t="s">
        <v>19</v>
      </c>
      <c r="G347" s="137" t="s">
        <v>24</v>
      </c>
      <c r="H347" s="137" t="s">
        <v>426</v>
      </c>
      <c r="I347" s="138" t="s">
        <v>192</v>
      </c>
      <c r="J347" s="145"/>
      <c r="K347" s="139" t="s">
        <v>619</v>
      </c>
      <c r="L347" s="140" t="s">
        <v>194</v>
      </c>
      <c r="M347" s="147" t="s">
        <v>610</v>
      </c>
      <c r="N347" s="142" t="s">
        <v>22</v>
      </c>
      <c r="O347" s="142">
        <v>1</v>
      </c>
      <c r="P347" s="146">
        <v>20648</v>
      </c>
      <c r="Q347" s="140" t="s">
        <v>614</v>
      </c>
      <c r="R347" s="143">
        <v>20648</v>
      </c>
      <c r="S347" s="143">
        <v>20648</v>
      </c>
    </row>
    <row r="348" spans="1:19" s="26" customFormat="1" ht="42" customHeight="1" x14ac:dyDescent="0.3">
      <c r="A348" s="31" t="s">
        <v>625</v>
      </c>
      <c r="B348" s="32" t="s">
        <v>631</v>
      </c>
      <c r="C348" s="136" t="s">
        <v>583</v>
      </c>
      <c r="D348" s="136" t="s">
        <v>19</v>
      </c>
      <c r="E348" s="137" t="s">
        <v>39</v>
      </c>
      <c r="F348" s="137" t="s">
        <v>207</v>
      </c>
      <c r="G348" s="137" t="s">
        <v>48</v>
      </c>
      <c r="H348" s="137" t="s">
        <v>620</v>
      </c>
      <c r="I348" s="138" t="s">
        <v>621</v>
      </c>
      <c r="J348" s="142"/>
      <c r="K348" s="139" t="s">
        <v>622</v>
      </c>
      <c r="L348" s="140" t="s">
        <v>25</v>
      </c>
      <c r="M348" s="140" t="s">
        <v>25</v>
      </c>
      <c r="N348" s="142" t="s">
        <v>22</v>
      </c>
      <c r="O348" s="142">
        <v>1</v>
      </c>
      <c r="P348" s="146">
        <v>3340.8</v>
      </c>
      <c r="Q348" s="140" t="s">
        <v>586</v>
      </c>
      <c r="R348" s="143">
        <v>3340.8</v>
      </c>
      <c r="S348" s="143">
        <v>3340.8</v>
      </c>
    </row>
    <row r="350" spans="1:19" x14ac:dyDescent="0.35">
      <c r="A350" s="159" t="s">
        <v>623</v>
      </c>
      <c r="B350" s="160"/>
      <c r="C350" s="160"/>
      <c r="D350" s="160"/>
      <c r="E350" s="160"/>
      <c r="F350" s="160"/>
      <c r="G350" s="160"/>
      <c r="H350" s="161"/>
      <c r="I350" s="24"/>
      <c r="J350" s="148"/>
      <c r="K350" s="23"/>
      <c r="L350" s="23"/>
      <c r="M350" s="24"/>
      <c r="N350" s="25"/>
      <c r="O350" s="24"/>
      <c r="P350" s="24"/>
      <c r="Q350" s="2"/>
      <c r="R350" s="149">
        <f>SUM(R8:R349)</f>
        <v>1628248.5295999984</v>
      </c>
      <c r="S350" s="149">
        <f>SUM(S8:S349)</f>
        <v>1628248.5495999984</v>
      </c>
    </row>
    <row r="351" spans="1:19" x14ac:dyDescent="0.35">
      <c r="A351" s="150"/>
      <c r="B351" s="150"/>
      <c r="C351" s="150"/>
      <c r="D351" s="150"/>
      <c r="E351" s="150"/>
      <c r="F351" s="150"/>
      <c r="G351" s="151"/>
      <c r="H351" s="152"/>
      <c r="I351" s="150"/>
      <c r="J351"/>
      <c r="K351" s="153"/>
      <c r="L351" s="153"/>
      <c r="M351" s="150"/>
      <c r="N351" s="154"/>
      <c r="O351" s="150"/>
      <c r="P351" s="155"/>
      <c r="Q351" s="150"/>
      <c r="R351" s="156"/>
      <c r="S351" s="8"/>
    </row>
    <row r="352" spans="1:19" x14ac:dyDescent="0.35">
      <c r="A352" s="150"/>
      <c r="B352" s="150"/>
      <c r="C352" s="150"/>
      <c r="D352" s="150"/>
      <c r="E352" s="150"/>
      <c r="F352" s="150"/>
      <c r="G352" s="151"/>
      <c r="H352" s="152"/>
      <c r="I352" s="150"/>
      <c r="J352"/>
      <c r="K352" s="153"/>
      <c r="L352" s="153"/>
      <c r="M352" s="150"/>
      <c r="N352" s="154"/>
      <c r="O352" s="150"/>
      <c r="P352" s="155"/>
      <c r="Q352" s="150"/>
      <c r="R352" s="156"/>
      <c r="S352" s="8"/>
    </row>
    <row r="353" spans="1:19" x14ac:dyDescent="0.35">
      <c r="A353" s="162" t="s">
        <v>624</v>
      </c>
      <c r="B353" s="163"/>
      <c r="C353" s="163"/>
      <c r="D353" s="163"/>
      <c r="E353" s="163"/>
      <c r="F353" s="163"/>
      <c r="G353" s="163"/>
      <c r="H353" s="152"/>
      <c r="I353" s="150"/>
      <c r="J353" s="148"/>
      <c r="K353" s="153"/>
      <c r="L353" s="153"/>
      <c r="M353" s="150"/>
      <c r="N353" s="154"/>
      <c r="O353" s="150"/>
      <c r="P353" s="157"/>
      <c r="Q353" s="150"/>
      <c r="R353" s="156"/>
      <c r="S353" s="8"/>
    </row>
  </sheetData>
  <mergeCells count="3">
    <mergeCell ref="A4:R4"/>
    <mergeCell ref="A350:H350"/>
    <mergeCell ref="A353:G353"/>
  </mergeCells>
  <pageMargins left="0" right="0" top="0" bottom="0" header="0" footer="0"/>
  <pageSetup paperSize="5" scale="40" orientation="landscape" r:id="rId1"/>
  <ignoredErrors>
    <ignoredError sqref="D16:G22 D8:F15 D23 D29:D30 D24:F28 H29 F30 D31:F40 H30:H40 D44:F44 D43 D41 D42 H41:H44 D45:F48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ABRIL 2024 (2)</vt:lpstr>
      <vt:lpstr>'ABRIL 2024 (2)'!Títulos_a_imprimir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dcterms:created xsi:type="dcterms:W3CDTF">2023-03-06T23:47:01Z</dcterms:created>
  <dcterms:modified xsi:type="dcterms:W3CDTF">2025-03-05T16:57:13Z</dcterms:modified>
</cp:coreProperties>
</file>