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rre\Desktop\Cómputos 2024\Cómputos 2024\Capcitación\Planeación talleres\"/>
    </mc:Choice>
  </mc:AlternateContent>
  <xr:revisionPtr revIDLastSave="0" documentId="13_ncr:1_{F59123E3-A6A1-47A8-BB69-DD61AB20B4DD}" xr6:coauthVersionLast="47" xr6:coauthVersionMax="47" xr10:uidLastSave="{00000000-0000-0000-0000-000000000000}"/>
  <bookViews>
    <workbookView xWindow="-108" yWindow="-108" windowWidth="23256" windowHeight="12576" xr2:uid="{C0A37210-EE34-41A3-B054-AF1525E1E84E}"/>
  </bookViews>
  <sheets>
    <sheet name="Talleres cómputos" sheetId="3" r:id="rId1"/>
  </sheets>
  <definedNames>
    <definedName name="_xlnm.Print_Titles" localSheetId="0">'Talleres cómputos'!$5:$6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9" i="3" l="1"/>
  <c r="I39" i="3"/>
  <c r="H39" i="3"/>
  <c r="F39" i="3"/>
  <c r="D39" i="3"/>
  <c r="C39" i="3"/>
  <c r="G30" i="3"/>
  <c r="E30" i="3"/>
  <c r="J38" i="3"/>
  <c r="G38" i="3"/>
  <c r="E38" i="3"/>
  <c r="J37" i="3"/>
  <c r="G37" i="3"/>
  <c r="E37" i="3"/>
  <c r="K37" i="3" s="1"/>
  <c r="J24" i="3"/>
  <c r="G24" i="3"/>
  <c r="E24" i="3"/>
  <c r="J23" i="3"/>
  <c r="G23" i="3"/>
  <c r="E23" i="3"/>
  <c r="J20" i="3"/>
  <c r="G20" i="3"/>
  <c r="E20" i="3"/>
  <c r="J16" i="3"/>
  <c r="G16" i="3"/>
  <c r="E16" i="3"/>
  <c r="J15" i="3"/>
  <c r="G15" i="3"/>
  <c r="E15" i="3"/>
  <c r="J11" i="3"/>
  <c r="G11" i="3"/>
  <c r="E11" i="3"/>
  <c r="J10" i="3"/>
  <c r="G10" i="3"/>
  <c r="E10" i="3"/>
  <c r="J36" i="3"/>
  <c r="G36" i="3"/>
  <c r="E36" i="3"/>
  <c r="J35" i="3"/>
  <c r="G35" i="3"/>
  <c r="E35" i="3"/>
  <c r="K35" i="3" s="1"/>
  <c r="J34" i="3"/>
  <c r="G34" i="3"/>
  <c r="E34" i="3"/>
  <c r="J33" i="3"/>
  <c r="G33" i="3"/>
  <c r="E33" i="3"/>
  <c r="J28" i="3"/>
  <c r="G28" i="3"/>
  <c r="E28" i="3"/>
  <c r="J27" i="3"/>
  <c r="G27" i="3"/>
  <c r="E27" i="3"/>
  <c r="J32" i="3"/>
  <c r="G32" i="3"/>
  <c r="E32" i="3"/>
  <c r="J31" i="3"/>
  <c r="G31" i="3"/>
  <c r="E31" i="3"/>
  <c r="J29" i="3"/>
  <c r="G29" i="3"/>
  <c r="E29" i="3"/>
  <c r="J26" i="3"/>
  <c r="G26" i="3"/>
  <c r="E26" i="3"/>
  <c r="J25" i="3"/>
  <c r="G25" i="3"/>
  <c r="E25" i="3"/>
  <c r="J22" i="3"/>
  <c r="G22" i="3"/>
  <c r="E22" i="3"/>
  <c r="J21" i="3"/>
  <c r="G21" i="3"/>
  <c r="E21" i="3"/>
  <c r="J19" i="3"/>
  <c r="G19" i="3"/>
  <c r="E19" i="3"/>
  <c r="J18" i="3"/>
  <c r="G18" i="3"/>
  <c r="E18" i="3"/>
  <c r="J17" i="3"/>
  <c r="G17" i="3"/>
  <c r="E17" i="3"/>
  <c r="J14" i="3"/>
  <c r="G14" i="3"/>
  <c r="E14" i="3"/>
  <c r="J13" i="3"/>
  <c r="G13" i="3"/>
  <c r="E13" i="3"/>
  <c r="J12" i="3"/>
  <c r="G12" i="3"/>
  <c r="E12" i="3"/>
  <c r="J9" i="3"/>
  <c r="G9" i="3"/>
  <c r="E9" i="3"/>
  <c r="J8" i="3"/>
  <c r="G8" i="3"/>
  <c r="E8" i="3"/>
  <c r="J7" i="3"/>
  <c r="G7" i="3"/>
  <c r="E7" i="3"/>
  <c r="K21" i="3" l="1"/>
  <c r="K32" i="3"/>
  <c r="L31" i="3" s="1"/>
  <c r="K18" i="3"/>
  <c r="K25" i="3"/>
  <c r="K26" i="3"/>
  <c r="K27" i="3"/>
  <c r="K11" i="3"/>
  <c r="K14" i="3"/>
  <c r="K34" i="3"/>
  <c r="K10" i="3"/>
  <c r="L10" i="3" s="1"/>
  <c r="K38" i="3"/>
  <c r="L37" i="3" s="1"/>
  <c r="G39" i="3"/>
  <c r="K19" i="3"/>
  <c r="K29" i="3"/>
  <c r="K33" i="3"/>
  <c r="K15" i="3"/>
  <c r="K20" i="3"/>
  <c r="M20" i="3" s="1"/>
  <c r="J39" i="3"/>
  <c r="K9" i="3"/>
  <c r="K12" i="3"/>
  <c r="K13" i="3"/>
  <c r="K22" i="3"/>
  <c r="K36" i="3"/>
  <c r="M35" i="3" s="1"/>
  <c r="K23" i="3"/>
  <c r="M23" i="3" s="1"/>
  <c r="K7" i="3"/>
  <c r="K8" i="3"/>
  <c r="K17" i="3"/>
  <c r="K31" i="3"/>
  <c r="M31" i="3" s="1"/>
  <c r="O31" i="3" s="1"/>
  <c r="K28" i="3"/>
  <c r="L27" i="3" s="1"/>
  <c r="K16" i="3"/>
  <c r="K30" i="3"/>
  <c r="M30" i="3" s="1"/>
  <c r="O30" i="3" s="1"/>
  <c r="K24" i="3"/>
  <c r="L20" i="3"/>
  <c r="M29" i="3"/>
  <c r="O29" i="3" s="1"/>
  <c r="L29" i="3"/>
  <c r="L23" i="3"/>
  <c r="E39" i="3"/>
  <c r="K39" i="3" s="1"/>
  <c r="M37" i="3"/>
  <c r="M21" i="3"/>
  <c r="O21" i="3" s="1"/>
  <c r="M17" i="3" l="1"/>
  <c r="O17" i="3" s="1"/>
  <c r="M7" i="3"/>
  <c r="O7" i="3" s="1"/>
  <c r="L33" i="3"/>
  <c r="M10" i="3"/>
  <c r="O10" i="3" s="1"/>
  <c r="M12" i="3"/>
  <c r="O12" i="3" s="1"/>
  <c r="M25" i="3"/>
  <c r="M15" i="3"/>
  <c r="L21" i="3"/>
  <c r="L12" i="3"/>
  <c r="M33" i="3"/>
  <c r="O33" i="3" s="1"/>
  <c r="L17" i="3"/>
  <c r="L7" i="3"/>
  <c r="L25" i="3"/>
  <c r="L30" i="3"/>
  <c r="L35" i="3"/>
  <c r="O35" i="3" s="1"/>
  <c r="O37" i="3"/>
  <c r="L15" i="3"/>
  <c r="O25" i="3"/>
  <c r="M27" i="3"/>
  <c r="O27" i="3" s="1"/>
  <c r="O20" i="3"/>
  <c r="O15" i="3"/>
  <c r="O23" i="3"/>
</calcChain>
</file>

<file path=xl/sharedStrings.xml><?xml version="1.0" encoding="utf-8"?>
<sst xmlns="http://schemas.openxmlformats.org/spreadsheetml/2006/main" count="93" uniqueCount="81">
  <si>
    <t>Duración taller:</t>
  </si>
  <si>
    <t>1 día</t>
  </si>
  <si>
    <t>120-150 por Taller</t>
  </si>
  <si>
    <t>Grupos:</t>
  </si>
  <si>
    <t>24-30
personas</t>
  </si>
  <si>
    <t>Tantos grupos como sea necesario</t>
  </si>
  <si>
    <t>Entidad</t>
  </si>
  <si>
    <t>Número de Vocalías</t>
  </si>
  <si>
    <t>Junta Local
SPEN</t>
  </si>
  <si>
    <t>Juntas Distritales
SPEN</t>
  </si>
  <si>
    <t>Total de personas</t>
  </si>
  <si>
    <t>Total de personas
por taller</t>
  </si>
  <si>
    <t>Número de mesas</t>
  </si>
  <si>
    <t>Días de Taller</t>
  </si>
  <si>
    <t>Número de personas por grupo (Aprox.)</t>
  </si>
  <si>
    <t>Junta Local</t>
  </si>
  <si>
    <t>Juntas Distritales</t>
  </si>
  <si>
    <t>Locales</t>
  </si>
  <si>
    <t>Distritales</t>
  </si>
  <si>
    <t>Coordinaciones Operativas</t>
  </si>
  <si>
    <t>Jefaturas</t>
  </si>
  <si>
    <t>JOSA</t>
  </si>
  <si>
    <t>Aguascalientes</t>
  </si>
  <si>
    <t>Nayarit</t>
  </si>
  <si>
    <t>Zacatecas</t>
  </si>
  <si>
    <t>Baja California</t>
  </si>
  <si>
    <t>Baja California Sur</t>
  </si>
  <si>
    <t>Sonora</t>
  </si>
  <si>
    <t>Campeche</t>
  </si>
  <si>
    <t>Quintana Roo</t>
  </si>
  <si>
    <t>Yucatán</t>
  </si>
  <si>
    <t>Chiapas</t>
  </si>
  <si>
    <t>Tabasco</t>
  </si>
  <si>
    <t>Chihuahua</t>
  </si>
  <si>
    <t>Sinaloa</t>
  </si>
  <si>
    <t>Ciudad de México</t>
  </si>
  <si>
    <t>Coahuila</t>
  </si>
  <si>
    <t>Durango</t>
  </si>
  <si>
    <t>Colima</t>
  </si>
  <si>
    <t>Jalisco</t>
  </si>
  <si>
    <t>Guanajuato</t>
  </si>
  <si>
    <t>San Luis Potosí</t>
  </si>
  <si>
    <t>Guerrero</t>
  </si>
  <si>
    <t>Michoacán</t>
  </si>
  <si>
    <t>Hidalgo</t>
  </si>
  <si>
    <t>Querétaro</t>
  </si>
  <si>
    <t>México</t>
  </si>
  <si>
    <t>Morelos</t>
  </si>
  <si>
    <t>Tlaxcala</t>
  </si>
  <si>
    <t>Nuevo León</t>
  </si>
  <si>
    <t>Tamaulipas</t>
  </si>
  <si>
    <t>Oaxaca</t>
  </si>
  <si>
    <t>Puebla</t>
  </si>
  <si>
    <t>Veracruz</t>
  </si>
  <si>
    <t>Total</t>
  </si>
  <si>
    <t>Fechas programadas</t>
  </si>
  <si>
    <t>1 y 2 abril de 2024</t>
  </si>
  <si>
    <t>4 y 5 de abril de 2024</t>
  </si>
  <si>
    <t>8 y 9 de abril de 2024</t>
  </si>
  <si>
    <t>11 y 12 de abril de 2024</t>
  </si>
  <si>
    <t>15 y 16 de abril de 2024</t>
  </si>
  <si>
    <t>22 y 23 de abril de 2024</t>
  </si>
  <si>
    <t>27 de abril de 2024</t>
  </si>
  <si>
    <t>29 y 30 de abril de 2024</t>
  </si>
  <si>
    <t>I y II</t>
  </si>
  <si>
    <t>I</t>
  </si>
  <si>
    <t>III</t>
  </si>
  <si>
    <t>IV</t>
  </si>
  <si>
    <t>II</t>
  </si>
  <si>
    <t>IV  y V</t>
  </si>
  <si>
    <t>IV y V</t>
  </si>
  <si>
    <t>8, 9 y 10 de abril de 2024</t>
  </si>
  <si>
    <t>V</t>
  </si>
  <si>
    <t>III y IV</t>
  </si>
  <si>
    <t>6 y 7 de mayo de 2024</t>
  </si>
  <si>
    <t>Taller</t>
  </si>
  <si>
    <t>Proceso Electoral Federal 2023-2024</t>
  </si>
  <si>
    <t>Consejerías propietarias</t>
  </si>
  <si>
    <t>Distritos Electorales Federales</t>
  </si>
  <si>
    <t xml:space="preserve"> 1 y 2 de abril de 2024</t>
  </si>
  <si>
    <t>Circunscripción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</si>
</sst>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theme="1"/>
      <name val="Arial Nova Cond Light"/>
      <family val="2"/>
    </font>
    <font>
      <sz val="16"/>
      <name val="Arial Nova Cond Light"/>
      <family val="2"/>
    </font>
    <font>
      <sz val="16"/>
      <color rgb="FF000000"/>
      <name val="Arial Nova Cond Light"/>
      <family val="2"/>
    </font>
    <font>
      <sz val="16"/>
      <color theme="0"/>
      <name val="Arial Nova Cond Light"/>
      <family val="2"/>
    </font>
    <font>
      <sz val="14"/>
      <color theme="0"/>
      <name val="Arial Nova Cond Light"/>
      <family val="2"/>
    </font>
    <font>
      <b/>
      <sz val="12"/>
      <color theme="0"/>
      <name val="Arial Nova Cond Light"/>
      <family val="2"/>
    </font>
    <font>
      <b/>
      <sz val="20"/>
      <color theme="0"/>
      <name val="Arial Nova Cond Light"/>
      <family val="2"/>
    </font>
    <font>
      <sz val="11"/>
      <color theme="1"/>
      <name val="Arial Nova Cond Light"/>
      <family val="2"/>
    </font>
  </fonts>
  <fills count="20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7AE2"/>
        <bgColor indexed="64"/>
      </patternFill>
    </fill>
    <fill>
      <patternFill patternType="solid">
        <fgColor rgb="FFAD3E85"/>
        <bgColor indexed="64"/>
      </patternFill>
    </fill>
    <fill>
      <patternFill patternType="solid">
        <fgColor rgb="FF05FFFF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132">
    <xf numFmtId="0" fontId="0" fillId="0" borderId="0" xfId="0"/>
    <xf numFmtId="0" fontId="0" fillId="14" borderId="0" xfId="0" applyFill="1"/>
    <xf numFmtId="0" fontId="0" fillId="14" borderId="0" xfId="0" applyFill="1" applyAlignment="1">
      <alignment horizontal="center" vertical="center"/>
    </xf>
    <xf numFmtId="0" fontId="2" fillId="14" borderId="0" xfId="0" applyFont="1" applyFill="1" applyAlignment="1">
      <alignment horizontal="center" vertical="center"/>
    </xf>
    <xf numFmtId="0" fontId="3" fillId="14" borderId="0" xfId="0" applyFont="1" applyFill="1"/>
    <xf numFmtId="1" fontId="4" fillId="10" borderId="3" xfId="0" applyNumberFormat="1" applyFont="1" applyFill="1" applyBorder="1" applyAlignment="1">
      <alignment horizontal="center" vertical="center"/>
    </xf>
    <xf numFmtId="0" fontId="5" fillId="10" borderId="3" xfId="0" applyFont="1" applyFill="1" applyBorder="1" applyAlignment="1">
      <alignment horizontal="center" vertical="center" wrapText="1"/>
    </xf>
    <xf numFmtId="1" fontId="4" fillId="10" borderId="3" xfId="0" applyNumberFormat="1" applyFont="1" applyFill="1" applyBorder="1" applyAlignment="1">
      <alignment horizontal="center" vertical="center" wrapText="1"/>
    </xf>
    <xf numFmtId="1" fontId="6" fillId="10" borderId="3" xfId="0" applyNumberFormat="1" applyFont="1" applyFill="1" applyBorder="1" applyAlignment="1">
      <alignment horizontal="center" vertical="center" wrapText="1"/>
    </xf>
    <xf numFmtId="0" fontId="4" fillId="10" borderId="3" xfId="0" applyFont="1" applyFill="1" applyBorder="1" applyAlignment="1">
      <alignment horizontal="center" vertical="center"/>
    </xf>
    <xf numFmtId="1" fontId="4" fillId="10" borderId="3" xfId="0" quotePrefix="1" applyNumberFormat="1" applyFont="1" applyFill="1" applyBorder="1" applyAlignment="1">
      <alignment horizontal="center" vertical="center" wrapText="1"/>
    </xf>
    <xf numFmtId="1" fontId="7" fillId="11" borderId="3" xfId="0" applyNumberFormat="1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center" vertical="center" wrapText="1"/>
    </xf>
    <xf numFmtId="1" fontId="7" fillId="11" borderId="3" xfId="0" applyNumberFormat="1" applyFont="1" applyFill="1" applyBorder="1" applyAlignment="1">
      <alignment horizontal="center" vertical="center" wrapText="1"/>
    </xf>
    <xf numFmtId="0" fontId="7" fillId="11" borderId="3" xfId="0" applyFont="1" applyFill="1" applyBorder="1" applyAlignment="1">
      <alignment horizontal="center" vertical="center"/>
    </xf>
    <xf numFmtId="1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 wrapText="1"/>
    </xf>
    <xf numFmtId="1" fontId="4" fillId="5" borderId="3" xfId="0" applyNumberFormat="1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1" fontId="4" fillId="6" borderId="3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 wrapText="1"/>
    </xf>
    <xf numFmtId="1" fontId="4" fillId="6" borderId="3" xfId="0" applyNumberFormat="1" applyFont="1" applyFill="1" applyBorder="1" applyAlignment="1">
      <alignment horizontal="center" vertical="center" wrapText="1"/>
    </xf>
    <xf numFmtId="1" fontId="6" fillId="6" borderId="3" xfId="0" applyNumberFormat="1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/>
    </xf>
    <xf numFmtId="1" fontId="7" fillId="17" borderId="3" xfId="0" applyNumberFormat="1" applyFont="1" applyFill="1" applyBorder="1" applyAlignment="1">
      <alignment horizontal="center" vertical="center"/>
    </xf>
    <xf numFmtId="0" fontId="7" fillId="17" borderId="3" xfId="0" applyFont="1" applyFill="1" applyBorder="1" applyAlignment="1">
      <alignment horizontal="center" vertical="center" wrapText="1"/>
    </xf>
    <xf numFmtId="1" fontId="7" fillId="17" borderId="3" xfId="0" applyNumberFormat="1" applyFont="1" applyFill="1" applyBorder="1" applyAlignment="1">
      <alignment horizontal="center" vertical="center" wrapText="1"/>
    </xf>
    <xf numFmtId="0" fontId="7" fillId="17" borderId="3" xfId="0" applyFont="1" applyFill="1" applyBorder="1" applyAlignment="1">
      <alignment horizontal="center" vertical="center"/>
    </xf>
    <xf numFmtId="1" fontId="7" fillId="12" borderId="3" xfId="0" applyNumberFormat="1" applyFont="1" applyFill="1" applyBorder="1" applyAlignment="1">
      <alignment horizontal="center" vertical="center"/>
    </xf>
    <xf numFmtId="0" fontId="7" fillId="12" borderId="3" xfId="0" applyFont="1" applyFill="1" applyBorder="1" applyAlignment="1">
      <alignment horizontal="center" vertical="center" wrapText="1"/>
    </xf>
    <xf numFmtId="1" fontId="7" fillId="12" borderId="3" xfId="0" applyNumberFormat="1" applyFont="1" applyFill="1" applyBorder="1" applyAlignment="1">
      <alignment horizontal="center" vertical="center" wrapText="1"/>
    </xf>
    <xf numFmtId="0" fontId="7" fillId="12" borderId="3" xfId="0" applyFont="1" applyFill="1" applyBorder="1" applyAlignment="1">
      <alignment horizontal="center" vertical="center"/>
    </xf>
    <xf numFmtId="1" fontId="4" fillId="7" borderId="3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 wrapText="1"/>
    </xf>
    <xf numFmtId="1" fontId="4" fillId="7" borderId="3" xfId="0" applyNumberFormat="1" applyFont="1" applyFill="1" applyBorder="1" applyAlignment="1">
      <alignment horizontal="center" vertical="center" wrapText="1"/>
    </xf>
    <xf numFmtId="1" fontId="6" fillId="7" borderId="3" xfId="0" applyNumberFormat="1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1" fontId="4" fillId="3" borderId="3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1" fontId="4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1" fontId="4" fillId="8" borderId="3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 wrapText="1"/>
    </xf>
    <xf numFmtId="1" fontId="6" fillId="8" borderId="3" xfId="2" applyNumberFormat="1" applyFont="1" applyFill="1" applyBorder="1" applyAlignment="1">
      <alignment horizontal="center" vertical="center" wrapText="1"/>
    </xf>
    <xf numFmtId="1" fontId="6" fillId="8" borderId="3" xfId="0" applyNumberFormat="1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/>
    </xf>
    <xf numFmtId="1" fontId="4" fillId="8" borderId="3" xfId="0" applyNumberFormat="1" applyFont="1" applyFill="1" applyBorder="1" applyAlignment="1">
      <alignment horizontal="center" vertical="center" wrapText="1"/>
    </xf>
    <xf numFmtId="1" fontId="4" fillId="14" borderId="3" xfId="0" applyNumberFormat="1" applyFont="1" applyFill="1" applyBorder="1" applyAlignment="1">
      <alignment horizontal="center" vertical="center"/>
    </xf>
    <xf numFmtId="0" fontId="5" fillId="14" borderId="3" xfId="0" applyFont="1" applyFill="1" applyBorder="1" applyAlignment="1">
      <alignment horizontal="center" vertical="center" wrapText="1"/>
    </xf>
    <xf numFmtId="1" fontId="4" fillId="14" borderId="3" xfId="0" applyNumberFormat="1" applyFont="1" applyFill="1" applyBorder="1" applyAlignment="1">
      <alignment horizontal="center" vertical="center" wrapText="1"/>
    </xf>
    <xf numFmtId="1" fontId="6" fillId="14" borderId="3" xfId="0" applyNumberFormat="1" applyFont="1" applyFill="1" applyBorder="1" applyAlignment="1">
      <alignment horizontal="center" vertical="center" wrapText="1"/>
    </xf>
    <xf numFmtId="0" fontId="4" fillId="14" borderId="3" xfId="0" applyFont="1" applyFill="1" applyBorder="1" applyAlignment="1">
      <alignment horizontal="center" vertical="center"/>
    </xf>
    <xf numFmtId="1" fontId="6" fillId="14" borderId="3" xfId="1" applyNumberFormat="1" applyFont="1" applyFill="1" applyBorder="1" applyAlignment="1">
      <alignment horizontal="center" vertical="center" wrapText="1"/>
    </xf>
    <xf numFmtId="1" fontId="7" fillId="18" borderId="3" xfId="0" applyNumberFormat="1" applyFont="1" applyFill="1" applyBorder="1" applyAlignment="1">
      <alignment horizontal="center" vertical="center"/>
    </xf>
    <xf numFmtId="0" fontId="7" fillId="18" borderId="3" xfId="0" applyFont="1" applyFill="1" applyBorder="1" applyAlignment="1">
      <alignment horizontal="center" vertical="center" wrapText="1"/>
    </xf>
    <xf numFmtId="1" fontId="7" fillId="18" borderId="3" xfId="0" applyNumberFormat="1" applyFont="1" applyFill="1" applyBorder="1" applyAlignment="1">
      <alignment horizontal="center" vertical="center" wrapText="1"/>
    </xf>
    <xf numFmtId="0" fontId="7" fillId="18" borderId="3" xfId="0" applyFont="1" applyFill="1" applyBorder="1" applyAlignment="1">
      <alignment horizontal="center" vertical="center"/>
    </xf>
    <xf numFmtId="1" fontId="7" fillId="9" borderId="3" xfId="0" applyNumberFormat="1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 wrapText="1"/>
    </xf>
    <xf numFmtId="1" fontId="7" fillId="9" borderId="3" xfId="0" applyNumberFormat="1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/>
    </xf>
    <xf numFmtId="1" fontId="7" fillId="13" borderId="3" xfId="0" applyNumberFormat="1" applyFont="1" applyFill="1" applyBorder="1" applyAlignment="1">
      <alignment horizontal="center" vertical="center"/>
    </xf>
    <xf numFmtId="0" fontId="7" fillId="13" borderId="3" xfId="0" applyFont="1" applyFill="1" applyBorder="1" applyAlignment="1">
      <alignment horizontal="center" vertical="center" wrapText="1"/>
    </xf>
    <xf numFmtId="1" fontId="7" fillId="13" borderId="3" xfId="0" applyNumberFormat="1" applyFont="1" applyFill="1" applyBorder="1" applyAlignment="1">
      <alignment horizontal="center" vertical="center" wrapText="1"/>
    </xf>
    <xf numFmtId="0" fontId="7" fillId="13" borderId="3" xfId="0" applyFont="1" applyFill="1" applyBorder="1" applyAlignment="1">
      <alignment horizontal="center" vertical="center"/>
    </xf>
    <xf numFmtId="1" fontId="8" fillId="13" borderId="3" xfId="0" applyNumberFormat="1" applyFont="1" applyFill="1" applyBorder="1" applyAlignment="1">
      <alignment horizontal="center" vertical="center"/>
    </xf>
    <xf numFmtId="1" fontId="7" fillId="15" borderId="3" xfId="0" applyNumberFormat="1" applyFont="1" applyFill="1" applyBorder="1" applyAlignment="1">
      <alignment horizontal="center" vertical="center"/>
    </xf>
    <xf numFmtId="0" fontId="7" fillId="15" borderId="3" xfId="0" applyFont="1" applyFill="1" applyBorder="1" applyAlignment="1">
      <alignment horizontal="center" vertical="center" wrapText="1"/>
    </xf>
    <xf numFmtId="1" fontId="7" fillId="15" borderId="3" xfId="0" applyNumberFormat="1" applyFont="1" applyFill="1" applyBorder="1" applyAlignment="1">
      <alignment horizontal="center" vertical="center" wrapText="1"/>
    </xf>
    <xf numFmtId="0" fontId="7" fillId="15" borderId="3" xfId="0" applyFont="1" applyFill="1" applyBorder="1" applyAlignment="1">
      <alignment horizontal="center" vertical="center"/>
    </xf>
    <xf numFmtId="1" fontId="7" fillId="16" borderId="3" xfId="0" applyNumberFormat="1" applyFont="1" applyFill="1" applyBorder="1" applyAlignment="1">
      <alignment horizontal="center" vertical="center" wrapText="1"/>
    </xf>
    <xf numFmtId="0" fontId="7" fillId="16" borderId="3" xfId="0" applyFont="1" applyFill="1" applyBorder="1" applyAlignment="1">
      <alignment horizontal="center" vertical="center" wrapText="1"/>
    </xf>
    <xf numFmtId="1" fontId="7" fillId="16" borderId="3" xfId="1" applyNumberFormat="1" applyFont="1" applyFill="1" applyBorder="1" applyAlignment="1">
      <alignment horizontal="center" vertical="center" wrapText="1"/>
    </xf>
    <xf numFmtId="1" fontId="7" fillId="16" borderId="3" xfId="0" applyNumberFormat="1" applyFont="1" applyFill="1" applyBorder="1" applyAlignment="1">
      <alignment horizontal="center" vertical="center"/>
    </xf>
    <xf numFmtId="0" fontId="7" fillId="16" borderId="3" xfId="0" applyFont="1" applyFill="1" applyBorder="1" applyAlignment="1">
      <alignment horizontal="center" vertical="center"/>
    </xf>
    <xf numFmtId="1" fontId="6" fillId="19" borderId="3" xfId="0" applyNumberFormat="1" applyFont="1" applyFill="1" applyBorder="1" applyAlignment="1">
      <alignment horizontal="center" vertical="center"/>
    </xf>
    <xf numFmtId="0" fontId="6" fillId="19" borderId="3" xfId="0" applyFont="1" applyFill="1" applyBorder="1" applyAlignment="1">
      <alignment horizontal="center" vertical="center" wrapText="1"/>
    </xf>
    <xf numFmtId="1" fontId="6" fillId="19" borderId="3" xfId="0" applyNumberFormat="1" applyFont="1" applyFill="1" applyBorder="1" applyAlignment="1">
      <alignment horizontal="center" vertical="center" wrapText="1"/>
    </xf>
    <xf numFmtId="0" fontId="6" fillId="19" borderId="3" xfId="0" applyFont="1" applyFill="1" applyBorder="1" applyAlignment="1">
      <alignment horizontal="center" vertical="center"/>
    </xf>
    <xf numFmtId="3" fontId="7" fillId="2" borderId="3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/>
    <xf numFmtId="0" fontId="9" fillId="2" borderId="8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 wrapText="1"/>
    </xf>
    <xf numFmtId="1" fontId="7" fillId="16" borderId="3" xfId="0" applyNumberFormat="1" applyFont="1" applyFill="1" applyBorder="1" applyAlignment="1">
      <alignment horizontal="center" vertical="center" wrapText="1"/>
    </xf>
    <xf numFmtId="0" fontId="7" fillId="16" borderId="3" xfId="0" applyFont="1" applyFill="1" applyBorder="1" applyAlignment="1">
      <alignment horizontal="center" vertical="center" wrapText="1"/>
    </xf>
    <xf numFmtId="1" fontId="7" fillId="9" borderId="3" xfId="0" applyNumberFormat="1" applyFont="1" applyFill="1" applyBorder="1" applyAlignment="1">
      <alignment horizontal="center" vertical="center"/>
    </xf>
    <xf numFmtId="1" fontId="7" fillId="15" borderId="3" xfId="0" applyNumberFormat="1" applyFont="1" applyFill="1" applyBorder="1" applyAlignment="1">
      <alignment horizontal="center" vertical="center"/>
    </xf>
    <xf numFmtId="0" fontId="7" fillId="15" borderId="3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1" fontId="4" fillId="14" borderId="3" xfId="0" applyNumberFormat="1" applyFont="1" applyFill="1" applyBorder="1" applyAlignment="1">
      <alignment horizontal="center" vertical="center"/>
    </xf>
    <xf numFmtId="1" fontId="7" fillId="18" borderId="3" xfId="0" applyNumberFormat="1" applyFont="1" applyFill="1" applyBorder="1" applyAlignment="1">
      <alignment horizontal="center" vertical="center"/>
    </xf>
    <xf numFmtId="0" fontId="7" fillId="18" borderId="3" xfId="0" applyFont="1" applyFill="1" applyBorder="1" applyAlignment="1">
      <alignment horizontal="center" vertical="center"/>
    </xf>
    <xf numFmtId="1" fontId="7" fillId="18" borderId="3" xfId="0" applyNumberFormat="1" applyFont="1" applyFill="1" applyBorder="1" applyAlignment="1">
      <alignment horizontal="center" vertical="center" wrapText="1"/>
    </xf>
    <xf numFmtId="0" fontId="4" fillId="14" borderId="3" xfId="0" applyFont="1" applyFill="1" applyBorder="1" applyAlignment="1">
      <alignment horizontal="center" vertical="center"/>
    </xf>
    <xf numFmtId="1" fontId="4" fillId="3" borderId="3" xfId="0" applyNumberFormat="1" applyFont="1" applyFill="1" applyBorder="1" applyAlignment="1">
      <alignment horizontal="center" vertical="center"/>
    </xf>
    <xf numFmtId="1" fontId="4" fillId="8" borderId="3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1" fontId="7" fillId="17" borderId="3" xfId="0" applyNumberFormat="1" applyFont="1" applyFill="1" applyBorder="1" applyAlignment="1">
      <alignment horizontal="center" vertical="center"/>
    </xf>
    <xf numFmtId="1" fontId="4" fillId="7" borderId="3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7" fillId="17" borderId="3" xfId="0" applyFont="1" applyFill="1" applyBorder="1" applyAlignment="1">
      <alignment horizontal="center" vertical="center"/>
    </xf>
    <xf numFmtId="1" fontId="4" fillId="5" borderId="3" xfId="0" applyNumberFormat="1" applyFont="1" applyFill="1" applyBorder="1" applyAlignment="1">
      <alignment horizontal="center" vertical="center"/>
    </xf>
    <xf numFmtId="1" fontId="4" fillId="6" borderId="3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" fontId="4" fillId="10" borderId="3" xfId="0" applyNumberFormat="1" applyFont="1" applyFill="1" applyBorder="1" applyAlignment="1">
      <alignment horizontal="center" vertical="center"/>
    </xf>
    <xf numFmtId="1" fontId="7" fillId="11" borderId="3" xfId="0" applyNumberFormat="1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4" fillId="10" borderId="3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/>
    </xf>
    <xf numFmtId="0" fontId="9" fillId="2" borderId="2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</cellXfs>
  <cellStyles count="3">
    <cellStyle name="Hipervínculo" xfId="2" builtinId="8"/>
    <cellStyle name="Hyperlink" xfId="1" xr:uid="{00000000-000B-0000-0000-000008000000}"/>
    <cellStyle name="Normal" xfId="0" builtinId="0"/>
  </cellStyles>
  <dxfs count="0"/>
  <tableStyles count="0" defaultTableStyle="TableStyleMedium2" defaultPivotStyle="PivotStyleLight16"/>
  <colors>
    <mruColors>
      <color rgb="FF05FFFF"/>
      <color rgb="FFAD3E85"/>
      <color rgb="FFFF7AE2"/>
      <color rgb="FFFA23CB"/>
      <color rgb="FFE8EBF0"/>
      <color rgb="FFFFE7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1388835</xdr:colOff>
      <xdr:row>0</xdr:row>
      <xdr:rowOff>261257</xdr:rowOff>
    </xdr:from>
    <xdr:to>
      <xdr:col>16</xdr:col>
      <xdr:colOff>1088691</xdr:colOff>
      <xdr:row>2</xdr:row>
      <xdr:rowOff>203109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CCCBEA7F-4539-4058-AAFE-FA443EF3840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47292" y="261257"/>
          <a:ext cx="1800799" cy="59499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02FFD-E617-4DA8-85A6-7A96EA246702}">
  <sheetPr>
    <pageSetUpPr fitToPage="1"/>
  </sheetPr>
  <dimension ref="A2:R39"/>
  <sheetViews>
    <sheetView tabSelected="1" zoomScale="60" zoomScaleNormal="60" workbookViewId="0">
      <selection activeCell="B43" sqref="B43"/>
    </sheetView>
  </sheetViews>
  <sheetFormatPr baseColWidth="10" defaultColWidth="11.44140625" defaultRowHeight="21" x14ac:dyDescent="0.3"/>
  <cols>
    <col min="1" max="1" width="11.44140625" style="1"/>
    <col min="2" max="2" width="35.109375" style="2" customWidth="1"/>
    <col min="3" max="3" width="12.6640625" style="2" customWidth="1"/>
    <col min="4" max="4" width="10.6640625" style="2" customWidth="1"/>
    <col min="5" max="5" width="12.44140625" style="1" bestFit="1" customWidth="1"/>
    <col min="6" max="6" width="9.88671875" style="1" bestFit="1" customWidth="1"/>
    <col min="7" max="7" width="12.44140625" style="1" bestFit="1" customWidth="1"/>
    <col min="8" max="8" width="18.88671875" style="1" bestFit="1" customWidth="1"/>
    <col min="9" max="9" width="11.5546875" style="1" bestFit="1" customWidth="1"/>
    <col min="10" max="10" width="22.109375" style="1" customWidth="1"/>
    <col min="11" max="12" width="11.44140625" style="3"/>
    <col min="13" max="13" width="14.109375" style="1" customWidth="1"/>
    <col min="14" max="14" width="11.44140625" style="2"/>
    <col min="15" max="15" width="27.33203125" style="2" customWidth="1"/>
    <col min="16" max="16" width="30.5546875" style="1" customWidth="1"/>
    <col min="17" max="17" width="18.21875" style="1" customWidth="1"/>
    <col min="18" max="16384" width="11.44140625" style="1"/>
  </cols>
  <sheetData>
    <row r="2" spans="1:18" ht="30" customHeight="1" x14ac:dyDescent="0.3">
      <c r="A2" s="120" t="s">
        <v>76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1"/>
      <c r="M2" s="88" t="s">
        <v>0</v>
      </c>
      <c r="N2" s="89" t="s">
        <v>1</v>
      </c>
      <c r="O2" s="90" t="s">
        <v>2</v>
      </c>
      <c r="P2" s="122"/>
    </row>
    <row r="3" spans="1:18" ht="30" customHeight="1" x14ac:dyDescent="0.3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1"/>
      <c r="M3" s="88" t="s">
        <v>3</v>
      </c>
      <c r="N3" s="90" t="s">
        <v>4</v>
      </c>
      <c r="O3" s="90" t="s">
        <v>5</v>
      </c>
      <c r="P3" s="122"/>
    </row>
    <row r="4" spans="1:18" x14ac:dyDescent="0.3">
      <c r="P4" s="123"/>
    </row>
    <row r="5" spans="1:18" ht="43.5" customHeight="1" x14ac:dyDescent="0.3">
      <c r="A5" s="124" t="s">
        <v>75</v>
      </c>
      <c r="B5" s="124" t="s">
        <v>6</v>
      </c>
      <c r="C5" s="126" t="s">
        <v>78</v>
      </c>
      <c r="D5" s="128" t="s">
        <v>7</v>
      </c>
      <c r="E5" s="129"/>
      <c r="F5" s="128" t="s">
        <v>77</v>
      </c>
      <c r="G5" s="129"/>
      <c r="H5" s="130" t="s">
        <v>8</v>
      </c>
      <c r="I5" s="131"/>
      <c r="J5" s="83" t="s">
        <v>9</v>
      </c>
      <c r="K5" s="117" t="s">
        <v>10</v>
      </c>
      <c r="L5" s="117" t="s">
        <v>11</v>
      </c>
      <c r="M5" s="117" t="s">
        <v>12</v>
      </c>
      <c r="N5" s="117" t="s">
        <v>13</v>
      </c>
      <c r="O5" s="117" t="s">
        <v>14</v>
      </c>
      <c r="P5" s="117" t="s">
        <v>55</v>
      </c>
      <c r="Q5" s="117" t="s">
        <v>80</v>
      </c>
    </row>
    <row r="6" spans="1:18" ht="36.75" customHeight="1" x14ac:dyDescent="0.3">
      <c r="A6" s="125"/>
      <c r="B6" s="125"/>
      <c r="C6" s="127"/>
      <c r="D6" s="85" t="s">
        <v>15</v>
      </c>
      <c r="E6" s="86" t="s">
        <v>16</v>
      </c>
      <c r="F6" s="85" t="s">
        <v>17</v>
      </c>
      <c r="G6" s="86" t="s">
        <v>18</v>
      </c>
      <c r="H6" s="84" t="s">
        <v>19</v>
      </c>
      <c r="I6" s="87" t="s">
        <v>20</v>
      </c>
      <c r="J6" s="85" t="s">
        <v>21</v>
      </c>
      <c r="K6" s="118"/>
      <c r="L6" s="118"/>
      <c r="M6" s="118"/>
      <c r="N6" s="118"/>
      <c r="O6" s="118"/>
      <c r="P6" s="118"/>
      <c r="Q6" s="118"/>
    </row>
    <row r="7" spans="1:18" ht="50.1" customHeight="1" x14ac:dyDescent="0.4">
      <c r="A7" s="114">
        <v>1</v>
      </c>
      <c r="B7" s="6" t="s">
        <v>22</v>
      </c>
      <c r="C7" s="6">
        <v>3</v>
      </c>
      <c r="D7" s="7">
        <v>5</v>
      </c>
      <c r="E7" s="7">
        <f>+D7*C7</f>
        <v>15</v>
      </c>
      <c r="F7" s="8">
        <v>6</v>
      </c>
      <c r="G7" s="7">
        <f>+C7*F7</f>
        <v>18</v>
      </c>
      <c r="H7" s="7">
        <v>1</v>
      </c>
      <c r="I7" s="5">
        <v>5</v>
      </c>
      <c r="J7" s="5">
        <f>C7</f>
        <v>3</v>
      </c>
      <c r="K7" s="5">
        <f t="shared" ref="K7:K39" si="0">+SUM(D7:J7)</f>
        <v>53</v>
      </c>
      <c r="L7" s="114">
        <f>+K7+K8+K9</f>
        <v>171</v>
      </c>
      <c r="M7" s="114">
        <f>+INT((K7+K8+K9)/30)+1</f>
        <v>6</v>
      </c>
      <c r="N7" s="119">
        <v>2</v>
      </c>
      <c r="O7" s="114">
        <f>+(K7+K8+K9)/M7</f>
        <v>28.5</v>
      </c>
      <c r="P7" s="114" t="s">
        <v>56</v>
      </c>
      <c r="Q7" s="114" t="s">
        <v>64</v>
      </c>
      <c r="R7" s="4"/>
    </row>
    <row r="8" spans="1:18" ht="50.1" customHeight="1" x14ac:dyDescent="0.4">
      <c r="A8" s="114"/>
      <c r="B8" s="6" t="s">
        <v>23</v>
      </c>
      <c r="C8" s="6">
        <v>3</v>
      </c>
      <c r="D8" s="7">
        <v>5</v>
      </c>
      <c r="E8" s="7">
        <f>+D8*C8</f>
        <v>15</v>
      </c>
      <c r="F8" s="7">
        <v>6</v>
      </c>
      <c r="G8" s="7">
        <f>+C8*F8</f>
        <v>18</v>
      </c>
      <c r="H8" s="7">
        <v>1</v>
      </c>
      <c r="I8" s="5">
        <v>5</v>
      </c>
      <c r="J8" s="5">
        <f t="shared" ref="J8:J35" si="1">C8</f>
        <v>3</v>
      </c>
      <c r="K8" s="9">
        <f t="shared" si="0"/>
        <v>53</v>
      </c>
      <c r="L8" s="114"/>
      <c r="M8" s="114"/>
      <c r="N8" s="119"/>
      <c r="O8" s="114"/>
      <c r="P8" s="114"/>
      <c r="Q8" s="114"/>
      <c r="R8" s="4"/>
    </row>
    <row r="9" spans="1:18" ht="50.1" customHeight="1" x14ac:dyDescent="0.4">
      <c r="A9" s="114"/>
      <c r="B9" s="6" t="s">
        <v>24</v>
      </c>
      <c r="C9" s="6">
        <v>4</v>
      </c>
      <c r="D9" s="7">
        <v>5</v>
      </c>
      <c r="E9" s="7">
        <f>+D9*C9</f>
        <v>20</v>
      </c>
      <c r="F9" s="7">
        <v>6</v>
      </c>
      <c r="G9" s="10">
        <f>+C9*F9</f>
        <v>24</v>
      </c>
      <c r="H9" s="10">
        <v>1</v>
      </c>
      <c r="I9" s="5">
        <v>5</v>
      </c>
      <c r="J9" s="5">
        <f t="shared" si="1"/>
        <v>4</v>
      </c>
      <c r="K9" s="9">
        <f t="shared" si="0"/>
        <v>65</v>
      </c>
      <c r="L9" s="114"/>
      <c r="M9" s="114"/>
      <c r="N9" s="119"/>
      <c r="O9" s="114"/>
      <c r="P9" s="114"/>
      <c r="Q9" s="114"/>
      <c r="R9" s="4"/>
    </row>
    <row r="10" spans="1:18" ht="50.1" customHeight="1" x14ac:dyDescent="0.4">
      <c r="A10" s="98">
        <v>2</v>
      </c>
      <c r="B10" s="54" t="s">
        <v>42</v>
      </c>
      <c r="C10" s="54">
        <v>8</v>
      </c>
      <c r="D10" s="55">
        <v>5</v>
      </c>
      <c r="E10" s="55">
        <f>+D10*C10</f>
        <v>40</v>
      </c>
      <c r="F10" s="55">
        <v>6</v>
      </c>
      <c r="G10" s="55">
        <f>+C10*F10</f>
        <v>48</v>
      </c>
      <c r="H10" s="55">
        <v>1</v>
      </c>
      <c r="I10" s="53">
        <v>5</v>
      </c>
      <c r="J10" s="53">
        <f>C10</f>
        <v>8</v>
      </c>
      <c r="K10" s="56">
        <f>+SUM(D10:J10)</f>
        <v>113</v>
      </c>
      <c r="L10" s="99">
        <f>+K10+K11</f>
        <v>262</v>
      </c>
      <c r="M10" s="100">
        <f>+INT((K10+K11)/30+2)</f>
        <v>10</v>
      </c>
      <c r="N10" s="99">
        <v>2</v>
      </c>
      <c r="O10" s="98">
        <f>+(K10+K11)/M10</f>
        <v>26.2</v>
      </c>
      <c r="P10" s="98" t="s">
        <v>79</v>
      </c>
      <c r="Q10" s="98" t="s">
        <v>69</v>
      </c>
      <c r="R10" s="4"/>
    </row>
    <row r="11" spans="1:18" ht="50.1" customHeight="1" x14ac:dyDescent="0.4">
      <c r="A11" s="98"/>
      <c r="B11" s="54" t="s">
        <v>43</v>
      </c>
      <c r="C11" s="54">
        <v>11</v>
      </c>
      <c r="D11" s="55">
        <v>5</v>
      </c>
      <c r="E11" s="55">
        <f>+D11*C11</f>
        <v>55</v>
      </c>
      <c r="F11" s="55">
        <v>6</v>
      </c>
      <c r="G11" s="55">
        <f>+C11*F11</f>
        <v>66</v>
      </c>
      <c r="H11" s="55">
        <v>1</v>
      </c>
      <c r="I11" s="53">
        <v>5</v>
      </c>
      <c r="J11" s="53">
        <f>C11</f>
        <v>11</v>
      </c>
      <c r="K11" s="56">
        <f>+SUM(D11:J11)</f>
        <v>149</v>
      </c>
      <c r="L11" s="99"/>
      <c r="M11" s="100"/>
      <c r="N11" s="99"/>
      <c r="O11" s="98"/>
      <c r="P11" s="98"/>
      <c r="Q11" s="98"/>
      <c r="R11" s="4"/>
    </row>
    <row r="12" spans="1:18" ht="50.1" customHeight="1" x14ac:dyDescent="0.4">
      <c r="A12" s="115">
        <v>3</v>
      </c>
      <c r="B12" s="12" t="s">
        <v>25</v>
      </c>
      <c r="C12" s="12">
        <v>9</v>
      </c>
      <c r="D12" s="13">
        <v>5</v>
      </c>
      <c r="E12" s="13">
        <f t="shared" ref="E12:E37" si="2">+D12*C12</f>
        <v>45</v>
      </c>
      <c r="F12" s="13">
        <v>6</v>
      </c>
      <c r="G12" s="13">
        <f t="shared" ref="G12:G37" si="3">+C12*F12</f>
        <v>54</v>
      </c>
      <c r="H12" s="13">
        <v>1</v>
      </c>
      <c r="I12" s="11">
        <v>5</v>
      </c>
      <c r="J12" s="11">
        <f t="shared" si="1"/>
        <v>9</v>
      </c>
      <c r="K12" s="14">
        <f t="shared" si="0"/>
        <v>125</v>
      </c>
      <c r="L12" s="116">
        <f>+K12+K13+K14</f>
        <v>267</v>
      </c>
      <c r="M12" s="115">
        <f>+INT((K12+K13+K14)/30)+1</f>
        <v>9</v>
      </c>
      <c r="N12" s="116">
        <v>2</v>
      </c>
      <c r="O12" s="115">
        <f>+(K12+K13+K14)/M12</f>
        <v>29.666666666666668</v>
      </c>
      <c r="P12" s="115" t="s">
        <v>57</v>
      </c>
      <c r="Q12" s="115" t="s">
        <v>65</v>
      </c>
      <c r="R12" s="4"/>
    </row>
    <row r="13" spans="1:18" ht="50.1" customHeight="1" x14ac:dyDescent="0.4">
      <c r="A13" s="115"/>
      <c r="B13" s="12" t="s">
        <v>26</v>
      </c>
      <c r="C13" s="12">
        <v>2</v>
      </c>
      <c r="D13" s="13">
        <v>5</v>
      </c>
      <c r="E13" s="13">
        <f t="shared" si="2"/>
        <v>10</v>
      </c>
      <c r="F13" s="13">
        <v>6</v>
      </c>
      <c r="G13" s="13">
        <f t="shared" si="3"/>
        <v>12</v>
      </c>
      <c r="H13" s="13">
        <v>1</v>
      </c>
      <c r="I13" s="11">
        <v>5</v>
      </c>
      <c r="J13" s="11">
        <f t="shared" si="1"/>
        <v>2</v>
      </c>
      <c r="K13" s="14">
        <f t="shared" si="0"/>
        <v>41</v>
      </c>
      <c r="L13" s="116"/>
      <c r="M13" s="115"/>
      <c r="N13" s="116"/>
      <c r="O13" s="115"/>
      <c r="P13" s="115"/>
      <c r="Q13" s="115"/>
      <c r="R13" s="4"/>
    </row>
    <row r="14" spans="1:18" ht="50.1" customHeight="1" x14ac:dyDescent="0.4">
      <c r="A14" s="115"/>
      <c r="B14" s="12" t="s">
        <v>27</v>
      </c>
      <c r="C14" s="12">
        <v>7</v>
      </c>
      <c r="D14" s="13">
        <v>5</v>
      </c>
      <c r="E14" s="13">
        <f>+D14*C14</f>
        <v>35</v>
      </c>
      <c r="F14" s="13">
        <v>6</v>
      </c>
      <c r="G14" s="13">
        <f>+C14*F14</f>
        <v>42</v>
      </c>
      <c r="H14" s="13">
        <v>1</v>
      </c>
      <c r="I14" s="11">
        <v>5</v>
      </c>
      <c r="J14" s="11">
        <f>C14</f>
        <v>7</v>
      </c>
      <c r="K14" s="14">
        <f t="shared" si="0"/>
        <v>101</v>
      </c>
      <c r="L14" s="116"/>
      <c r="M14" s="115"/>
      <c r="N14" s="116"/>
      <c r="O14" s="115"/>
      <c r="P14" s="115"/>
      <c r="Q14" s="115"/>
      <c r="R14" s="4"/>
    </row>
    <row r="15" spans="1:18" ht="50.1" customHeight="1" x14ac:dyDescent="0.4">
      <c r="A15" s="93">
        <v>4</v>
      </c>
      <c r="B15" s="58" t="s">
        <v>44</v>
      </c>
      <c r="C15" s="58">
        <v>7</v>
      </c>
      <c r="D15" s="59">
        <v>5</v>
      </c>
      <c r="E15" s="59">
        <f>+D15*C15</f>
        <v>35</v>
      </c>
      <c r="F15" s="59">
        <v>6</v>
      </c>
      <c r="G15" s="59">
        <f>+C15*F15</f>
        <v>42</v>
      </c>
      <c r="H15" s="59">
        <v>1</v>
      </c>
      <c r="I15" s="57">
        <v>5</v>
      </c>
      <c r="J15" s="57">
        <f>C15</f>
        <v>7</v>
      </c>
      <c r="K15" s="60">
        <f>+SUM(D15:J15)</f>
        <v>101</v>
      </c>
      <c r="L15" s="96">
        <f>+K15+K16</f>
        <v>190</v>
      </c>
      <c r="M15" s="93">
        <f>+INT((K15+K16)/30)+1</f>
        <v>7</v>
      </c>
      <c r="N15" s="96">
        <v>2</v>
      </c>
      <c r="O15" s="93">
        <f>+L15/M15</f>
        <v>27.142857142857142</v>
      </c>
      <c r="P15" s="93" t="s">
        <v>57</v>
      </c>
      <c r="Q15" s="93" t="s">
        <v>70</v>
      </c>
      <c r="R15" s="4"/>
    </row>
    <row r="16" spans="1:18" ht="50.1" customHeight="1" x14ac:dyDescent="0.4">
      <c r="A16" s="93"/>
      <c r="B16" s="58" t="s">
        <v>45</v>
      </c>
      <c r="C16" s="58">
        <v>6</v>
      </c>
      <c r="D16" s="59">
        <v>5</v>
      </c>
      <c r="E16" s="59">
        <f>+D16*C16</f>
        <v>30</v>
      </c>
      <c r="F16" s="59">
        <v>6</v>
      </c>
      <c r="G16" s="59">
        <f>+C16*F16</f>
        <v>36</v>
      </c>
      <c r="H16" s="59">
        <v>1</v>
      </c>
      <c r="I16" s="57">
        <v>5</v>
      </c>
      <c r="J16" s="57">
        <f>C16</f>
        <v>6</v>
      </c>
      <c r="K16" s="58">
        <f>+SUM(D16:J16)</f>
        <v>89</v>
      </c>
      <c r="L16" s="96"/>
      <c r="M16" s="93"/>
      <c r="N16" s="96"/>
      <c r="O16" s="93"/>
      <c r="P16" s="93"/>
      <c r="Q16" s="93"/>
      <c r="R16" s="4"/>
    </row>
    <row r="17" spans="1:18" ht="50.1" customHeight="1" x14ac:dyDescent="0.4">
      <c r="A17" s="110">
        <v>5</v>
      </c>
      <c r="B17" s="16" t="s">
        <v>28</v>
      </c>
      <c r="C17" s="16">
        <v>2</v>
      </c>
      <c r="D17" s="17">
        <v>5</v>
      </c>
      <c r="E17" s="17">
        <f t="shared" si="2"/>
        <v>10</v>
      </c>
      <c r="F17" s="17">
        <v>6</v>
      </c>
      <c r="G17" s="17">
        <f t="shared" si="3"/>
        <v>12</v>
      </c>
      <c r="H17" s="17">
        <v>1</v>
      </c>
      <c r="I17" s="15">
        <v>5</v>
      </c>
      <c r="J17" s="15">
        <f t="shared" si="1"/>
        <v>2</v>
      </c>
      <c r="K17" s="18">
        <f t="shared" si="0"/>
        <v>41</v>
      </c>
      <c r="L17" s="113">
        <f>+K17+K18+K19</f>
        <v>195</v>
      </c>
      <c r="M17" s="110">
        <f>+INT((K17+K18+K19)/30)+1</f>
        <v>7</v>
      </c>
      <c r="N17" s="113">
        <v>2</v>
      </c>
      <c r="O17" s="110">
        <f>+(K17+K18+K19)/M17</f>
        <v>27.857142857142858</v>
      </c>
      <c r="P17" s="110" t="s">
        <v>58</v>
      </c>
      <c r="Q17" s="110" t="s">
        <v>66</v>
      </c>
      <c r="R17" s="4"/>
    </row>
    <row r="18" spans="1:18" ht="50.1" customHeight="1" x14ac:dyDescent="0.4">
      <c r="A18" s="110"/>
      <c r="B18" s="16" t="s">
        <v>29</v>
      </c>
      <c r="C18" s="16">
        <v>4</v>
      </c>
      <c r="D18" s="17">
        <v>5</v>
      </c>
      <c r="E18" s="17">
        <f>+D18*C18</f>
        <v>20</v>
      </c>
      <c r="F18" s="17">
        <v>6</v>
      </c>
      <c r="G18" s="17">
        <f>+C18*F18</f>
        <v>24</v>
      </c>
      <c r="H18" s="17">
        <v>1</v>
      </c>
      <c r="I18" s="15">
        <v>5</v>
      </c>
      <c r="J18" s="15">
        <f t="shared" si="1"/>
        <v>4</v>
      </c>
      <c r="K18" s="18">
        <f t="shared" si="0"/>
        <v>65</v>
      </c>
      <c r="L18" s="113"/>
      <c r="M18" s="110"/>
      <c r="N18" s="113"/>
      <c r="O18" s="110"/>
      <c r="P18" s="110"/>
      <c r="Q18" s="110"/>
      <c r="R18" s="4"/>
    </row>
    <row r="19" spans="1:18" ht="50.1" customHeight="1" x14ac:dyDescent="0.4">
      <c r="A19" s="110"/>
      <c r="B19" s="16" t="s">
        <v>30</v>
      </c>
      <c r="C19" s="16">
        <v>6</v>
      </c>
      <c r="D19" s="17">
        <v>5</v>
      </c>
      <c r="E19" s="17">
        <f>+D19*C19</f>
        <v>30</v>
      </c>
      <c r="F19" s="17">
        <v>6</v>
      </c>
      <c r="G19" s="17">
        <f>+C19*F19</f>
        <v>36</v>
      </c>
      <c r="H19" s="17">
        <v>1</v>
      </c>
      <c r="I19" s="15">
        <v>5</v>
      </c>
      <c r="J19" s="15">
        <f t="shared" si="1"/>
        <v>6</v>
      </c>
      <c r="K19" s="18">
        <f t="shared" si="0"/>
        <v>89</v>
      </c>
      <c r="L19" s="113"/>
      <c r="M19" s="110"/>
      <c r="N19" s="113"/>
      <c r="O19" s="110"/>
      <c r="P19" s="110"/>
      <c r="Q19" s="110"/>
      <c r="R19" s="4"/>
    </row>
    <row r="20" spans="1:18" ht="50.1" customHeight="1" x14ac:dyDescent="0.4">
      <c r="A20" s="61">
        <v>6</v>
      </c>
      <c r="B20" s="62" t="s">
        <v>46</v>
      </c>
      <c r="C20" s="62">
        <v>40</v>
      </c>
      <c r="D20" s="63">
        <v>5</v>
      </c>
      <c r="E20" s="63">
        <f>+D20*C20</f>
        <v>200</v>
      </c>
      <c r="F20" s="63">
        <v>6</v>
      </c>
      <c r="G20" s="63">
        <f>+C20*F20</f>
        <v>240</v>
      </c>
      <c r="H20" s="63">
        <v>3</v>
      </c>
      <c r="I20" s="61">
        <v>5</v>
      </c>
      <c r="J20" s="61">
        <f>C20</f>
        <v>40</v>
      </c>
      <c r="K20" s="64">
        <f>+SUM(D20:J20)</f>
        <v>499</v>
      </c>
      <c r="L20" s="64">
        <f>+K20</f>
        <v>499</v>
      </c>
      <c r="M20" s="61">
        <f>+INT((K20)/30)+1</f>
        <v>17</v>
      </c>
      <c r="N20" s="64">
        <v>3</v>
      </c>
      <c r="O20" s="61">
        <f>+L20/M20</f>
        <v>29.352941176470587</v>
      </c>
      <c r="P20" s="65" t="s">
        <v>71</v>
      </c>
      <c r="Q20" s="61" t="s">
        <v>72</v>
      </c>
      <c r="R20" s="4"/>
    </row>
    <row r="21" spans="1:18" ht="50.1" customHeight="1" x14ac:dyDescent="0.4">
      <c r="A21" s="111">
        <v>7</v>
      </c>
      <c r="B21" s="20" t="s">
        <v>31</v>
      </c>
      <c r="C21" s="20">
        <v>13</v>
      </c>
      <c r="D21" s="21">
        <v>5</v>
      </c>
      <c r="E21" s="21">
        <f t="shared" si="2"/>
        <v>65</v>
      </c>
      <c r="F21" s="22">
        <v>6</v>
      </c>
      <c r="G21" s="21">
        <f t="shared" si="3"/>
        <v>78</v>
      </c>
      <c r="H21" s="21">
        <v>1</v>
      </c>
      <c r="I21" s="19">
        <v>5</v>
      </c>
      <c r="J21" s="19">
        <f t="shared" si="1"/>
        <v>13</v>
      </c>
      <c r="K21" s="23">
        <f t="shared" si="0"/>
        <v>173</v>
      </c>
      <c r="L21" s="112">
        <f>+K21+K22</f>
        <v>262</v>
      </c>
      <c r="M21" s="111">
        <f>+INT((K21+K22)/30)+1</f>
        <v>9</v>
      </c>
      <c r="N21" s="112">
        <v>2</v>
      </c>
      <c r="O21" s="111">
        <f>+(K21+K22)/M21</f>
        <v>29.111111111111111</v>
      </c>
      <c r="P21" s="111" t="s">
        <v>59</v>
      </c>
      <c r="Q21" s="111" t="s">
        <v>66</v>
      </c>
      <c r="R21" s="4"/>
    </row>
    <row r="22" spans="1:18" ht="50.1" customHeight="1" x14ac:dyDescent="0.4">
      <c r="A22" s="111"/>
      <c r="B22" s="20" t="s">
        <v>32</v>
      </c>
      <c r="C22" s="20">
        <v>6</v>
      </c>
      <c r="D22" s="21">
        <v>5</v>
      </c>
      <c r="E22" s="21">
        <f>+D22*C22</f>
        <v>30</v>
      </c>
      <c r="F22" s="22">
        <v>6</v>
      </c>
      <c r="G22" s="21">
        <f>+C22*F22</f>
        <v>36</v>
      </c>
      <c r="H22" s="21">
        <v>1</v>
      </c>
      <c r="I22" s="19">
        <v>5</v>
      </c>
      <c r="J22" s="19">
        <f t="shared" si="1"/>
        <v>6</v>
      </c>
      <c r="K22" s="23">
        <f t="shared" si="0"/>
        <v>89</v>
      </c>
      <c r="L22" s="112"/>
      <c r="M22" s="111"/>
      <c r="N22" s="112"/>
      <c r="O22" s="111"/>
      <c r="P22" s="111"/>
      <c r="Q22" s="111"/>
      <c r="R22" s="4"/>
    </row>
    <row r="23" spans="1:18" ht="50.1" customHeight="1" x14ac:dyDescent="0.4">
      <c r="A23" s="94">
        <v>8</v>
      </c>
      <c r="B23" s="67" t="s">
        <v>49</v>
      </c>
      <c r="C23" s="67">
        <v>14</v>
      </c>
      <c r="D23" s="68">
        <v>5</v>
      </c>
      <c r="E23" s="68">
        <f>+D23*C23</f>
        <v>70</v>
      </c>
      <c r="F23" s="68">
        <v>6</v>
      </c>
      <c r="G23" s="68">
        <f>+C23*F23</f>
        <v>84</v>
      </c>
      <c r="H23" s="68">
        <v>1</v>
      </c>
      <c r="I23" s="66">
        <v>5</v>
      </c>
      <c r="J23" s="66">
        <f>C23</f>
        <v>14</v>
      </c>
      <c r="K23" s="69">
        <f>+SUM(D23:J23)</f>
        <v>185</v>
      </c>
      <c r="L23" s="95">
        <f>+K23+K24</f>
        <v>298</v>
      </c>
      <c r="M23" s="94">
        <f>+INT((K23+K24)/30)+1</f>
        <v>10</v>
      </c>
      <c r="N23" s="95">
        <v>2</v>
      </c>
      <c r="O23" s="94">
        <f>+L23/M23</f>
        <v>29.8</v>
      </c>
      <c r="P23" s="94" t="s">
        <v>59</v>
      </c>
      <c r="Q23" s="94" t="s">
        <v>68</v>
      </c>
      <c r="R23" s="4"/>
    </row>
    <row r="24" spans="1:18" ht="50.1" customHeight="1" x14ac:dyDescent="0.4">
      <c r="A24" s="94"/>
      <c r="B24" s="67" t="s">
        <v>50</v>
      </c>
      <c r="C24" s="67">
        <v>8</v>
      </c>
      <c r="D24" s="68">
        <v>5</v>
      </c>
      <c r="E24" s="68">
        <f>+D24*C24</f>
        <v>40</v>
      </c>
      <c r="F24" s="68">
        <v>6</v>
      </c>
      <c r="G24" s="68">
        <f>+C24*F24</f>
        <v>48</v>
      </c>
      <c r="H24" s="68">
        <v>1</v>
      </c>
      <c r="I24" s="66">
        <v>5</v>
      </c>
      <c r="J24" s="66">
        <f>C24</f>
        <v>8</v>
      </c>
      <c r="K24" s="69">
        <f>+SUM(D24:J24)</f>
        <v>113</v>
      </c>
      <c r="L24" s="95"/>
      <c r="M24" s="94"/>
      <c r="N24" s="95"/>
      <c r="O24" s="94"/>
      <c r="P24" s="94"/>
      <c r="Q24" s="94"/>
      <c r="R24" s="4"/>
    </row>
    <row r="25" spans="1:18" ht="50.1" customHeight="1" x14ac:dyDescent="0.4">
      <c r="A25" s="106">
        <v>9</v>
      </c>
      <c r="B25" s="25" t="s">
        <v>33</v>
      </c>
      <c r="C25" s="25">
        <v>9</v>
      </c>
      <c r="D25" s="26">
        <v>5</v>
      </c>
      <c r="E25" s="26">
        <f t="shared" si="2"/>
        <v>45</v>
      </c>
      <c r="F25" s="26">
        <v>6</v>
      </c>
      <c r="G25" s="26">
        <f t="shared" si="3"/>
        <v>54</v>
      </c>
      <c r="H25" s="26">
        <v>1</v>
      </c>
      <c r="I25" s="24">
        <v>5</v>
      </c>
      <c r="J25" s="24">
        <f t="shared" si="1"/>
        <v>9</v>
      </c>
      <c r="K25" s="27">
        <f t="shared" si="0"/>
        <v>125</v>
      </c>
      <c r="L25" s="109">
        <f>+K25+K26</f>
        <v>226</v>
      </c>
      <c r="M25" s="106">
        <f>+INT((K25+K26)/30)+1</f>
        <v>8</v>
      </c>
      <c r="N25" s="109">
        <v>2</v>
      </c>
      <c r="O25" s="106">
        <f>+L25/M25</f>
        <v>28.25</v>
      </c>
      <c r="P25" s="106" t="s">
        <v>60</v>
      </c>
      <c r="Q25" s="106" t="s">
        <v>65</v>
      </c>
      <c r="R25" s="4"/>
    </row>
    <row r="26" spans="1:18" ht="50.1" customHeight="1" x14ac:dyDescent="0.4">
      <c r="A26" s="106"/>
      <c r="B26" s="25" t="s">
        <v>34</v>
      </c>
      <c r="C26" s="25">
        <v>7</v>
      </c>
      <c r="D26" s="26">
        <v>5</v>
      </c>
      <c r="E26" s="26">
        <f>+D26*C26</f>
        <v>35</v>
      </c>
      <c r="F26" s="26">
        <v>6</v>
      </c>
      <c r="G26" s="26">
        <f>+C26*F26</f>
        <v>42</v>
      </c>
      <c r="H26" s="26">
        <v>1</v>
      </c>
      <c r="I26" s="24">
        <v>5</v>
      </c>
      <c r="J26" s="24">
        <f>C26</f>
        <v>7</v>
      </c>
      <c r="K26" s="27">
        <f t="shared" si="0"/>
        <v>101</v>
      </c>
      <c r="L26" s="109"/>
      <c r="M26" s="106"/>
      <c r="N26" s="109"/>
      <c r="O26" s="106"/>
      <c r="P26" s="106"/>
      <c r="Q26" s="106"/>
      <c r="R26" s="4"/>
    </row>
    <row r="27" spans="1:18" ht="50.1" customHeight="1" x14ac:dyDescent="0.4">
      <c r="A27" s="102">
        <v>10</v>
      </c>
      <c r="B27" s="38" t="s">
        <v>36</v>
      </c>
      <c r="C27" s="38">
        <v>8</v>
      </c>
      <c r="D27" s="39">
        <v>5</v>
      </c>
      <c r="E27" s="39">
        <f>+D27*C27</f>
        <v>40</v>
      </c>
      <c r="F27" s="39">
        <v>6</v>
      </c>
      <c r="G27" s="39">
        <f>+C27*F27</f>
        <v>48</v>
      </c>
      <c r="H27" s="39">
        <v>1</v>
      </c>
      <c r="I27" s="37">
        <v>5</v>
      </c>
      <c r="J27" s="37">
        <f>C27</f>
        <v>8</v>
      </c>
      <c r="K27" s="40">
        <f>+SUM(D27:J27)</f>
        <v>113</v>
      </c>
      <c r="L27" s="105">
        <f>+K27+K28</f>
        <v>178</v>
      </c>
      <c r="M27" s="102">
        <f>+INT((K27+K28)/30)+1</f>
        <v>6</v>
      </c>
      <c r="N27" s="105">
        <v>2</v>
      </c>
      <c r="O27" s="102">
        <f>+L27/M27</f>
        <v>29.666666666666668</v>
      </c>
      <c r="P27" s="102" t="s">
        <v>60</v>
      </c>
      <c r="Q27" s="102" t="s">
        <v>64</v>
      </c>
      <c r="R27" s="4"/>
    </row>
    <row r="28" spans="1:18" ht="50.1" customHeight="1" x14ac:dyDescent="0.4">
      <c r="A28" s="102"/>
      <c r="B28" s="38" t="s">
        <v>37</v>
      </c>
      <c r="C28" s="38">
        <v>4</v>
      </c>
      <c r="D28" s="39">
        <v>5</v>
      </c>
      <c r="E28" s="39">
        <f>+D28*C28</f>
        <v>20</v>
      </c>
      <c r="F28" s="39">
        <v>6</v>
      </c>
      <c r="G28" s="39">
        <f>+C28*F28</f>
        <v>24</v>
      </c>
      <c r="H28" s="39">
        <v>1</v>
      </c>
      <c r="I28" s="37">
        <v>5</v>
      </c>
      <c r="J28" s="37">
        <f>C28</f>
        <v>4</v>
      </c>
      <c r="K28" s="40">
        <f>+SUM(D28:J28)</f>
        <v>65</v>
      </c>
      <c r="L28" s="105"/>
      <c r="M28" s="102"/>
      <c r="N28" s="105"/>
      <c r="O28" s="102"/>
      <c r="P28" s="102"/>
      <c r="Q28" s="102"/>
      <c r="R28" s="4"/>
    </row>
    <row r="29" spans="1:18" ht="50.1" customHeight="1" x14ac:dyDescent="0.4">
      <c r="A29" s="28">
        <v>11</v>
      </c>
      <c r="B29" s="29" t="s">
        <v>35</v>
      </c>
      <c r="C29" s="29">
        <v>22</v>
      </c>
      <c r="D29" s="30">
        <v>5</v>
      </c>
      <c r="E29" s="30">
        <f t="shared" si="2"/>
        <v>110</v>
      </c>
      <c r="F29" s="30">
        <v>6</v>
      </c>
      <c r="G29" s="30">
        <f t="shared" si="3"/>
        <v>132</v>
      </c>
      <c r="H29" s="30">
        <v>3</v>
      </c>
      <c r="I29" s="28">
        <v>5</v>
      </c>
      <c r="J29" s="28">
        <f t="shared" si="1"/>
        <v>22</v>
      </c>
      <c r="K29" s="28">
        <f t="shared" si="0"/>
        <v>283</v>
      </c>
      <c r="L29" s="28">
        <f>+K29</f>
        <v>283</v>
      </c>
      <c r="M29" s="28">
        <f>INT(K29/30)+1</f>
        <v>10</v>
      </c>
      <c r="N29" s="31">
        <v>2</v>
      </c>
      <c r="O29" s="28">
        <f>INT(K29/M29)</f>
        <v>28</v>
      </c>
      <c r="P29" s="28" t="s">
        <v>61</v>
      </c>
      <c r="Q29" s="28" t="s">
        <v>67</v>
      </c>
      <c r="R29" s="4"/>
    </row>
    <row r="30" spans="1:18" ht="50.1" customHeight="1" x14ac:dyDescent="0.4">
      <c r="A30" s="75">
        <v>12</v>
      </c>
      <c r="B30" s="76" t="s">
        <v>53</v>
      </c>
      <c r="C30" s="76">
        <v>19</v>
      </c>
      <c r="D30" s="77">
        <v>5</v>
      </c>
      <c r="E30" s="77">
        <f>+D30*C30</f>
        <v>95</v>
      </c>
      <c r="F30" s="77">
        <v>6</v>
      </c>
      <c r="G30" s="77">
        <f>+C30*F30</f>
        <v>114</v>
      </c>
      <c r="H30" s="77">
        <v>2</v>
      </c>
      <c r="I30" s="75">
        <v>5</v>
      </c>
      <c r="J30" s="75">
        <v>1</v>
      </c>
      <c r="K30" s="78">
        <f>+SUM(D30:J30)</f>
        <v>228</v>
      </c>
      <c r="L30" s="78">
        <f>+K30</f>
        <v>228</v>
      </c>
      <c r="M30" s="75">
        <f>+K30/30</f>
        <v>7.6</v>
      </c>
      <c r="N30" s="78">
        <v>2</v>
      </c>
      <c r="O30" s="75">
        <f>+K30/M30</f>
        <v>30</v>
      </c>
      <c r="P30" s="75" t="s">
        <v>61</v>
      </c>
      <c r="Q30" s="75" t="s">
        <v>66</v>
      </c>
      <c r="R30" s="4"/>
    </row>
    <row r="31" spans="1:18" ht="50.1" customHeight="1" x14ac:dyDescent="0.4">
      <c r="A31" s="107">
        <v>13</v>
      </c>
      <c r="B31" s="33" t="s">
        <v>47</v>
      </c>
      <c r="C31" s="33">
        <v>5</v>
      </c>
      <c r="D31" s="34">
        <v>5</v>
      </c>
      <c r="E31" s="34">
        <f>+D31*C31</f>
        <v>25</v>
      </c>
      <c r="F31" s="35">
        <v>6</v>
      </c>
      <c r="G31" s="34">
        <f>+C31*F31</f>
        <v>30</v>
      </c>
      <c r="H31" s="34">
        <v>1</v>
      </c>
      <c r="I31" s="32">
        <v>5</v>
      </c>
      <c r="J31" s="32">
        <f>C31</f>
        <v>5</v>
      </c>
      <c r="K31" s="36">
        <f>+SUM(D31:J31)</f>
        <v>77</v>
      </c>
      <c r="L31" s="108">
        <f>+K31+K32</f>
        <v>130</v>
      </c>
      <c r="M31" s="107">
        <f>+INT((K31+K32)/30)</f>
        <v>4</v>
      </c>
      <c r="N31" s="108">
        <v>1</v>
      </c>
      <c r="O31" s="107">
        <f>+(K31+K32)/M31</f>
        <v>32.5</v>
      </c>
      <c r="P31" s="107" t="s">
        <v>62</v>
      </c>
      <c r="Q31" s="107" t="s">
        <v>67</v>
      </c>
      <c r="R31" s="4"/>
    </row>
    <row r="32" spans="1:18" ht="50.1" customHeight="1" x14ac:dyDescent="0.4">
      <c r="A32" s="107"/>
      <c r="B32" s="33" t="s">
        <v>48</v>
      </c>
      <c r="C32" s="33">
        <v>3</v>
      </c>
      <c r="D32" s="34">
        <v>5</v>
      </c>
      <c r="E32" s="34">
        <f>+D32*C32</f>
        <v>15</v>
      </c>
      <c r="F32" s="35">
        <v>6</v>
      </c>
      <c r="G32" s="34">
        <f>+C32*F32</f>
        <v>18</v>
      </c>
      <c r="H32" s="34">
        <v>1</v>
      </c>
      <c r="I32" s="32">
        <v>5</v>
      </c>
      <c r="J32" s="32">
        <f>C32</f>
        <v>3</v>
      </c>
      <c r="K32" s="36">
        <f>+SUM(D32:J32)</f>
        <v>53</v>
      </c>
      <c r="L32" s="108"/>
      <c r="M32" s="107"/>
      <c r="N32" s="108"/>
      <c r="O32" s="107"/>
      <c r="P32" s="107"/>
      <c r="Q32" s="107"/>
      <c r="R32" s="4"/>
    </row>
    <row r="33" spans="1:18" ht="50.1" customHeight="1" x14ac:dyDescent="0.4">
      <c r="A33" s="103">
        <v>14</v>
      </c>
      <c r="B33" s="42" t="s">
        <v>38</v>
      </c>
      <c r="C33" s="42">
        <v>2</v>
      </c>
      <c r="D33" s="43">
        <v>5</v>
      </c>
      <c r="E33" s="43">
        <f t="shared" si="2"/>
        <v>10</v>
      </c>
      <c r="F33" s="44">
        <v>6</v>
      </c>
      <c r="G33" s="43">
        <f t="shared" si="3"/>
        <v>12</v>
      </c>
      <c r="H33" s="43">
        <v>1</v>
      </c>
      <c r="I33" s="41">
        <v>5</v>
      </c>
      <c r="J33" s="41">
        <f t="shared" si="1"/>
        <v>2</v>
      </c>
      <c r="K33" s="45">
        <f t="shared" si="0"/>
        <v>41</v>
      </c>
      <c r="L33" s="104">
        <f>+K33+K34</f>
        <v>299</v>
      </c>
      <c r="M33" s="103">
        <f>+INT((K33+K34)/30+1)</f>
        <v>10</v>
      </c>
      <c r="N33" s="104">
        <v>2</v>
      </c>
      <c r="O33" s="103">
        <f>+(K33+K34)/M33</f>
        <v>29.9</v>
      </c>
      <c r="P33" s="103" t="s">
        <v>63</v>
      </c>
      <c r="Q33" s="103" t="s">
        <v>65</v>
      </c>
      <c r="R33" s="4"/>
    </row>
    <row r="34" spans="1:18" ht="50.1" customHeight="1" x14ac:dyDescent="0.4">
      <c r="A34" s="103"/>
      <c r="B34" s="42" t="s">
        <v>39</v>
      </c>
      <c r="C34" s="42">
        <v>20</v>
      </c>
      <c r="D34" s="46">
        <v>5</v>
      </c>
      <c r="E34" s="46">
        <f>+D34*C34</f>
        <v>100</v>
      </c>
      <c r="F34" s="46">
        <v>6</v>
      </c>
      <c r="G34" s="46">
        <f>+C34*F34</f>
        <v>120</v>
      </c>
      <c r="H34" s="46">
        <v>2</v>
      </c>
      <c r="I34" s="41">
        <v>5</v>
      </c>
      <c r="J34" s="41">
        <f t="shared" si="1"/>
        <v>20</v>
      </c>
      <c r="K34" s="45">
        <f t="shared" si="0"/>
        <v>258</v>
      </c>
      <c r="L34" s="104"/>
      <c r="M34" s="103"/>
      <c r="N34" s="104"/>
      <c r="O34" s="103"/>
      <c r="P34" s="103"/>
      <c r="Q34" s="103"/>
      <c r="R34" s="4"/>
    </row>
    <row r="35" spans="1:18" ht="50.1" customHeight="1" x14ac:dyDescent="0.4">
      <c r="A35" s="97">
        <v>15</v>
      </c>
      <c r="B35" s="48" t="s">
        <v>40</v>
      </c>
      <c r="C35" s="48">
        <v>15</v>
      </c>
      <c r="D35" s="49">
        <v>5</v>
      </c>
      <c r="E35" s="49">
        <f t="shared" si="2"/>
        <v>75</v>
      </c>
      <c r="F35" s="50">
        <v>6</v>
      </c>
      <c r="G35" s="49">
        <f t="shared" si="3"/>
        <v>90</v>
      </c>
      <c r="H35" s="49">
        <v>1</v>
      </c>
      <c r="I35" s="47">
        <v>5</v>
      </c>
      <c r="J35" s="47">
        <f t="shared" si="1"/>
        <v>15</v>
      </c>
      <c r="K35" s="51">
        <f t="shared" si="0"/>
        <v>197</v>
      </c>
      <c r="L35" s="101">
        <f>+K35+K36</f>
        <v>298</v>
      </c>
      <c r="M35" s="97">
        <f>+INT((K35+K36)/30)+1</f>
        <v>10</v>
      </c>
      <c r="N35" s="101">
        <v>2</v>
      </c>
      <c r="O35" s="97">
        <f>+L35/M35</f>
        <v>29.8</v>
      </c>
      <c r="P35" s="97" t="s">
        <v>63</v>
      </c>
      <c r="Q35" s="97" t="s">
        <v>68</v>
      </c>
      <c r="R35" s="4"/>
    </row>
    <row r="36" spans="1:18" ht="50.1" customHeight="1" x14ac:dyDescent="0.4">
      <c r="A36" s="97"/>
      <c r="B36" s="48" t="s">
        <v>41</v>
      </c>
      <c r="C36" s="48">
        <v>7</v>
      </c>
      <c r="D36" s="50">
        <v>5</v>
      </c>
      <c r="E36" s="50">
        <f>+D36*C36</f>
        <v>35</v>
      </c>
      <c r="F36" s="49">
        <v>6</v>
      </c>
      <c r="G36" s="52">
        <f>+C36*F36</f>
        <v>42</v>
      </c>
      <c r="H36" s="52">
        <v>1</v>
      </c>
      <c r="I36" s="47">
        <v>5</v>
      </c>
      <c r="J36" s="47">
        <f>C36</f>
        <v>7</v>
      </c>
      <c r="K36" s="51">
        <f t="shared" si="0"/>
        <v>101</v>
      </c>
      <c r="L36" s="101"/>
      <c r="M36" s="97"/>
      <c r="N36" s="101"/>
      <c r="O36" s="97"/>
      <c r="P36" s="97"/>
      <c r="Q36" s="97"/>
      <c r="R36" s="4"/>
    </row>
    <row r="37" spans="1:18" ht="50.1" customHeight="1" x14ac:dyDescent="0.4">
      <c r="A37" s="91">
        <v>16</v>
      </c>
      <c r="B37" s="71" t="s">
        <v>51</v>
      </c>
      <c r="C37" s="71">
        <v>10</v>
      </c>
      <c r="D37" s="70">
        <v>5</v>
      </c>
      <c r="E37" s="70">
        <f t="shared" si="2"/>
        <v>50</v>
      </c>
      <c r="F37" s="70">
        <v>6</v>
      </c>
      <c r="G37" s="72">
        <f t="shared" si="3"/>
        <v>60</v>
      </c>
      <c r="H37" s="70">
        <v>1</v>
      </c>
      <c r="I37" s="73">
        <v>5</v>
      </c>
      <c r="J37" s="73">
        <f t="shared" ref="J37" si="4">C37</f>
        <v>10</v>
      </c>
      <c r="K37" s="74">
        <f t="shared" si="0"/>
        <v>137</v>
      </c>
      <c r="L37" s="92">
        <f>+K37+K38</f>
        <v>346</v>
      </c>
      <c r="M37" s="91">
        <f>+INT((K37+K38)/30)+1</f>
        <v>12</v>
      </c>
      <c r="N37" s="92">
        <v>2</v>
      </c>
      <c r="O37" s="91">
        <f>+L37/M37</f>
        <v>28.833333333333332</v>
      </c>
      <c r="P37" s="91" t="s">
        <v>74</v>
      </c>
      <c r="Q37" s="91" t="s">
        <v>73</v>
      </c>
      <c r="R37" s="4"/>
    </row>
    <row r="38" spans="1:18" ht="50.1" customHeight="1" x14ac:dyDescent="0.4">
      <c r="A38" s="91"/>
      <c r="B38" s="71" t="s">
        <v>52</v>
      </c>
      <c r="C38" s="71">
        <v>16</v>
      </c>
      <c r="D38" s="70">
        <v>5</v>
      </c>
      <c r="E38" s="70">
        <f>+D38*C38</f>
        <v>80</v>
      </c>
      <c r="F38" s="70">
        <v>6</v>
      </c>
      <c r="G38" s="70">
        <f>+C38*F38</f>
        <v>96</v>
      </c>
      <c r="H38" s="70">
        <v>1</v>
      </c>
      <c r="I38" s="73">
        <v>5</v>
      </c>
      <c r="J38" s="73">
        <f>C38</f>
        <v>16</v>
      </c>
      <c r="K38" s="74">
        <f t="shared" si="0"/>
        <v>209</v>
      </c>
      <c r="L38" s="92"/>
      <c r="M38" s="91"/>
      <c r="N38" s="92"/>
      <c r="O38" s="91"/>
      <c r="P38" s="91"/>
      <c r="Q38" s="91"/>
      <c r="R38" s="4"/>
    </row>
    <row r="39" spans="1:18" ht="39.75" customHeight="1" x14ac:dyDescent="0.4">
      <c r="A39" s="79"/>
      <c r="B39" s="80" t="s">
        <v>54</v>
      </c>
      <c r="C39" s="81">
        <f>+SUM(C7:C38)</f>
        <v>300</v>
      </c>
      <c r="D39" s="81">
        <f>+SUM(D7:D38)</f>
        <v>160</v>
      </c>
      <c r="E39" s="81">
        <f>+SUM(E7:E38)</f>
        <v>1500</v>
      </c>
      <c r="F39" s="81">
        <f>+SUM(F7:F38)</f>
        <v>192</v>
      </c>
      <c r="G39" s="81">
        <f>+SUM(G7:G38)</f>
        <v>1800</v>
      </c>
      <c r="H39" s="81">
        <f>+SUM(H7:H38)</f>
        <v>38</v>
      </c>
      <c r="I39" s="79">
        <f>+SUM(I7:I38)</f>
        <v>160</v>
      </c>
      <c r="J39" s="79">
        <f>+SUM(J7:J38)</f>
        <v>282</v>
      </c>
      <c r="K39" s="79">
        <f t="shared" si="0"/>
        <v>4132</v>
      </c>
      <c r="L39" s="79"/>
      <c r="M39" s="82"/>
      <c r="N39" s="79">
        <f>+SUM(N7:N38)</f>
        <v>32</v>
      </c>
      <c r="O39" s="79"/>
      <c r="P39" s="79"/>
      <c r="Q39" s="79"/>
      <c r="R39" s="4"/>
    </row>
  </sheetData>
  <mergeCells count="106">
    <mergeCell ref="A2:L3"/>
    <mergeCell ref="P2:P4"/>
    <mergeCell ref="A5:A6"/>
    <mergeCell ref="B5:B6"/>
    <mergeCell ref="C5:C6"/>
    <mergeCell ref="D5:E5"/>
    <mergeCell ref="F5:G5"/>
    <mergeCell ref="H5:I5"/>
    <mergeCell ref="K5:K6"/>
    <mergeCell ref="L5:L6"/>
    <mergeCell ref="M5:M6"/>
    <mergeCell ref="N5:N6"/>
    <mergeCell ref="O5:O6"/>
    <mergeCell ref="P5:P6"/>
    <mergeCell ref="Q5:Q6"/>
    <mergeCell ref="A7:A9"/>
    <mergeCell ref="L7:L9"/>
    <mergeCell ref="M7:M9"/>
    <mergeCell ref="N7:N9"/>
    <mergeCell ref="O7:O9"/>
    <mergeCell ref="P7:P9"/>
    <mergeCell ref="Q7:Q9"/>
    <mergeCell ref="A12:A14"/>
    <mergeCell ref="L12:L14"/>
    <mergeCell ref="M12:M14"/>
    <mergeCell ref="N12:N14"/>
    <mergeCell ref="O12:O14"/>
    <mergeCell ref="P12:P14"/>
    <mergeCell ref="Q12:Q14"/>
    <mergeCell ref="Q17:Q19"/>
    <mergeCell ref="A21:A22"/>
    <mergeCell ref="L21:L22"/>
    <mergeCell ref="M21:M22"/>
    <mergeCell ref="N21:N22"/>
    <mergeCell ref="O21:O22"/>
    <mergeCell ref="P21:P22"/>
    <mergeCell ref="Q21:Q22"/>
    <mergeCell ref="A17:A19"/>
    <mergeCell ref="L17:L19"/>
    <mergeCell ref="M17:M19"/>
    <mergeCell ref="N17:N19"/>
    <mergeCell ref="O17:O19"/>
    <mergeCell ref="P17:P19"/>
    <mergeCell ref="Q25:Q26"/>
    <mergeCell ref="A31:A32"/>
    <mergeCell ref="L31:L32"/>
    <mergeCell ref="M31:M32"/>
    <mergeCell ref="N31:N32"/>
    <mergeCell ref="O31:O32"/>
    <mergeCell ref="P31:P32"/>
    <mergeCell ref="Q31:Q32"/>
    <mergeCell ref="A25:A26"/>
    <mergeCell ref="L25:L26"/>
    <mergeCell ref="M25:M26"/>
    <mergeCell ref="N25:N26"/>
    <mergeCell ref="O25:O26"/>
    <mergeCell ref="P25:P26"/>
    <mergeCell ref="Q27:Q28"/>
    <mergeCell ref="A33:A34"/>
    <mergeCell ref="L33:L34"/>
    <mergeCell ref="M33:M34"/>
    <mergeCell ref="N33:N34"/>
    <mergeCell ref="O33:O34"/>
    <mergeCell ref="P33:P34"/>
    <mergeCell ref="Q33:Q34"/>
    <mergeCell ref="A27:A28"/>
    <mergeCell ref="L27:L28"/>
    <mergeCell ref="M27:M28"/>
    <mergeCell ref="N27:N28"/>
    <mergeCell ref="O27:O28"/>
    <mergeCell ref="P27:P28"/>
    <mergeCell ref="Q35:Q36"/>
    <mergeCell ref="A10:A11"/>
    <mergeCell ref="L10:L11"/>
    <mergeCell ref="M10:M11"/>
    <mergeCell ref="N10:N11"/>
    <mergeCell ref="O10:O11"/>
    <mergeCell ref="P10:P11"/>
    <mergeCell ref="Q10:Q11"/>
    <mergeCell ref="A35:A36"/>
    <mergeCell ref="L35:L36"/>
    <mergeCell ref="M35:M36"/>
    <mergeCell ref="N35:N36"/>
    <mergeCell ref="O35:O36"/>
    <mergeCell ref="P35:P36"/>
    <mergeCell ref="Q37:Q38"/>
    <mergeCell ref="A37:A38"/>
    <mergeCell ref="L37:L38"/>
    <mergeCell ref="M37:M38"/>
    <mergeCell ref="N37:N38"/>
    <mergeCell ref="O37:O38"/>
    <mergeCell ref="P37:P38"/>
    <mergeCell ref="Q15:Q16"/>
    <mergeCell ref="A23:A24"/>
    <mergeCell ref="L23:L24"/>
    <mergeCell ref="M23:M24"/>
    <mergeCell ref="N23:N24"/>
    <mergeCell ref="O23:O24"/>
    <mergeCell ref="P23:P24"/>
    <mergeCell ref="Q23:Q24"/>
    <mergeCell ref="A15:A16"/>
    <mergeCell ref="L15:L16"/>
    <mergeCell ref="M15:M16"/>
    <mergeCell ref="N15:N16"/>
    <mergeCell ref="O15:O16"/>
    <mergeCell ref="P15:P16"/>
  </mergeCells>
  <pageMargins left="0.25" right="0.25" top="0.75" bottom="0.75" header="0.3" footer="0.3"/>
  <pageSetup paperSize="17" scale="65" fitToHeight="0" orientation="portrait" r:id="rId1"/>
  <ignoredErrors>
    <ignoredError sqref="O35 M33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Talleres cómputos</vt:lpstr>
      <vt:lpstr>'Talleres cómputos'!Títulos_a_imprimir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DE LA ROSA QUIÑONES ISABEL</cp:lastModifiedBy>
  <cp:revision/>
  <cp:lastPrinted>2024-02-08T22:53:46Z</cp:lastPrinted>
  <dcterms:created xsi:type="dcterms:W3CDTF">2023-10-27T02:09:47Z</dcterms:created>
  <dcterms:modified xsi:type="dcterms:W3CDTF">2024-02-17T19:56:16Z</dcterms:modified>
  <cp:category/>
  <cp:contentStatus/>
</cp:coreProperties>
</file>