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MORELOS\"/>
    </mc:Choice>
  </mc:AlternateContent>
  <xr:revisionPtr revIDLastSave="0" documentId="13_ncr:1_{56B876F1-90A6-49EC-A8DE-82CFD5F10639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OCTUBRE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'OCTUBRE 2023'!$A$10:$S$213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'OCTUBRE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76" i="1" l="1"/>
  <c r="R173" i="1"/>
  <c r="R172" i="1"/>
  <c r="P167" i="1"/>
  <c r="P166" i="1"/>
  <c r="S165" i="1"/>
  <c r="R165" i="1" s="1"/>
  <c r="S164" i="1"/>
  <c r="R164" i="1" s="1"/>
  <c r="S163" i="1"/>
  <c r="R163" i="1" s="1"/>
  <c r="S162" i="1"/>
  <c r="R162" i="1" s="1"/>
  <c r="S161" i="1"/>
  <c r="R161" i="1" s="1"/>
  <c r="S160" i="1"/>
  <c r="R160" i="1" s="1"/>
  <c r="S159" i="1"/>
  <c r="R159" i="1" s="1"/>
  <c r="S158" i="1"/>
  <c r="R158" i="1" s="1"/>
  <c r="S157" i="1"/>
  <c r="R157" i="1" s="1"/>
  <c r="S156" i="1"/>
  <c r="R156" i="1" s="1"/>
  <c r="S155" i="1"/>
  <c r="R155" i="1"/>
  <c r="S154" i="1"/>
  <c r="R154" i="1" s="1"/>
  <c r="S153" i="1"/>
  <c r="R153" i="1" s="1"/>
  <c r="R152" i="1"/>
  <c r="R151" i="1"/>
  <c r="S150" i="1"/>
  <c r="R150" i="1" s="1"/>
  <c r="S149" i="1"/>
  <c r="R149" i="1" s="1"/>
  <c r="S148" i="1" l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P134" i="1" l="1"/>
  <c r="S134" i="1" s="1"/>
  <c r="P133" i="1"/>
  <c r="R133" i="1" s="1"/>
  <c r="P132" i="1"/>
  <c r="R132" i="1" s="1"/>
  <c r="P131" i="1"/>
  <c r="S131" i="1" s="1"/>
  <c r="P130" i="1"/>
  <c r="S130" i="1" s="1"/>
  <c r="P129" i="1"/>
  <c r="S129" i="1" s="1"/>
  <c r="P128" i="1"/>
  <c r="S128" i="1" s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P120" i="1"/>
  <c r="S120" i="1" s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/>
  <c r="R108" i="1"/>
  <c r="S107" i="1"/>
  <c r="R107" i="1"/>
  <c r="R106" i="1"/>
  <c r="S106" i="1" s="1"/>
  <c r="S105" i="1"/>
  <c r="R105" i="1"/>
  <c r="S104" i="1"/>
  <c r="R104" i="1"/>
  <c r="S103" i="1"/>
  <c r="R103" i="1"/>
  <c r="P102" i="1"/>
  <c r="S102" i="1" s="1"/>
  <c r="S101" i="1"/>
  <c r="R101" i="1"/>
  <c r="S100" i="1"/>
  <c r="R100" i="1"/>
  <c r="S99" i="1"/>
  <c r="R99" i="1"/>
  <c r="S98" i="1"/>
  <c r="R98" i="1"/>
  <c r="S97" i="1"/>
  <c r="R97" i="1"/>
  <c r="S96" i="1"/>
  <c r="R96" i="1"/>
  <c r="S95" i="1"/>
  <c r="R95" i="1"/>
  <c r="S94" i="1"/>
  <c r="R94" i="1"/>
  <c r="S93" i="1"/>
  <c r="R93" i="1"/>
  <c r="S92" i="1"/>
  <c r="R92" i="1"/>
  <c r="S91" i="1"/>
  <c r="R91" i="1"/>
  <c r="P90" i="1"/>
  <c r="S90" i="1" s="1"/>
  <c r="P89" i="1"/>
  <c r="S89" i="1" s="1"/>
  <c r="P88" i="1"/>
  <c r="S88" i="1" s="1"/>
  <c r="P87" i="1"/>
  <c r="S87" i="1" s="1"/>
  <c r="P86" i="1"/>
  <c r="S86" i="1" s="1"/>
  <c r="S85" i="1"/>
  <c r="R85" i="1"/>
  <c r="S84" i="1"/>
  <c r="R84" i="1"/>
  <c r="S83" i="1"/>
  <c r="R83" i="1"/>
  <c r="S82" i="1"/>
  <c r="R82" i="1"/>
  <c r="S81" i="1"/>
  <c r="R81" i="1"/>
  <c r="S80" i="1"/>
  <c r="S79" i="1"/>
  <c r="R79" i="1"/>
  <c r="S78" i="1"/>
  <c r="R78" i="1"/>
  <c r="S77" i="1"/>
  <c r="R77" i="1"/>
  <c r="R76" i="1"/>
  <c r="S76" i="1" s="1"/>
  <c r="R75" i="1"/>
  <c r="S75" i="1" s="1"/>
  <c r="R74" i="1"/>
  <c r="S74" i="1" s="1"/>
  <c r="R86" i="1" l="1"/>
  <c r="S132" i="1"/>
  <c r="R89" i="1"/>
  <c r="R130" i="1"/>
  <c r="R120" i="1"/>
  <c r="R87" i="1"/>
  <c r="R128" i="1"/>
  <c r="S133" i="1"/>
  <c r="R90" i="1"/>
  <c r="R131" i="1"/>
  <c r="R102" i="1"/>
  <c r="R134" i="1"/>
  <c r="R88" i="1"/>
  <c r="R129" i="1"/>
  <c r="S73" i="1" l="1"/>
  <c r="R73" i="1" s="1"/>
  <c r="S72" i="1"/>
  <c r="R72" i="1" s="1"/>
  <c r="S71" i="1"/>
  <c r="R71" i="1" s="1"/>
  <c r="S70" i="1"/>
  <c r="R70" i="1" s="1"/>
  <c r="S69" i="1"/>
  <c r="R69" i="1" s="1"/>
  <c r="S68" i="1"/>
  <c r="R68" i="1" s="1"/>
  <c r="S67" i="1"/>
  <c r="R67" i="1" s="1"/>
  <c r="S66" i="1"/>
  <c r="R66" i="1" s="1"/>
  <c r="S65" i="1"/>
  <c r="R65" i="1" s="1"/>
  <c r="S64" i="1"/>
  <c r="R64" i="1" s="1"/>
  <c r="S63" i="1"/>
  <c r="R63" i="1" s="1"/>
  <c r="S62" i="1"/>
  <c r="R62" i="1" s="1"/>
  <c r="S61" i="1"/>
  <c r="R61" i="1" s="1"/>
  <c r="S60" i="1"/>
  <c r="R60" i="1" s="1"/>
  <c r="S59" i="1"/>
  <c r="R59" i="1" s="1"/>
  <c r="S58" i="1"/>
  <c r="R58" i="1" s="1"/>
  <c r="S57" i="1"/>
  <c r="R57" i="1" s="1"/>
  <c r="S56" i="1" l="1"/>
  <c r="R56" i="1" s="1"/>
  <c r="S55" i="1"/>
  <c r="R55" i="1" s="1"/>
  <c r="S54" i="1"/>
  <c r="R54" i="1" s="1"/>
  <c r="S53" i="1"/>
  <c r="R53" i="1" s="1"/>
  <c r="S52" i="1"/>
  <c r="R52" i="1" s="1"/>
  <c r="S51" i="1"/>
  <c r="R51" i="1" s="1"/>
  <c r="S50" i="1"/>
  <c r="R50" i="1" s="1"/>
  <c r="S49" i="1"/>
  <c r="R49" i="1" s="1"/>
  <c r="R46" i="1"/>
  <c r="S46" i="1" s="1"/>
  <c r="S45" i="1"/>
  <c r="R45" i="1" s="1"/>
  <c r="S44" i="1"/>
  <c r="R44" i="1" s="1"/>
  <c r="S43" i="1"/>
  <c r="R43" i="1" s="1"/>
  <c r="S42" i="1"/>
  <c r="R42" i="1" s="1"/>
  <c r="S41" i="1"/>
  <c r="R41" i="1" s="1"/>
  <c r="S40" i="1"/>
  <c r="R40" i="1" s="1"/>
  <c r="S39" i="1"/>
  <c r="R39" i="1" s="1"/>
  <c r="S38" i="1"/>
  <c r="R38" i="1" s="1"/>
  <c r="S37" i="1"/>
  <c r="R37" i="1" s="1"/>
  <c r="S36" i="1"/>
  <c r="R36" i="1" s="1"/>
  <c r="S35" i="1"/>
  <c r="R35" i="1" s="1"/>
  <c r="S34" i="1"/>
  <c r="R34" i="1" s="1"/>
  <c r="S33" i="1"/>
  <c r="R33" i="1" s="1"/>
  <c r="S32" i="1"/>
  <c r="R32" i="1" s="1"/>
  <c r="S31" i="1"/>
  <c r="R31" i="1" s="1"/>
  <c r="S30" i="1"/>
  <c r="R30" i="1" s="1"/>
  <c r="S29" i="1"/>
  <c r="R29" i="1" s="1"/>
  <c r="S28" i="1"/>
  <c r="R28" i="1" s="1"/>
  <c r="S27" i="1"/>
  <c r="R27" i="1" s="1"/>
  <c r="S26" i="1"/>
  <c r="R26" i="1" s="1"/>
  <c r="S24" i="1"/>
  <c r="R24" i="1" s="1"/>
  <c r="S23" i="1"/>
  <c r="R23" i="1" s="1"/>
  <c r="S17" i="1"/>
  <c r="R17" i="1" s="1"/>
  <c r="R13" i="1"/>
  <c r="S13" i="1" s="1"/>
  <c r="S12" i="1" l="1"/>
  <c r="R12" i="1" s="1"/>
  <c r="R48" i="1" l="1"/>
  <c r="S48" i="1" s="1"/>
  <c r="R47" i="1"/>
  <c r="S47" i="1" s="1"/>
  <c r="S25" i="1" l="1"/>
  <c r="R25" i="1" s="1"/>
  <c r="S19" i="1"/>
  <c r="R19" i="1" s="1"/>
  <c r="S16" i="1"/>
  <c r="R16" i="1" s="1"/>
  <c r="S15" i="1"/>
  <c r="R15" i="1" s="1"/>
  <c r="S22" i="1" l="1"/>
  <c r="R22" i="1" s="1"/>
  <c r="S21" i="1"/>
  <c r="R21" i="1" s="1"/>
  <c r="S18" i="1" l="1"/>
  <c r="R18" i="1" s="1"/>
  <c r="S14" i="1" l="1"/>
  <c r="R14" i="1" s="1"/>
  <c r="S20" i="1" l="1"/>
  <c r="R20" i="1" s="1"/>
  <c r="S11" i="1" l="1"/>
  <c r="R11" i="1" s="1"/>
  <c r="S216" i="1" l="1"/>
  <c r="R216" i="1"/>
</calcChain>
</file>

<file path=xl/sharedStrings.xml><?xml version="1.0" encoding="utf-8"?>
<sst xmlns="http://schemas.openxmlformats.org/spreadsheetml/2006/main" count="2909" uniqueCount="451">
  <si>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</si>
  <si>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</si>
  <si>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</si>
  <si>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</si>
  <si>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</si>
  <si>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</si>
  <si>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</si>
  <si>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</si>
  <si>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</si>
  <si>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</si>
  <si>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</si>
  <si>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</si>
  <si>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</si>
  <si>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</si>
  <si>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</si>
  <si>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</si>
  <si>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</si>
  <si>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</si>
  <si>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</si>
  <si>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</si>
  <si>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</si>
  <si>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</si>
  <si>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</si>
  <si>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</si>
  <si>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</si>
  <si>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</si>
  <si>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</si>
  <si>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</si>
  <si>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</si>
  <si>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</si>
  <si>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</si>
  <si>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</si>
  <si>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</si>
  <si>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</si>
  <si>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</si>
  <si>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R005</t>
  </si>
  <si>
    <t>088</t>
  </si>
  <si>
    <t>B00MO02</t>
  </si>
  <si>
    <t>Adjudicación Directa</t>
  </si>
  <si>
    <t>Junta Local Ejecutiva</t>
  </si>
  <si>
    <t>MS00</t>
  </si>
  <si>
    <t>INE/SERVS/JLE-MOR/17/2022</t>
  </si>
  <si>
    <t>26102001-0019</t>
  </si>
  <si>
    <t>32601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</si>
  <si>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</si>
  <si>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</si>
  <si>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</si>
  <si>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</si>
  <si>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</si>
  <si>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</si>
  <si>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</si>
  <si>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</si>
  <si>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</si>
  <si>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</si>
  <si>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</si>
  <si>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</si>
  <si>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</si>
  <si>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</si>
  <si>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</si>
  <si>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</si>
  <si>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</si>
  <si>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</si>
  <si>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</si>
  <si>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</si>
  <si>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</si>
  <si>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</si>
  <si>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</si>
  <si>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</si>
  <si>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</si>
  <si>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</si>
  <si>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</si>
  <si>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</si>
  <si>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</si>
  <si>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</si>
  <si>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</si>
  <si>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</si>
  <si>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</si>
  <si>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</si>
  <si>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</si>
  <si>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</si>
  <si>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</si>
  <si>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</si>
  <si>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</si>
  <si>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</si>
  <si>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</si>
  <si>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</si>
  <si>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LICITACION PUBLICA</t>
  </si>
  <si>
    <t>33801</t>
  </si>
  <si>
    <t>INE/SERVS/JLE-MOR/13/2022</t>
  </si>
  <si>
    <t>35801</t>
  </si>
  <si>
    <t>MS04</t>
  </si>
  <si>
    <t>ALIMENTOS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</si>
  <si>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</si>
  <si>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</si>
  <si>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</si>
  <si>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SERVICIOS</t>
  </si>
  <si>
    <t>Serv</t>
  </si>
  <si>
    <t>INVITACION A CUANDO MENOS TRES PERSONAS</t>
  </si>
  <si>
    <t>Servicios De Vigilancia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</si>
  <si>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</si>
  <si>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</si>
  <si>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</si>
  <si>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</si>
  <si>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</si>
  <si>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Invitación a Cuando menos 3</t>
  </si>
  <si>
    <t>Compra menor</t>
  </si>
  <si>
    <t>INE/JDE03/MOR/01/2023</t>
  </si>
  <si>
    <t xml:space="preserve">02/2022  </t>
  </si>
  <si>
    <t xml:space="preserve">01/2022  </t>
  </si>
  <si>
    <t>39202</t>
  </si>
  <si>
    <t>Otros impuestos</t>
  </si>
  <si>
    <t>22104</t>
  </si>
  <si>
    <t>Productos alimenticios</t>
  </si>
  <si>
    <t>22104001-0154</t>
  </si>
  <si>
    <t>COMISION</t>
  </si>
  <si>
    <t>R009</t>
  </si>
  <si>
    <t>B00PE02</t>
  </si>
  <si>
    <t>01/2023</t>
  </si>
  <si>
    <t>067</t>
  </si>
  <si>
    <t>Servicios de telecomunicaciones</t>
  </si>
  <si>
    <t>SERVICIO DE TELEVISION RESTRINGIDA CEVEM</t>
  </si>
  <si>
    <t>02/2023</t>
  </si>
  <si>
    <t>NO APLICA</t>
  </si>
  <si>
    <t>Materiales y útiles de oficina</t>
  </si>
  <si>
    <t>21100087-0015</t>
  </si>
  <si>
    <t>PAPEL BOND T/CARTA C/5000 hjs.</t>
  </si>
  <si>
    <t>SERV</t>
  </si>
  <si>
    <t>14575</t>
  </si>
  <si>
    <t>Mantenimiento y conservación de inmuebles</t>
  </si>
  <si>
    <t>21401</t>
  </si>
  <si>
    <t>Arrendamiento</t>
  </si>
  <si>
    <t>Combustibles, lubricantes y aditivos</t>
  </si>
  <si>
    <t>Subcontratación de servicios con terceros</t>
  </si>
  <si>
    <t>31401</t>
  </si>
  <si>
    <t>Servicio Telefónico Convencional</t>
  </si>
  <si>
    <t>INE/110/2022</t>
  </si>
  <si>
    <t>Refacciones y accesorios para equipo de cómputo y telecomunicaciones</t>
  </si>
  <si>
    <t>Pesos</t>
  </si>
  <si>
    <t>RETENCION SERVICIO DE VIGILANCIA PARA LA 01 JUNTA DISTRITAL EJECUTIVA, CORRESPONDIENTE AL MES DE JULIO 2023</t>
  </si>
  <si>
    <t>Monto</t>
  </si>
  <si>
    <t>R003</t>
  </si>
  <si>
    <t>044</t>
  </si>
  <si>
    <t>21600022-0009</t>
  </si>
  <si>
    <t>Productos alimenticios para el personal en las instalaciones de las unidades responsables.</t>
  </si>
  <si>
    <t>29401001-0078</t>
  </si>
  <si>
    <t>MEMORIA USB 64 GB</t>
  </si>
  <si>
    <t>COMISION POR DISPERSION MONEDEROS</t>
  </si>
  <si>
    <t>INE/JDE05/001/2021</t>
  </si>
  <si>
    <t>Kilogramo</t>
  </si>
  <si>
    <t>21100078-0001</t>
  </si>
  <si>
    <t>PAPEL BOND T/CARTA P/CARPETA C/100 hjs.</t>
  </si>
  <si>
    <t>Mantenimiento y conservación de maquinaria y equipo</t>
  </si>
  <si>
    <t>B00PE01</t>
  </si>
  <si>
    <t>26104001-0017</t>
  </si>
  <si>
    <t>Productos alimenticios para el personal derivado de actividades extraordinarias</t>
  </si>
  <si>
    <t>paquete</t>
  </si>
  <si>
    <t>caja</t>
  </si>
  <si>
    <t>22104001-0097</t>
  </si>
  <si>
    <t>Refacciones y accesorios menores otros bienes muebles</t>
  </si>
  <si>
    <t>pieza</t>
  </si>
  <si>
    <t>R002</t>
  </si>
  <si>
    <t>043</t>
  </si>
  <si>
    <t>21600012-0002</t>
  </si>
  <si>
    <t>ESCOBA DE PLASTICO</t>
  </si>
  <si>
    <t>21600032-0002</t>
  </si>
  <si>
    <t>TRAPEADOR TIPO MECHUDO</t>
  </si>
  <si>
    <t>21601001-0002</t>
  </si>
  <si>
    <t>CLORO</t>
  </si>
  <si>
    <t>21601001-0012</t>
  </si>
  <si>
    <t>PINOL</t>
  </si>
  <si>
    <t>JABON LIQUIDO P/UTENCILIOS DE COCINA</t>
  </si>
  <si>
    <t>22104001-0074</t>
  </si>
  <si>
    <t>GALLETA SURTUDO ESPECIAL</t>
  </si>
  <si>
    <t>KILOGRAMO</t>
  </si>
  <si>
    <t>INE/SERS/JLE-MOR/12/2022</t>
  </si>
  <si>
    <t>PAPEL TOALLA  EN ROLLO</t>
  </si>
  <si>
    <t xml:space="preserve">Materiales y útiles de oficina </t>
  </si>
  <si>
    <t>24600022-0001</t>
  </si>
  <si>
    <t>BATERIA P/REGULADOR DE CORRIENTE</t>
  </si>
  <si>
    <t>Artículos metálicos para la construcción</t>
  </si>
  <si>
    <t>24701001-0110</t>
  </si>
  <si>
    <t>MOSQUITERO FIJO DE ALUMINIO</t>
  </si>
  <si>
    <t>OCTUBRE</t>
  </si>
  <si>
    <t>INE/ARREND/JLE-MOR/01/2023</t>
  </si>
  <si>
    <t>Arrendamiento del inmueble empleado par el resguardo del archivo institucional septiembre de 2023</t>
  </si>
  <si>
    <t>Servicio de Limpieza en las instalaciones de la Junta Local Ejecutiva mes septiembre 2023.</t>
  </si>
  <si>
    <t>Servicio de Vigilancia en las instalaciones de la Junta Local Ejecutiva correspondiente al mes de septiembre de 2023</t>
  </si>
  <si>
    <t>SERVICIO DE AGUA</t>
  </si>
  <si>
    <t>Materiales, accesorios y suministros médicos</t>
  </si>
  <si>
    <t>25401001-0142</t>
  </si>
  <si>
    <t>CUBREBOCAS</t>
  </si>
  <si>
    <t>21101001-0311</t>
  </si>
  <si>
    <t>SELLO  FECHADOR</t>
  </si>
  <si>
    <t>21101001-0318</t>
  </si>
  <si>
    <t>SELLO AUTOENTINTABLE</t>
  </si>
  <si>
    <t>combustible en tarjetas electrónicas octubre 2023 para actividades de la junta local ejecutiva.</t>
  </si>
  <si>
    <t>Comisión por dispersión de combustible en tarjetas electrónicas octubre 2023</t>
  </si>
  <si>
    <t>Refacciones y accesorios para equipo de cómputo y 
telecomunicaciones</t>
  </si>
  <si>
    <t>29400009-0004</t>
  </si>
  <si>
    <t>CONECTOR RJ-45 4 PARES P/REDES</t>
  </si>
  <si>
    <t>29401001-0176</t>
  </si>
  <si>
    <t>CABLE UTP</t>
  </si>
  <si>
    <t>Herramientas menores</t>
  </si>
  <si>
    <t>29101001-0132</t>
  </si>
  <si>
    <t>PINZA PONCHADORA</t>
  </si>
  <si>
    <t>29100010-0002</t>
  </si>
  <si>
    <t>BROCHA DE 2"</t>
  </si>
  <si>
    <t>Materiales y útiles consumibles para el procesamiento en 
equipos y bienes informáticos</t>
  </si>
  <si>
    <t>21400008-0002</t>
  </si>
  <si>
    <t>SPRAY ESPUMA P/COMPUTADORA</t>
  </si>
  <si>
    <t>21100033-0018</t>
  </si>
  <si>
    <t>CINTA DIUREX 48 X 50</t>
  </si>
  <si>
    <t>21100036-0002</t>
  </si>
  <si>
    <t>CLIP ESTANDAR # 2</t>
  </si>
  <si>
    <t>21100048-0001</t>
  </si>
  <si>
    <t>ENGRAPADORA DE GOLPE METALICA</t>
  </si>
  <si>
    <t>21100041-0037</t>
  </si>
  <si>
    <t>LIBRETA F/FRANCESA</t>
  </si>
  <si>
    <t>21100058-0003</t>
  </si>
  <si>
    <t>FOLDER T/OFICIO</t>
  </si>
  <si>
    <t>21100058-0002</t>
  </si>
  <si>
    <t>FOLDER T/CARTA</t>
  </si>
  <si>
    <t>21101001-0295</t>
  </si>
  <si>
    <t>PLUMA PUNTO FINO</t>
  </si>
  <si>
    <t>21101001-0022</t>
  </si>
  <si>
    <t>TRITURADORA DE PAPEL</t>
  </si>
  <si>
    <t>R11051H</t>
  </si>
  <si>
    <t>21100074-0013</t>
  </si>
  <si>
    <t>LAPIZ</t>
  </si>
  <si>
    <t>21100081-0010</t>
  </si>
  <si>
    <t>BLOCK DE NOTAS POST-IT GRANDE</t>
  </si>
  <si>
    <t>block</t>
  </si>
  <si>
    <t>21100014-0006</t>
  </si>
  <si>
    <t>BORRADOR DE MIGAJON M-20</t>
  </si>
  <si>
    <t>21100011-0014</t>
  </si>
  <si>
    <t>BOLSA DE PLASTICO TRANSP. 35 X 45</t>
  </si>
  <si>
    <t>21100043-0001</t>
  </si>
  <si>
    <t>DEDAL DE HULE</t>
  </si>
  <si>
    <t>21101001-0109</t>
  </si>
  <si>
    <t>CAJA DE ARCHIVO MUERTO T/ESPECIAL</t>
  </si>
  <si>
    <t>F15601H</t>
  </si>
  <si>
    <t>Difusión de mensajes sobre programas y actividades 
gubernamentales</t>
  </si>
  <si>
    <t>INSERCION DE LA CONVOCATORIA DE OBSERVADORES Y OBSERVADORAS ELECTORALES EN EL PERIODICO DIARIO DE MORELOS UNA PLANA EN BLANCO Y NEGRO</t>
  </si>
  <si>
    <t>ARRENDAMIENTO DE EQUIPOS DE FOTOCOPIADO EN LAS OFICINAS DE LA JUNTA LOCAL EJECUTIVA CORRESPONDIENTE AL MES DE SEPTIEMBRE DE 2023.</t>
  </si>
  <si>
    <t>Productos alimenticios para el personal que realiza labores en 
campo o de supervisión</t>
  </si>
  <si>
    <t>22301001-0086</t>
  </si>
  <si>
    <t>TERMO P/CAFÉ</t>
  </si>
  <si>
    <t>Plaguicidas, abonos y fertilizantes</t>
  </si>
  <si>
    <t>REPELENTE PARA MOSQUITOS</t>
  </si>
  <si>
    <t>25201001-0005</t>
  </si>
  <si>
    <t>DISPERSION ELECTRONICA DE COMBUSTIBLE PARA SERVIDORES PUBLICOS</t>
  </si>
  <si>
    <t>Comisión por dispersión de combustible en tarjetas electrónicas proyectos etiquetados 2023</t>
  </si>
  <si>
    <t>Mantenimiento y conservación de vehículos terrestres, aéreos, 
marítimos, lacustres y fluviales</t>
  </si>
  <si>
    <t>MANTENIMIENTO CORRECTIVO POR CAMBIO DE BATERIA Y TAPON DE GASOLINA AL VEHICULO NISSAN TIIDA 2010 PLACAS PZP130B EMPLEADO PARA LOS SERVICIOS GENERALES DE LA JUNTA LOCAL EJECUTIVA.</t>
  </si>
  <si>
    <t>29801001-0006</t>
  </si>
  <si>
    <t>CRIBA CON BARRENO PARA TRITURADORA</t>
  </si>
  <si>
    <t>Refacciones y accesorios menores de maquinaria y otros 
equipos</t>
  </si>
  <si>
    <t>29801001-0011</t>
  </si>
  <si>
    <t>CUCHILLA MOVIL PARA TRITURADORA</t>
  </si>
  <si>
    <t>29901001-0007</t>
  </si>
  <si>
    <t>TELEFONO INALAMBRICO</t>
  </si>
  <si>
    <t>21100031-0001</t>
  </si>
  <si>
    <t>CHAROLA ORGANITODO</t>
  </si>
  <si>
    <t>F13191H</t>
  </si>
  <si>
    <t>Mantenimiento y conservación de inmuebles para la prestación 
de servicios administrativos</t>
  </si>
  <si>
    <t>SUMINISTRO Y COLOCACION DE LOSETA PARA EL PISO DEL AREA DEL DEPARTAMENTO DE RECURSOS HUMANOS Y RECURSOS FINANCIEROS DE ESTA JUNTA LOCAL EJECUTIVA.</t>
  </si>
  <si>
    <t>SERVICIO TELEFONICO EMPLEADO EN EL MES DE AGOSTO FACTURADO EN EL MES DE SEPTIEMBRE DE LA JUNTA LOCAL EJECUTIVA</t>
  </si>
  <si>
    <t>CAFE MOLIDO</t>
  </si>
  <si>
    <t>SERVICIO DE VIGILANCIA PARA LA 01 JUNTA DISTRITAL EJECUTIVA, CORRESPONDIENTE AL MES DE SEPTIEMBRE 2023</t>
  </si>
  <si>
    <t>ARRENDAMIENTO DEL INMUEBLE OCUPADO POR LA 01 JUNTA DISTRITAL EJECUTIVA EN EL MES DE SEPTIEMBRE DE 2023</t>
  </si>
  <si>
    <t>RETENCIONES ARRENDAMIENTO DEL INMUEBLE OCUPADO POR LA 01 JUNTA DISTRITAL EJECUTIVA EN EL MES DE SEPTIEMBRE DE 2023</t>
  </si>
  <si>
    <t>22104001-0068</t>
  </si>
  <si>
    <t>SUMINISTRO DE AGUA EMBOTELLADA ( GARRAFON )</t>
  </si>
  <si>
    <t>000</t>
  </si>
  <si>
    <t>0000</t>
  </si>
  <si>
    <t>0000000</t>
  </si>
  <si>
    <t>00000</t>
  </si>
  <si>
    <t>Muebles de oficina y estanteria</t>
  </si>
  <si>
    <t>51100090-0031</t>
  </si>
  <si>
    <t>MODULO DE RECEPCION</t>
  </si>
  <si>
    <t>INE/MOR01-02/2023</t>
  </si>
  <si>
    <t>Adquisicion</t>
  </si>
  <si>
    <t>51100043-0001</t>
  </si>
  <si>
    <t xml:space="preserve">ESCRITORIO </t>
  </si>
  <si>
    <t>51100004-0005</t>
  </si>
  <si>
    <t>ARCHIVERO</t>
  </si>
  <si>
    <t>51100061-0003</t>
  </si>
  <si>
    <t>LOCKER CASILLERO</t>
  </si>
  <si>
    <t>Refacciones y accesorios menores de mobiliario y equipo de administración, educacional y recreativo</t>
  </si>
  <si>
    <t>29301001-0091</t>
  </si>
  <si>
    <t>29301001-0276</t>
  </si>
  <si>
    <t>MESA DE COMEDOR</t>
  </si>
  <si>
    <t>29301001-0214</t>
  </si>
  <si>
    <t>CAJONERA</t>
  </si>
  <si>
    <t>Materiales, útiles y equipos menores de oficina</t>
  </si>
  <si>
    <t>21101001-0012</t>
  </si>
  <si>
    <t>LETRERO PARA OFICINA</t>
  </si>
  <si>
    <t>29301001-0007</t>
  </si>
  <si>
    <t xml:space="preserve">SOPORTE </t>
  </si>
  <si>
    <t>21601001-0083</t>
  </si>
  <si>
    <t>DISPENSADOR DE GEL C/PEDAL</t>
  </si>
  <si>
    <t>Maniobra</t>
  </si>
  <si>
    <t>SERVICIO MANIOBRAS</t>
  </si>
  <si>
    <t>SERVICIO DE COPIADO PARA LA 01 JUNTA DISTRITAL EJECUTIVA, CORRESPONDIENTE AL MES DE SEPTIEMBRE 2023</t>
  </si>
  <si>
    <t>ARRENDAMIENTO DEL MES DE SEPTIEMBRE 2023 DEL MODULO DE ATENCION CIUDADANA DE LA 01 JUNTA DISTRITAL EJECUTIVA</t>
  </si>
  <si>
    <t>SERVICIO DE LIMPIEZA DE LA 01 JUNTA DISTRITAL EJECUTIVA, MES DE SEPTIEMBRE DE 2023, 2 ELEMENTOS</t>
  </si>
  <si>
    <t>SERVICIO DE LIMPIEZA DEL MODULO DE ATENCION CIUDADANA 170151, MES DE SEPTIEMBRE 2023</t>
  </si>
  <si>
    <t>Equipos y Aparatos Audiovisuales</t>
  </si>
  <si>
    <t>52101001-0062</t>
  </si>
  <si>
    <t>PANTALLA  DE TV</t>
  </si>
  <si>
    <t>INE/MOR01-03/2023</t>
  </si>
  <si>
    <t>Materiales Complementarios</t>
  </si>
  <si>
    <t>24800014-0001</t>
  </si>
  <si>
    <t>TAPETE PARA PISOS</t>
  </si>
  <si>
    <t>Mantenimiento y Conservación de Vehículos Terrestres, Aéreos, Marítimos, Lacustres y Fluviales.</t>
  </si>
  <si>
    <t>TAPIZADO ASIENTO  DELANTERO DE LA CAMIONETA NISSAN GRIS MODELO 2007 PLACAS NV4044B</t>
  </si>
  <si>
    <t>RETENCIÓN TAPIZADO ASIENTO  DELANTERO DE LA CAMIONETA NISSAN GRIS MODELO 2007 PLACAS NV4044B</t>
  </si>
  <si>
    <t>Combustibles, lubricantes y aditivos para vehículos terrestres, aéreos, marítimos, lacustres y fluviales destinados a servicios administrativos</t>
  </si>
  <si>
    <t>SUMINISTRO DE COMBUSTIBLE MEDIANTE TARJETA ELECTRONICA PARA VEHICULOS DE SERVICIOS GENERALES EN EL DESARROLLO DE LAS ACTIVIDADES DE LA 01 JDE</t>
  </si>
  <si>
    <t>R11031H</t>
  </si>
  <si>
    <t>Subcontratación de Servicios con Terceros</t>
  </si>
  <si>
    <t>Refacciones y accesorios menores de equipo de transporte</t>
  </si>
  <si>
    <t>29600026-0001</t>
  </si>
  <si>
    <t>LIMPIA PARABRISAS</t>
  </si>
  <si>
    <t>Materiales y Útiles de Oficina.</t>
  </si>
  <si>
    <t>21101001-0174</t>
  </si>
  <si>
    <t>SELLO ESTANDAR PARA ACUSE - SIN CARACTERISTICAS RELACIONADAS AL INE</t>
  </si>
  <si>
    <t>21101001-0331</t>
  </si>
  <si>
    <t>SELLO</t>
  </si>
  <si>
    <t>29401001-0142</t>
  </si>
  <si>
    <t>DISCO DURO EXTERNO 4 Tb</t>
  </si>
  <si>
    <t>Materiales y Útiles de Oficina</t>
  </si>
  <si>
    <t>21100017-0002</t>
  </si>
  <si>
    <t>CAJA DE ARCHIVO MUERTO T/CARTA</t>
  </si>
  <si>
    <t>21100017-0003</t>
  </si>
  <si>
    <t>CAJA DE ARCHIVO MUERTO T/OFICIO</t>
  </si>
  <si>
    <t>TAPIZADO ASIENTO Y RESPALDO DE LA CAMIONETA NISSAN BLANCA MODELO 2007 PLACAS RAJ195A</t>
  </si>
  <si>
    <t>RETENCIONES TAPIZADO ASIENTO Y RESPALDO DE LA CAMIONETA NISSAN BLANCA MODELO 2007 PLACAS RAJ195A</t>
  </si>
  <si>
    <t>L13311H</t>
  </si>
  <si>
    <t>SUMINISTRO DE COMBUSTIBLE MEDIANTE TARJETA ELECTRONICA,  REUNION REGIONAL DE PLANEACIÓN Y COORDINACION PROCESO ELECTORAL CONCURRENTE 2022-2023</t>
  </si>
  <si>
    <t>21600004-0001</t>
  </si>
  <si>
    <t>BOMBA P/DESTAPAR CAÑOS</t>
  </si>
  <si>
    <t>21100040-0005</t>
  </si>
  <si>
    <t>CORRECTOR LIQUIDO T/LAPIZ</t>
  </si>
  <si>
    <t>21101001-0020</t>
  </si>
  <si>
    <t>MICA TERMICA P/CREDENCIALES</t>
  </si>
  <si>
    <t>21101001-0277</t>
  </si>
  <si>
    <t>REVISTERO INDIVIDUAL DE ACRILICO</t>
  </si>
  <si>
    <t>21100127-0004</t>
  </si>
  <si>
    <t>TIJERA DEL  # 7</t>
  </si>
  <si>
    <t>21101001-0396</t>
  </si>
  <si>
    <t>21101001-0317</t>
  </si>
  <si>
    <t>PAPEL BOND T/CARTA</t>
  </si>
  <si>
    <t>millar</t>
  </si>
  <si>
    <t>SERVICIO DE RENTA DE FOTOCOPIADORAS</t>
  </si>
  <si>
    <t>Impresión y elaboración de material informativo derivado de la operación y administración de las Unidades Responsables</t>
  </si>
  <si>
    <t>IMPRESIÓN DE MATERIAL INFORMÁTICO</t>
  </si>
  <si>
    <t>29401001-0139</t>
  </si>
  <si>
    <t>MEMORIA USB</t>
  </si>
  <si>
    <t>21600027-0004</t>
  </si>
  <si>
    <t>MOOP P/PISOS 50 CMS DE ANCHO (REPUESTO)</t>
  </si>
  <si>
    <t>21601001-0116</t>
  </si>
  <si>
    <t>TRAPO MICROFIBRA</t>
  </si>
  <si>
    <t>21600008-0003</t>
  </si>
  <si>
    <t>AROMATIZANTE DE AMBIENTE EN SPRAY GLADE</t>
  </si>
  <si>
    <t>21600007-0004</t>
  </si>
  <si>
    <t>PASTILLA P/TANQUE W.C.</t>
  </si>
  <si>
    <t>21600022-0011</t>
  </si>
  <si>
    <t>JABON P/MANOS (SHAMPOO)</t>
  </si>
  <si>
    <t>Herramientas y maquinas, herramienta.</t>
  </si>
  <si>
    <t>56700163-0001</t>
  </si>
  <si>
    <t>TRITURADORA DE PAPEL, DESTRUCTORA</t>
  </si>
  <si>
    <t>SERVICIO DE ARRENDAMIENTO DE EQUIPO DE FOTOCOPIADO DEL MES DE JULIO DE 2023</t>
  </si>
  <si>
    <t>PAGO DE SERVICIO DE ARRENDAMIENTO DEL INMUEBLE QUE OCUPAN LAS OFICINAS DE LA 03 JUNTA DISTRITAL EJECUTIVA, CORRESPONDIENTE AL MES DE SEPTIEMBRE DE 2023</t>
  </si>
  <si>
    <t>SERVICIO DE VIGILANCIA DE LAS OFICINAS QUE UTILIZA LA JUNTA DISTRITAL EJECUTIVA, CORRESPONDIENTE AL MES DE SEPTIEMBRE DE 2023</t>
  </si>
  <si>
    <t>SERVICIO DE LIMPIEZA DEL INMUEBLE QUE OCUPA LAS OFICINAS DE LA 03 JUNTA DISTRITAL EJECUTIVA, CORRESPONDIENTE AL MES DE SEPTIEMBRE DE 2023</t>
  </si>
  <si>
    <t>COMPRA DE INSUMOS DE PAPELERIA PARA LAS ACTIVIDADES DE LA 03 JUNTA DISTRITAL EJECUTIVA EN EL ESTADO DE MORELOS</t>
  </si>
  <si>
    <t>COMPRA DE DIEZ GARRAFONES DE AGUA PURIFICADA PARA CONSUMO DEL PERSONAL DE LA 03 JUNTA DISTRITAL EJECUTIVA EN EL ESTADO DE MORELOS</t>
  </si>
  <si>
    <t>Combustibles, Lubricantes y Aditivos para Vehículos Terrestres, Aéreos, Marítimos, Lacustres y Fluviales destinados a Servicios Administrativos</t>
  </si>
  <si>
    <t>DISPERSION ELECTRONICA DE COMBUSTIBLE PARA ACTIVIDADES DE LA VOCALÍA DEL REGISTRO FEDERAL DE ELECTORES Y DE JUNTA DISTRITAL</t>
  </si>
  <si>
    <t>SERVICIO DE ARRENDAMIENTO DE EQUIPO DE FOTOCOPIADO DEL MES DE SEPTIEMBRE DE 2023</t>
  </si>
  <si>
    <t>24601</t>
  </si>
  <si>
    <t>24601001-0165</t>
  </si>
  <si>
    <t>COMPRA DE CINCO FOCOS PARA LAS OFICINAS DE LA 03 JUNTA DISTRITAL EJECUTIVA EN MORELOS</t>
  </si>
  <si>
    <t>25201</t>
  </si>
  <si>
    <t>25200001-0001</t>
  </si>
  <si>
    <t>COMPRA DE DIEZ INSECTICIDAS PARA LAS OFICINAS DE LA 03 JUNTA DISTRITAL EJECUTIVA EN MORELOS</t>
  </si>
  <si>
    <t>35501</t>
  </si>
  <si>
    <t>Mantenimiento y conservación de vehículos terrestres, aéreos, marítimos, lacustres y fluviales</t>
  </si>
  <si>
    <t>SERVICIO DE MANTENIMIENTO A VEHICULO OFICIAL MARCA NISSAN TIIDA, MOD-2010, PLACA PZE-431-B</t>
  </si>
  <si>
    <t>Materiales y útiles para el procesamiento en equipos y bienes informáticos</t>
  </si>
  <si>
    <t>21401001-0606</t>
  </si>
  <si>
    <t>COMPRA DE CARTUCHOS DE TONERS PARA ACTIVIDADES DE LA 03 JUNTA DISTRITAL EJECUTIVA EN MORELOS</t>
  </si>
  <si>
    <t>21401001-0646</t>
  </si>
  <si>
    <t>21600010-0005</t>
  </si>
  <si>
    <t>COMPRA DE LIMPIADOR DE PANTALLA EN AEROSOL PARA ACTIVIDADES DE LA 03 JUNTA DISTRITAL EJECUTIVA EN MORELOS</t>
  </si>
  <si>
    <t>REEMBOLSO DE CASETAS DE PEAJE</t>
  </si>
  <si>
    <t>SEPTIEMBRE, RENTA MAC 170451</t>
  </si>
  <si>
    <t>RENTA SEPTIEMBRE 2023. 04 JDE</t>
  </si>
  <si>
    <t>FOTOCOPIADO SEPTIEMBRE 2023</t>
  </si>
  <si>
    <t>SEPTIEMBRE, SERV.VIGILANCIA</t>
  </si>
  <si>
    <t>SERV.VIGILANCIA SEPTIEMBRE 2023. 04 JDE</t>
  </si>
  <si>
    <t>SEPTIEMBRE, LIMPIEZA MAC'S</t>
  </si>
  <si>
    <t>SERV.LIMPIEZA SEPTIEMBRE 2023. 04 JDE.</t>
  </si>
  <si>
    <t xml:space="preserve">22104001-0127 </t>
  </si>
  <si>
    <t>AGUA PURIFICADA DE 600
ML</t>
  </si>
  <si>
    <t xml:space="preserve">22104001-0068 </t>
  </si>
  <si>
    <t>SUMINISTRO DE AGUA
EMBOTELLADA (
GARRAFON )</t>
  </si>
  <si>
    <t>29301</t>
  </si>
  <si>
    <t>Refacciones y accesorios menores de mobiliario y equipo 
de administración, educacional y recreativo</t>
  </si>
  <si>
    <t>29301001-0136</t>
  </si>
  <si>
    <t>ANAQUEL METALICO - GASTO</t>
  </si>
  <si>
    <t>24601001-0076</t>
  </si>
  <si>
    <t>PILAS RECARGABLES AAA</t>
  </si>
  <si>
    <t>24601001-0087</t>
  </si>
  <si>
    <t>CABLE HDMI MACHO A MACHO</t>
  </si>
  <si>
    <t>PAPEL TOALLA  EN ROLLO</t>
  </si>
  <si>
    <t>21100036-0009</t>
  </si>
  <si>
    <t>SUJETADOR DE DOCUMENTOS PRES. GRANDE</t>
  </si>
  <si>
    <t>21100053-0001</t>
  </si>
  <si>
    <t>ESPONJERO DE ESCRITORIO (CUENTA FÁCIL)</t>
  </si>
  <si>
    <t>21101001-0061</t>
  </si>
  <si>
    <t>SOBRE BOLSA T/O</t>
  </si>
  <si>
    <t>21400001-0001</t>
  </si>
  <si>
    <t>TOALLA ANTIESTATICA</t>
  </si>
  <si>
    <t>21100055-0003</t>
  </si>
  <si>
    <t>CUTTER GRANDE</t>
  </si>
  <si>
    <t>21100006-0005</t>
  </si>
  <si>
    <t>LUPA</t>
  </si>
  <si>
    <t>TRITURADORA DE PAPEL - GASTO</t>
  </si>
  <si>
    <t>21100102-0003</t>
  </si>
  <si>
    <t>PORTAGAFETE DE IDENTIFICACION PLAST/ACRIL</t>
  </si>
  <si>
    <t>21100102-0004</t>
  </si>
  <si>
    <t>PORTA GAFETES TIPO YOYO</t>
  </si>
  <si>
    <t>21100068-0001</t>
  </si>
  <si>
    <t>IMPRESION DE HOJAS</t>
  </si>
  <si>
    <t>SERVICIO DE FOTOCOPIADO CORRESPONDIENTE DE DE SEPTIEMBRE DE 2023  DE LA 05 JDE</t>
  </si>
  <si>
    <t>SERVICIO DE ARRENDAMIENTO DEL INMUEBLE QUE OCUPA LA 05 JUNTA DISTRITAL EJECUTIVA CORRESPONDIENTE AL MES DE SEPTIEMBRE  2023</t>
  </si>
  <si>
    <t>SERVICIO DE VIGILANCIA EN LAS OFICINAS DE LA 05 JUNTA DISTRITAL EJECUTIVA CORRESPONDIENTE AL MES DE SEPTIEMBRE 2023</t>
  </si>
  <si>
    <t>SUMINISTRO DEL SERVICIO DE AGUA POTABLE EN LAS OFICINAS DE LA 05 JUNTA DISTRITAL EJECUTIVA EN MORELOS DEL MES DE SEPTIEMBRE DE 2023</t>
  </si>
  <si>
    <t>SERVICIO DE LIMPIEZA DE LAS OFICINAS DE LA JDE 05 CORRESPONDIENTE AL MES DE SEPTIEMBRE 2023, CON 2 ELEMENTOS.</t>
  </si>
  <si>
    <t>R11091H</t>
  </si>
  <si>
    <t>21100087-0022</t>
  </si>
  <si>
    <t>PAPEL BOND T/OFICIO  C/5000 hjs.</t>
  </si>
  <si>
    <t>21100041-0005</t>
  </si>
  <si>
    <t>BLOCK DE NOTAS POST-IT CHICO</t>
  </si>
  <si>
    <t>BLOC</t>
  </si>
  <si>
    <t>29400009-0048</t>
  </si>
  <si>
    <t>USB MINIHUB</t>
  </si>
  <si>
    <t>21400008-0001</t>
  </si>
  <si>
    <t>LIMPIADOR P/COMPONENTES DE COMPUTO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</si>
</sst>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9"/>
      <color rgb="FF00000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72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6" fillId="0" borderId="0" xfId="2" applyFont="1" applyFill="1" applyAlignment="1">
      <alignment horizontal="center" vertical="center" wrapText="1"/>
    </xf>
    <xf numFmtId="0" fontId="10" fillId="0" borderId="6" xfId="0" applyFont="1" applyFill="1" applyBorder="1" applyAlignment="1">
      <alignment vertical="center"/>
    </xf>
    <xf numFmtId="0" fontId="10" fillId="0" borderId="8" xfId="2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1" fontId="12" fillId="0" borderId="6" xfId="4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/>
    </xf>
    <xf numFmtId="3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3" fontId="11" fillId="0" borderId="6" xfId="2" applyNumberFormat="1" applyFont="1" applyBorder="1" applyAlignment="1">
      <alignment vertical="center" wrapText="1"/>
    </xf>
    <xf numFmtId="4" fontId="11" fillId="0" borderId="6" xfId="2" applyNumberFormat="1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4" fontId="11" fillId="0" borderId="6" xfId="2" applyNumberFormat="1" applyFont="1" applyBorder="1" applyAlignment="1">
      <alignment horizontal="right" vertical="center"/>
    </xf>
    <xf numFmtId="0" fontId="12" fillId="0" borderId="6" xfId="0" applyFont="1" applyBorder="1" applyAlignment="1">
      <alignment horizontal="left" vertical="center" wrapText="1"/>
    </xf>
    <xf numFmtId="49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/>
    <xf numFmtId="0" fontId="8" fillId="0" borderId="6" xfId="0" applyFont="1" applyBorder="1" applyAlignment="1">
      <alignment horizontal="center"/>
    </xf>
    <xf numFmtId="3" fontId="9" fillId="0" borderId="6" xfId="2" applyNumberFormat="1" applyFont="1" applyBorder="1" applyAlignment="1">
      <alignment wrapText="1"/>
    </xf>
    <xf numFmtId="0" fontId="8" fillId="0" borderId="6" xfId="2" applyFont="1" applyBorder="1" applyAlignment="1">
      <alignment horizontal="center" wrapText="1"/>
    </xf>
    <xf numFmtId="4" fontId="8" fillId="0" borderId="6" xfId="0" applyNumberFormat="1" applyFont="1" applyBorder="1" applyAlignment="1">
      <alignment horizontal="right"/>
    </xf>
    <xf numFmtId="4" fontId="8" fillId="0" borderId="6" xfId="0" applyNumberFormat="1" applyFont="1" applyBorder="1"/>
    <xf numFmtId="0" fontId="8" fillId="0" borderId="6" xfId="0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0" fontId="8" fillId="0" borderId="6" xfId="0" quotePrefix="1" applyFont="1" applyBorder="1" applyAlignment="1">
      <alignment horizontal="center"/>
    </xf>
    <xf numFmtId="0" fontId="16" fillId="0" borderId="6" xfId="0" applyFont="1" applyBorder="1" applyAlignment="1">
      <alignment horizontal="left" wrapText="1"/>
    </xf>
    <xf numFmtId="49" fontId="9" fillId="0" borderId="6" xfId="2" applyNumberFormat="1" applyFont="1" applyBorder="1" applyAlignment="1">
      <alignment horizontal="center" wrapText="1"/>
    </xf>
    <xf numFmtId="3" fontId="9" fillId="0" borderId="6" xfId="2" applyNumberFormat="1" applyFont="1" applyBorder="1" applyAlignment="1">
      <alignment horizontal="center" wrapText="1"/>
    </xf>
    <xf numFmtId="3" fontId="6" fillId="0" borderId="6" xfId="4" applyNumberFormat="1" applyFont="1" applyBorder="1" applyAlignment="1">
      <alignment horizontal="center" wrapText="1"/>
    </xf>
    <xf numFmtId="4" fontId="6" fillId="0" borderId="6" xfId="0" applyNumberFormat="1" applyFont="1" applyBorder="1" applyAlignment="1">
      <alignment horizontal="right"/>
    </xf>
    <xf numFmtId="49" fontId="6" fillId="4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0" fontId="5" fillId="4" borderId="6" xfId="9" applyFill="1" applyBorder="1"/>
    <xf numFmtId="0" fontId="5" fillId="4" borderId="6" xfId="9" applyFill="1" applyBorder="1" applyAlignment="1">
      <alignment wrapText="1"/>
    </xf>
    <xf numFmtId="0" fontId="7" fillId="0" borderId="4" xfId="0" applyFont="1" applyBorder="1" applyAlignment="1">
      <alignment horizontal="left" vertical="center" wrapText="1"/>
    </xf>
    <xf numFmtId="0" fontId="7" fillId="0" borderId="4" xfId="0" applyFont="1" applyBorder="1" applyAlignment="1">
      <alignment vertical="center" wrapText="1"/>
    </xf>
    <xf numFmtId="2" fontId="6" fillId="4" borderId="6" xfId="2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44" fontId="14" fillId="0" borderId="6" xfId="1" applyFont="1" applyFill="1" applyBorder="1" applyAlignment="1">
      <alignment vertical="center"/>
    </xf>
    <xf numFmtId="0" fontId="11" fillId="0" borderId="6" xfId="2" applyFont="1" applyFill="1" applyBorder="1" applyAlignment="1">
      <alignment horizontal="center" vertical="center" wrapText="1"/>
    </xf>
    <xf numFmtId="3" fontId="11" fillId="0" borderId="6" xfId="2" applyNumberFormat="1" applyFont="1" applyFill="1" applyBorder="1" applyAlignment="1">
      <alignment horizontal="center" vertical="center" wrapText="1"/>
    </xf>
    <xf numFmtId="3" fontId="11" fillId="0" borderId="6" xfId="2" applyNumberFormat="1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1" fontId="12" fillId="0" borderId="6" xfId="4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/>
    </xf>
    <xf numFmtId="43" fontId="6" fillId="0" borderId="6" xfId="4" applyNumberFormat="1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1" fontId="6" fillId="0" borderId="10" xfId="4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43" fontId="6" fillId="0" borderId="10" xfId="4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vertical="top" wrapText="1"/>
    </xf>
    <xf numFmtId="0" fontId="6" fillId="0" borderId="10" xfId="2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49" fontId="18" fillId="0" borderId="6" xfId="0" applyNumberFormat="1" applyFont="1" applyFill="1" applyBorder="1" applyAlignment="1">
      <alignment horizontal="left" vertical="center"/>
    </xf>
    <xf numFmtId="0" fontId="7" fillId="0" borderId="6" xfId="6" applyFill="1" applyBorder="1" applyAlignment="1">
      <alignment horizontal="center" vertical="center" wrapText="1"/>
    </xf>
    <xf numFmtId="0" fontId="8" fillId="0" borderId="6" xfId="0" applyFont="1" applyFill="1" applyBorder="1"/>
    <xf numFmtId="2" fontId="8" fillId="0" borderId="6" xfId="0" applyNumberFormat="1" applyFont="1" applyFill="1" applyBorder="1"/>
    <xf numFmtId="164" fontId="6" fillId="0" borderId="6" xfId="2" applyNumberFormat="1" applyFont="1" applyFill="1" applyBorder="1" applyAlignment="1">
      <alignment horizontal="right" vertical="center" wrapText="1"/>
    </xf>
    <xf numFmtId="164" fontId="6" fillId="0" borderId="7" xfId="2" applyNumberFormat="1" applyFont="1" applyFill="1" applyBorder="1" applyAlignment="1">
      <alignment horizontal="righ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vertical="center"/>
    </xf>
    <xf numFmtId="49" fontId="18" fillId="0" borderId="6" xfId="0" applyNumberFormat="1" applyFont="1" applyFill="1" applyBorder="1" applyAlignment="1">
      <alignment horizontal="center" vertical="center"/>
    </xf>
    <xf numFmtId="0" fontId="18" fillId="0" borderId="6" xfId="2" applyFont="1" applyFill="1" applyBorder="1" applyAlignment="1">
      <alignment horizontal="left" vertical="center" wrapText="1"/>
    </xf>
    <xf numFmtId="3" fontId="18" fillId="0" borderId="6" xfId="2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49" fontId="18" fillId="0" borderId="6" xfId="0" quotePrefix="1" applyNumberFormat="1" applyFont="1" applyFill="1" applyBorder="1" applyAlignment="1">
      <alignment horizontal="left" vertical="center"/>
    </xf>
    <xf numFmtId="3" fontId="11" fillId="0" borderId="6" xfId="2" applyNumberFormat="1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left" vertical="center" wrapText="1"/>
    </xf>
    <xf numFmtId="0" fontId="10" fillId="0" borderId="4" xfId="0" applyFont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4" xfId="0" applyFont="1" applyBorder="1" applyAlignment="1">
      <alignment vertical="center" wrapText="1"/>
    </xf>
    <xf numFmtId="49" fontId="11" fillId="0" borderId="6" xfId="2" quotePrefix="1" applyNumberFormat="1" applyFont="1" applyBorder="1" applyAlignment="1">
      <alignment horizontal="center" vertical="center" wrapText="1"/>
    </xf>
    <xf numFmtId="49" fontId="11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2" fillId="0" borderId="6" xfId="8" applyNumberFormat="1" applyFont="1" applyBorder="1" applyAlignment="1">
      <alignment horizontal="center" vertical="center" wrapText="1"/>
    </xf>
    <xf numFmtId="0" fontId="10" fillId="0" borderId="6" xfId="0" applyFont="1" applyBorder="1"/>
    <xf numFmtId="0" fontId="10" fillId="0" borderId="9" xfId="0" applyFont="1" applyBorder="1" applyAlignment="1">
      <alignment horizontal="center" vertical="center"/>
    </xf>
    <xf numFmtId="3" fontId="12" fillId="0" borderId="6" xfId="8" applyNumberFormat="1" applyFont="1" applyBorder="1" applyAlignment="1">
      <alignment horizontal="center" vertical="center" wrapText="1"/>
    </xf>
    <xf numFmtId="1" fontId="12" fillId="0" borderId="8" xfId="8" applyNumberFormat="1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 wrapText="1"/>
    </xf>
    <xf numFmtId="0" fontId="13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3" fontId="6" fillId="0" borderId="6" xfId="2" applyNumberFormat="1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1" fontId="6" fillId="0" borderId="6" xfId="4" applyNumberFormat="1" applyFont="1" applyBorder="1" applyAlignment="1">
      <alignment horizontal="center" vertical="top" wrapText="1"/>
    </xf>
    <xf numFmtId="43" fontId="6" fillId="0" borderId="6" xfId="0" applyNumberFormat="1" applyFont="1" applyBorder="1" applyAlignment="1">
      <alignment horizontal="right" vertical="top"/>
    </xf>
    <xf numFmtId="49" fontId="8" fillId="0" borderId="6" xfId="0" applyNumberFormat="1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 wrapText="1"/>
    </xf>
    <xf numFmtId="0" fontId="6" fillId="0" borderId="6" xfId="4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3" fontId="9" fillId="0" borderId="6" xfId="2" applyNumberFormat="1" applyFont="1" applyBorder="1" applyAlignment="1">
      <alignment horizontal="center" vertical="top" wrapText="1"/>
    </xf>
    <xf numFmtId="4" fontId="6" fillId="0" borderId="6" xfId="4" applyNumberFormat="1" applyFont="1" applyBorder="1" applyAlignment="1">
      <alignment horizontal="right" vertical="top" wrapText="1"/>
    </xf>
    <xf numFmtId="43" fontId="8" fillId="0" borderId="6" xfId="0" applyNumberFormat="1" applyFont="1" applyBorder="1" applyAlignment="1">
      <alignment horizontal="right" vertical="top" wrapText="1"/>
    </xf>
    <xf numFmtId="43" fontId="8" fillId="0" borderId="6" xfId="0" applyNumberFormat="1" applyFont="1" applyBorder="1" applyAlignment="1">
      <alignment horizontal="right" vertical="top"/>
    </xf>
    <xf numFmtId="4" fontId="6" fillId="0" borderId="6" xfId="2" applyNumberFormat="1" applyFont="1" applyBorder="1"/>
    <xf numFmtId="0" fontId="8" fillId="0" borderId="6" xfId="3" applyFont="1" applyBorder="1" applyAlignment="1">
      <alignment horizontal="center"/>
    </xf>
    <xf numFmtId="1" fontId="6" fillId="0" borderId="6" xfId="4" applyNumberFormat="1" applyFont="1" applyBorder="1" applyAlignment="1">
      <alignment wrapText="1"/>
    </xf>
    <xf numFmtId="4" fontId="9" fillId="0" borderId="6" xfId="2" applyNumberFormat="1" applyFont="1" applyBorder="1"/>
    <xf numFmtId="49" fontId="11" fillId="0" borderId="6" xfId="2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216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70" t="s">
        <v>0</v>
      </c>
      <c r="B7" s="170"/>
      <c r="C7" s="170"/>
      <c r="D7" s="170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182</v>
      </c>
    </row>
    <row r="11" spans="1:19" s="31" customFormat="1" ht="44.25" customHeight="1" x14ac:dyDescent="0.3">
      <c r="A11" s="86" t="s">
        <v>19</v>
      </c>
      <c r="B11" s="98" t="s">
        <v>39</v>
      </c>
      <c r="C11" s="98" t="s">
        <v>40</v>
      </c>
      <c r="D11" s="99" t="s">
        <v>20</v>
      </c>
      <c r="E11" s="89" t="s">
        <v>21</v>
      </c>
      <c r="F11" s="89" t="s">
        <v>20</v>
      </c>
      <c r="G11" s="90" t="s">
        <v>28</v>
      </c>
      <c r="H11" s="90">
        <v>33801</v>
      </c>
      <c r="I11" s="89" t="s">
        <v>29</v>
      </c>
      <c r="J11" s="100" t="s">
        <v>23</v>
      </c>
      <c r="K11" s="101" t="s">
        <v>186</v>
      </c>
      <c r="L11" s="100" t="s">
        <v>30</v>
      </c>
      <c r="M11" s="102" t="s">
        <v>25</v>
      </c>
      <c r="N11" s="94" t="s">
        <v>45</v>
      </c>
      <c r="O11" s="103">
        <v>1</v>
      </c>
      <c r="P11" s="104">
        <v>31320</v>
      </c>
      <c r="Q11" s="105" t="s">
        <v>27</v>
      </c>
      <c r="R11" s="106">
        <f t="shared" ref="R11:R14" si="0">S11</f>
        <v>31320</v>
      </c>
      <c r="S11" s="107">
        <f t="shared" ref="S11" si="1">P11*O11</f>
        <v>31320</v>
      </c>
    </row>
    <row r="12" spans="1:19" s="31" customFormat="1" ht="44.25" customHeight="1" x14ac:dyDescent="0.3">
      <c r="A12" s="86" t="s">
        <v>19</v>
      </c>
      <c r="B12" s="98" t="s">
        <v>39</v>
      </c>
      <c r="C12" s="98" t="s">
        <v>40</v>
      </c>
      <c r="D12" s="99" t="s">
        <v>20</v>
      </c>
      <c r="E12" s="89" t="s">
        <v>21</v>
      </c>
      <c r="F12" s="89" t="s">
        <v>20</v>
      </c>
      <c r="G12" s="90" t="s">
        <v>28</v>
      </c>
      <c r="H12" s="90">
        <v>32201</v>
      </c>
      <c r="I12" s="92" t="s">
        <v>54</v>
      </c>
      <c r="J12" s="100" t="s">
        <v>23</v>
      </c>
      <c r="K12" s="89" t="s">
        <v>184</v>
      </c>
      <c r="L12" s="100" t="s">
        <v>183</v>
      </c>
      <c r="M12" s="102" t="s">
        <v>130</v>
      </c>
      <c r="N12" s="94" t="s">
        <v>45</v>
      </c>
      <c r="O12" s="103">
        <v>1</v>
      </c>
      <c r="P12" s="104">
        <v>34288.78</v>
      </c>
      <c r="Q12" s="110" t="s">
        <v>38</v>
      </c>
      <c r="R12" s="106">
        <f>S12</f>
        <v>34288.78</v>
      </c>
      <c r="S12" s="107">
        <f>P12*O12</f>
        <v>34288.78</v>
      </c>
    </row>
    <row r="13" spans="1:19" s="31" customFormat="1" ht="50.25" customHeight="1" x14ac:dyDescent="0.3">
      <c r="A13" s="86" t="s">
        <v>19</v>
      </c>
      <c r="B13" s="87" t="s">
        <v>39</v>
      </c>
      <c r="C13" s="88" t="s">
        <v>40</v>
      </c>
      <c r="D13" s="89" t="s">
        <v>20</v>
      </c>
      <c r="E13" s="89" t="s">
        <v>21</v>
      </c>
      <c r="F13" s="89" t="s">
        <v>20</v>
      </c>
      <c r="G13" s="90" t="s">
        <v>28</v>
      </c>
      <c r="H13" s="91">
        <v>31301</v>
      </c>
      <c r="I13" s="92" t="s">
        <v>82</v>
      </c>
      <c r="J13" s="32" t="s">
        <v>23</v>
      </c>
      <c r="K13" s="92" t="s">
        <v>187</v>
      </c>
      <c r="L13" s="84" t="s">
        <v>33</v>
      </c>
      <c r="M13" s="93" t="s">
        <v>102</v>
      </c>
      <c r="N13" s="94" t="s">
        <v>45</v>
      </c>
      <c r="O13" s="85">
        <v>1</v>
      </c>
      <c r="P13" s="95">
        <v>641.38</v>
      </c>
      <c r="Q13" s="96" t="s">
        <v>46</v>
      </c>
      <c r="R13" s="95">
        <f t="shared" ref="R13" si="2">P13*O13</f>
        <v>641.38</v>
      </c>
      <c r="S13" s="97">
        <f t="shared" ref="S13" si="3">O13*R13</f>
        <v>641.38</v>
      </c>
    </row>
    <row r="14" spans="1:19" s="31" customFormat="1" ht="44.25" customHeight="1" x14ac:dyDescent="0.3">
      <c r="A14" s="86" t="s">
        <v>19</v>
      </c>
      <c r="B14" s="98" t="s">
        <v>39</v>
      </c>
      <c r="C14" s="98" t="s">
        <v>40</v>
      </c>
      <c r="D14" s="99" t="s">
        <v>20</v>
      </c>
      <c r="E14" s="89" t="s">
        <v>21</v>
      </c>
      <c r="F14" s="108" t="s">
        <v>20</v>
      </c>
      <c r="G14" s="90" t="s">
        <v>22</v>
      </c>
      <c r="H14" s="90">
        <v>22104</v>
      </c>
      <c r="I14" s="92" t="s">
        <v>103</v>
      </c>
      <c r="J14" s="100" t="s">
        <v>49</v>
      </c>
      <c r="K14" s="109" t="s">
        <v>91</v>
      </c>
      <c r="L14" s="100" t="s">
        <v>33</v>
      </c>
      <c r="M14" s="102" t="s">
        <v>33</v>
      </c>
      <c r="N14" s="94" t="s">
        <v>137</v>
      </c>
      <c r="O14" s="103">
        <v>1</v>
      </c>
      <c r="P14" s="104">
        <v>784</v>
      </c>
      <c r="Q14" s="110" t="s">
        <v>38</v>
      </c>
      <c r="R14" s="106">
        <f t="shared" si="0"/>
        <v>784</v>
      </c>
      <c r="S14" s="107">
        <f t="shared" ref="S14" si="4">P14*O14</f>
        <v>784</v>
      </c>
    </row>
    <row r="15" spans="1:19" s="31" customFormat="1" ht="44.25" customHeight="1" x14ac:dyDescent="0.3">
      <c r="A15" s="86" t="s">
        <v>19</v>
      </c>
      <c r="B15" s="98" t="s">
        <v>39</v>
      </c>
      <c r="C15" s="98" t="s">
        <v>40</v>
      </c>
      <c r="D15" s="99" t="s">
        <v>20</v>
      </c>
      <c r="E15" s="89" t="s">
        <v>21</v>
      </c>
      <c r="F15" s="108" t="s">
        <v>20</v>
      </c>
      <c r="G15" s="90" t="s">
        <v>22</v>
      </c>
      <c r="H15" s="90">
        <v>22104</v>
      </c>
      <c r="I15" s="92" t="s">
        <v>103</v>
      </c>
      <c r="J15" s="100" t="s">
        <v>49</v>
      </c>
      <c r="K15" s="109" t="s">
        <v>91</v>
      </c>
      <c r="L15" s="100" t="s">
        <v>33</v>
      </c>
      <c r="M15" s="102" t="s">
        <v>33</v>
      </c>
      <c r="N15" s="94" t="s">
        <v>137</v>
      </c>
      <c r="O15" s="103">
        <v>1</v>
      </c>
      <c r="P15" s="104">
        <v>783</v>
      </c>
      <c r="Q15" s="110" t="s">
        <v>38</v>
      </c>
      <c r="R15" s="106">
        <f t="shared" ref="R15" si="5">S15</f>
        <v>783</v>
      </c>
      <c r="S15" s="107">
        <f t="shared" ref="S15" si="6">P15*O15</f>
        <v>783</v>
      </c>
    </row>
    <row r="16" spans="1:19" s="31" customFormat="1" ht="44.25" customHeight="1" x14ac:dyDescent="0.3">
      <c r="A16" s="86" t="s">
        <v>19</v>
      </c>
      <c r="B16" s="98" t="s">
        <v>39</v>
      </c>
      <c r="C16" s="98" t="s">
        <v>40</v>
      </c>
      <c r="D16" s="99" t="s">
        <v>20</v>
      </c>
      <c r="E16" s="89" t="s">
        <v>21</v>
      </c>
      <c r="F16" s="108" t="s">
        <v>58</v>
      </c>
      <c r="G16" s="90" t="s">
        <v>59</v>
      </c>
      <c r="H16" s="90">
        <v>25401</v>
      </c>
      <c r="I16" s="92" t="s">
        <v>188</v>
      </c>
      <c r="J16" s="100" t="s">
        <v>189</v>
      </c>
      <c r="K16" s="109" t="s">
        <v>190</v>
      </c>
      <c r="L16" s="100" t="s">
        <v>33</v>
      </c>
      <c r="M16" s="102" t="s">
        <v>33</v>
      </c>
      <c r="N16" s="94" t="s">
        <v>50</v>
      </c>
      <c r="O16" s="103">
        <v>850</v>
      </c>
      <c r="P16" s="104">
        <v>5.8</v>
      </c>
      <c r="Q16" s="110" t="s">
        <v>38</v>
      </c>
      <c r="R16" s="106">
        <f t="shared" ref="R16" si="7">S16</f>
        <v>4930</v>
      </c>
      <c r="S16" s="107">
        <f t="shared" ref="S16" si="8">P16*O16</f>
        <v>4930</v>
      </c>
    </row>
    <row r="17" spans="1:19" s="31" customFormat="1" ht="44.25" customHeight="1" x14ac:dyDescent="0.3">
      <c r="A17" s="86" t="s">
        <v>19</v>
      </c>
      <c r="B17" s="98" t="s">
        <v>39</v>
      </c>
      <c r="C17" s="98" t="s">
        <v>40</v>
      </c>
      <c r="D17" s="99" t="s">
        <v>20</v>
      </c>
      <c r="E17" s="89" t="s">
        <v>21</v>
      </c>
      <c r="F17" s="108" t="s">
        <v>58</v>
      </c>
      <c r="G17" s="90" t="s">
        <v>59</v>
      </c>
      <c r="H17" s="90">
        <v>25401</v>
      </c>
      <c r="I17" s="92" t="s">
        <v>188</v>
      </c>
      <c r="J17" s="100" t="s">
        <v>189</v>
      </c>
      <c r="K17" s="109" t="s">
        <v>190</v>
      </c>
      <c r="L17" s="100" t="s">
        <v>33</v>
      </c>
      <c r="M17" s="102" t="s">
        <v>33</v>
      </c>
      <c r="N17" s="94" t="s">
        <v>50</v>
      </c>
      <c r="O17" s="103">
        <v>1000</v>
      </c>
      <c r="P17" s="104">
        <v>3.48</v>
      </c>
      <c r="Q17" s="110" t="s">
        <v>38</v>
      </c>
      <c r="R17" s="106">
        <f t="shared" ref="R17" si="9">S17</f>
        <v>3480</v>
      </c>
      <c r="S17" s="107">
        <f t="shared" ref="S17" si="10">P17*O17</f>
        <v>3480</v>
      </c>
    </row>
    <row r="18" spans="1:19" s="31" customFormat="1" ht="44.25" customHeight="1" x14ac:dyDescent="0.3">
      <c r="A18" s="86" t="s">
        <v>19</v>
      </c>
      <c r="B18" s="98" t="s">
        <v>39</v>
      </c>
      <c r="C18" s="98" t="s">
        <v>40</v>
      </c>
      <c r="D18" s="99" t="s">
        <v>20</v>
      </c>
      <c r="E18" s="89" t="s">
        <v>21</v>
      </c>
      <c r="F18" s="108" t="s">
        <v>20</v>
      </c>
      <c r="G18" s="90" t="s">
        <v>22</v>
      </c>
      <c r="H18" s="90">
        <v>21101</v>
      </c>
      <c r="I18" s="111" t="s">
        <v>123</v>
      </c>
      <c r="J18" s="100" t="s">
        <v>191</v>
      </c>
      <c r="K18" s="109" t="s">
        <v>192</v>
      </c>
      <c r="L18" s="100" t="s">
        <v>33</v>
      </c>
      <c r="M18" s="102" t="s">
        <v>33</v>
      </c>
      <c r="N18" s="94" t="s">
        <v>50</v>
      </c>
      <c r="O18" s="103">
        <v>2</v>
      </c>
      <c r="P18" s="104">
        <v>684.4</v>
      </c>
      <c r="Q18" s="110" t="s">
        <v>38</v>
      </c>
      <c r="R18" s="106">
        <f t="shared" ref="R18" si="11">S18</f>
        <v>1368.8</v>
      </c>
      <c r="S18" s="107">
        <f t="shared" ref="S18" si="12">P18*O18</f>
        <v>1368.8</v>
      </c>
    </row>
    <row r="19" spans="1:19" s="31" customFormat="1" ht="44.25" customHeight="1" x14ac:dyDescent="0.3">
      <c r="A19" s="86" t="s">
        <v>19</v>
      </c>
      <c r="B19" s="98" t="s">
        <v>39</v>
      </c>
      <c r="C19" s="98" t="s">
        <v>40</v>
      </c>
      <c r="D19" s="99" t="s">
        <v>20</v>
      </c>
      <c r="E19" s="89" t="s">
        <v>21</v>
      </c>
      <c r="F19" s="108" t="s">
        <v>20</v>
      </c>
      <c r="G19" s="90" t="s">
        <v>22</v>
      </c>
      <c r="H19" s="90">
        <v>21101</v>
      </c>
      <c r="I19" s="111" t="s">
        <v>123</v>
      </c>
      <c r="J19" s="100" t="s">
        <v>193</v>
      </c>
      <c r="K19" s="109" t="s">
        <v>194</v>
      </c>
      <c r="L19" s="100" t="s">
        <v>33</v>
      </c>
      <c r="M19" s="102" t="s">
        <v>33</v>
      </c>
      <c r="N19" s="94" t="s">
        <v>50</v>
      </c>
      <c r="O19" s="103">
        <v>3</v>
      </c>
      <c r="P19" s="104">
        <v>684.4</v>
      </c>
      <c r="Q19" s="110" t="s">
        <v>38</v>
      </c>
      <c r="R19" s="106">
        <f t="shared" ref="R19" si="13">S19</f>
        <v>2053.1999999999998</v>
      </c>
      <c r="S19" s="107">
        <f t="shared" ref="S19" si="14">P19*O19</f>
        <v>2053.1999999999998</v>
      </c>
    </row>
    <row r="20" spans="1:19" s="31" customFormat="1" ht="44.25" customHeight="1" x14ac:dyDescent="0.3">
      <c r="A20" s="86" t="s">
        <v>19</v>
      </c>
      <c r="B20" s="98" t="s">
        <v>39</v>
      </c>
      <c r="C20" s="98" t="s">
        <v>40</v>
      </c>
      <c r="D20" s="99" t="s">
        <v>20</v>
      </c>
      <c r="E20" s="89" t="s">
        <v>21</v>
      </c>
      <c r="F20" s="89" t="s">
        <v>20</v>
      </c>
      <c r="G20" s="90" t="s">
        <v>28</v>
      </c>
      <c r="H20" s="90">
        <v>35801</v>
      </c>
      <c r="I20" s="89" t="s">
        <v>31</v>
      </c>
      <c r="J20" s="100" t="s">
        <v>23</v>
      </c>
      <c r="K20" s="89" t="s">
        <v>185</v>
      </c>
      <c r="L20" s="100" t="s">
        <v>32</v>
      </c>
      <c r="M20" s="102" t="s">
        <v>25</v>
      </c>
      <c r="N20" s="94" t="s">
        <v>45</v>
      </c>
      <c r="O20" s="103">
        <v>1</v>
      </c>
      <c r="P20" s="104">
        <v>29238.85</v>
      </c>
      <c r="Q20" s="105" t="s">
        <v>27</v>
      </c>
      <c r="R20" s="106">
        <f>S20</f>
        <v>29238.85</v>
      </c>
      <c r="S20" s="107">
        <f>P20*O20</f>
        <v>29238.85</v>
      </c>
    </row>
    <row r="21" spans="1:19" s="31" customFormat="1" ht="44.25" customHeight="1" x14ac:dyDescent="0.3">
      <c r="A21" s="86" t="s">
        <v>19</v>
      </c>
      <c r="B21" s="98" t="s">
        <v>39</v>
      </c>
      <c r="C21" s="98" t="s">
        <v>40</v>
      </c>
      <c r="D21" s="99" t="s">
        <v>20</v>
      </c>
      <c r="E21" s="89" t="s">
        <v>21</v>
      </c>
      <c r="F21" s="89" t="s">
        <v>20</v>
      </c>
      <c r="G21" s="90" t="s">
        <v>22</v>
      </c>
      <c r="H21" s="90">
        <v>26102</v>
      </c>
      <c r="I21" s="109" t="s">
        <v>131</v>
      </c>
      <c r="J21" s="115" t="s">
        <v>42</v>
      </c>
      <c r="K21" s="109" t="s">
        <v>195</v>
      </c>
      <c r="L21" s="112" t="s">
        <v>41</v>
      </c>
      <c r="M21" s="116" t="s">
        <v>25</v>
      </c>
      <c r="N21" s="117" t="s">
        <v>137</v>
      </c>
      <c r="O21" s="113">
        <v>15000</v>
      </c>
      <c r="P21" s="114">
        <v>1</v>
      </c>
      <c r="Q21" s="110" t="s">
        <v>38</v>
      </c>
      <c r="R21" s="106">
        <f t="shared" ref="R21" si="15">S21</f>
        <v>15000</v>
      </c>
      <c r="S21" s="107">
        <f t="shared" ref="S21" si="16">P21*O21</f>
        <v>15000</v>
      </c>
    </row>
    <row r="22" spans="1:19" s="31" customFormat="1" ht="44.25" customHeight="1" x14ac:dyDescent="0.3">
      <c r="A22" s="86" t="s">
        <v>19</v>
      </c>
      <c r="B22" s="98" t="s">
        <v>39</v>
      </c>
      <c r="C22" s="98" t="s">
        <v>40</v>
      </c>
      <c r="D22" s="99" t="s">
        <v>20</v>
      </c>
      <c r="E22" s="89" t="s">
        <v>21</v>
      </c>
      <c r="F22" s="89" t="s">
        <v>20</v>
      </c>
      <c r="G22" s="90" t="s">
        <v>22</v>
      </c>
      <c r="H22" s="90">
        <v>33901</v>
      </c>
      <c r="I22" s="89" t="s">
        <v>132</v>
      </c>
      <c r="J22" s="100" t="s">
        <v>23</v>
      </c>
      <c r="K22" s="89" t="s">
        <v>196</v>
      </c>
      <c r="L22" s="100" t="s">
        <v>41</v>
      </c>
      <c r="M22" s="102" t="s">
        <v>25</v>
      </c>
      <c r="N22" s="94" t="s">
        <v>45</v>
      </c>
      <c r="O22" s="103">
        <v>1</v>
      </c>
      <c r="P22" s="104">
        <v>156.6</v>
      </c>
      <c r="Q22" s="110" t="s">
        <v>38</v>
      </c>
      <c r="R22" s="106">
        <f>S22</f>
        <v>156.6</v>
      </c>
      <c r="S22" s="107">
        <f>P22*O22</f>
        <v>156.6</v>
      </c>
    </row>
    <row r="23" spans="1:19" s="31" customFormat="1" ht="44.25" customHeight="1" x14ac:dyDescent="0.3">
      <c r="A23" s="86" t="s">
        <v>19</v>
      </c>
      <c r="B23" s="98" t="s">
        <v>39</v>
      </c>
      <c r="C23" s="98" t="s">
        <v>40</v>
      </c>
      <c r="D23" s="99" t="s">
        <v>20</v>
      </c>
      <c r="E23" s="89" t="s">
        <v>21</v>
      </c>
      <c r="F23" s="89" t="s">
        <v>20</v>
      </c>
      <c r="G23" s="90" t="s">
        <v>22</v>
      </c>
      <c r="H23" s="90">
        <v>26102</v>
      </c>
      <c r="I23" s="109" t="s">
        <v>131</v>
      </c>
      <c r="J23" s="115" t="s">
        <v>42</v>
      </c>
      <c r="K23" s="109" t="s">
        <v>73</v>
      </c>
      <c r="L23" s="112" t="s">
        <v>41</v>
      </c>
      <c r="M23" s="116" t="s">
        <v>25</v>
      </c>
      <c r="N23" s="117" t="s">
        <v>137</v>
      </c>
      <c r="O23" s="113">
        <v>10000</v>
      </c>
      <c r="P23" s="114">
        <v>1</v>
      </c>
      <c r="Q23" s="110" t="s">
        <v>38</v>
      </c>
      <c r="R23" s="106">
        <f t="shared" ref="R23" si="17">S23</f>
        <v>10000</v>
      </c>
      <c r="S23" s="107">
        <f t="shared" ref="S23" si="18">P23*O23</f>
        <v>10000</v>
      </c>
    </row>
    <row r="24" spans="1:19" s="31" customFormat="1" ht="44.25" customHeight="1" x14ac:dyDescent="0.3">
      <c r="A24" s="86" t="s">
        <v>19</v>
      </c>
      <c r="B24" s="98" t="s">
        <v>39</v>
      </c>
      <c r="C24" s="98" t="s">
        <v>40</v>
      </c>
      <c r="D24" s="99" t="s">
        <v>20</v>
      </c>
      <c r="E24" s="89" t="s">
        <v>21</v>
      </c>
      <c r="F24" s="89" t="s">
        <v>20</v>
      </c>
      <c r="G24" s="90" t="s">
        <v>22</v>
      </c>
      <c r="H24" s="90">
        <v>33901</v>
      </c>
      <c r="I24" s="89" t="s">
        <v>132</v>
      </c>
      <c r="J24" s="100" t="s">
        <v>23</v>
      </c>
      <c r="K24" s="89" t="s">
        <v>196</v>
      </c>
      <c r="L24" s="100" t="s">
        <v>41</v>
      </c>
      <c r="M24" s="102" t="s">
        <v>25</v>
      </c>
      <c r="N24" s="94" t="s">
        <v>45</v>
      </c>
      <c r="O24" s="103">
        <v>1</v>
      </c>
      <c r="P24" s="104">
        <v>104.4</v>
      </c>
      <c r="Q24" s="110" t="s">
        <v>38</v>
      </c>
      <c r="R24" s="106">
        <f>S24</f>
        <v>104.4</v>
      </c>
      <c r="S24" s="107">
        <f>P24*O24</f>
        <v>104.4</v>
      </c>
    </row>
    <row r="25" spans="1:19" s="31" customFormat="1" ht="44.25" customHeight="1" x14ac:dyDescent="0.3">
      <c r="A25" s="86" t="s">
        <v>19</v>
      </c>
      <c r="B25" s="98" t="s">
        <v>39</v>
      </c>
      <c r="C25" s="98" t="s">
        <v>40</v>
      </c>
      <c r="D25" s="99" t="s">
        <v>20</v>
      </c>
      <c r="E25" s="89" t="s">
        <v>35</v>
      </c>
      <c r="F25" s="108" t="s">
        <v>36</v>
      </c>
      <c r="G25" s="90" t="s">
        <v>37</v>
      </c>
      <c r="H25" s="90">
        <v>29401</v>
      </c>
      <c r="I25" s="109" t="s">
        <v>197</v>
      </c>
      <c r="J25" s="115" t="s">
        <v>198</v>
      </c>
      <c r="K25" s="109" t="s">
        <v>199</v>
      </c>
      <c r="L25" s="112" t="s">
        <v>33</v>
      </c>
      <c r="M25" s="116" t="s">
        <v>33</v>
      </c>
      <c r="N25" s="117" t="s">
        <v>50</v>
      </c>
      <c r="O25" s="113">
        <v>1</v>
      </c>
      <c r="P25" s="114">
        <v>348</v>
      </c>
      <c r="Q25" s="110" t="s">
        <v>38</v>
      </c>
      <c r="R25" s="106">
        <f t="shared" ref="R25" si="19">S25</f>
        <v>348</v>
      </c>
      <c r="S25" s="107">
        <f t="shared" ref="S25" si="20">P25*O25</f>
        <v>348</v>
      </c>
    </row>
    <row r="26" spans="1:19" s="31" customFormat="1" ht="44.25" customHeight="1" x14ac:dyDescent="0.3">
      <c r="A26" s="86" t="s">
        <v>19</v>
      </c>
      <c r="B26" s="98" t="s">
        <v>39</v>
      </c>
      <c r="C26" s="98" t="s">
        <v>40</v>
      </c>
      <c r="D26" s="99" t="s">
        <v>20</v>
      </c>
      <c r="E26" s="89" t="s">
        <v>35</v>
      </c>
      <c r="F26" s="108" t="s">
        <v>36</v>
      </c>
      <c r="G26" s="90" t="s">
        <v>37</v>
      </c>
      <c r="H26" s="90">
        <v>29401</v>
      </c>
      <c r="I26" s="109" t="s">
        <v>197</v>
      </c>
      <c r="J26" s="115" t="s">
        <v>200</v>
      </c>
      <c r="K26" s="109" t="s">
        <v>201</v>
      </c>
      <c r="L26" s="112" t="s">
        <v>33</v>
      </c>
      <c r="M26" s="116" t="s">
        <v>33</v>
      </c>
      <c r="N26" s="117" t="s">
        <v>50</v>
      </c>
      <c r="O26" s="113">
        <v>1</v>
      </c>
      <c r="P26" s="114">
        <v>1651.84</v>
      </c>
      <c r="Q26" s="110" t="s">
        <v>38</v>
      </c>
      <c r="R26" s="106">
        <f t="shared" ref="R26" si="21">S26</f>
        <v>1651.84</v>
      </c>
      <c r="S26" s="107">
        <f t="shared" ref="S26" si="22">P26*O26</f>
        <v>1651.84</v>
      </c>
    </row>
    <row r="27" spans="1:19" s="31" customFormat="1" ht="44.25" customHeight="1" x14ac:dyDescent="0.3">
      <c r="A27" s="86" t="s">
        <v>19</v>
      </c>
      <c r="B27" s="98" t="s">
        <v>39</v>
      </c>
      <c r="C27" s="98" t="s">
        <v>40</v>
      </c>
      <c r="D27" s="99" t="s">
        <v>20</v>
      </c>
      <c r="E27" s="89" t="s">
        <v>35</v>
      </c>
      <c r="F27" s="108" t="s">
        <v>36</v>
      </c>
      <c r="G27" s="90" t="s">
        <v>37</v>
      </c>
      <c r="H27" s="90">
        <v>29101</v>
      </c>
      <c r="I27" s="109" t="s">
        <v>202</v>
      </c>
      <c r="J27" s="115" t="s">
        <v>203</v>
      </c>
      <c r="K27" s="109" t="s">
        <v>204</v>
      </c>
      <c r="L27" s="112" t="s">
        <v>33</v>
      </c>
      <c r="M27" s="116" t="s">
        <v>33</v>
      </c>
      <c r="N27" s="117" t="s">
        <v>50</v>
      </c>
      <c r="O27" s="113">
        <v>1</v>
      </c>
      <c r="P27" s="114">
        <v>342.2</v>
      </c>
      <c r="Q27" s="110" t="s">
        <v>38</v>
      </c>
      <c r="R27" s="106">
        <f t="shared" ref="R27" si="23">S27</f>
        <v>342.2</v>
      </c>
      <c r="S27" s="107">
        <f t="shared" ref="S27" si="24">P27*O27</f>
        <v>342.2</v>
      </c>
    </row>
    <row r="28" spans="1:19" s="31" customFormat="1" ht="44.25" customHeight="1" x14ac:dyDescent="0.3">
      <c r="A28" s="86" t="s">
        <v>19</v>
      </c>
      <c r="B28" s="98" t="s">
        <v>39</v>
      </c>
      <c r="C28" s="98" t="s">
        <v>40</v>
      </c>
      <c r="D28" s="99" t="s">
        <v>20</v>
      </c>
      <c r="E28" s="89" t="s">
        <v>35</v>
      </c>
      <c r="F28" s="108" t="s">
        <v>36</v>
      </c>
      <c r="G28" s="90" t="s">
        <v>37</v>
      </c>
      <c r="H28" s="90">
        <v>29101</v>
      </c>
      <c r="I28" s="109" t="s">
        <v>202</v>
      </c>
      <c r="J28" s="115" t="s">
        <v>205</v>
      </c>
      <c r="K28" s="109" t="s">
        <v>206</v>
      </c>
      <c r="L28" s="112" t="s">
        <v>33</v>
      </c>
      <c r="M28" s="116" t="s">
        <v>33</v>
      </c>
      <c r="N28" s="117" t="s">
        <v>50</v>
      </c>
      <c r="O28" s="113">
        <v>7</v>
      </c>
      <c r="P28" s="114">
        <v>40.6</v>
      </c>
      <c r="Q28" s="110" t="s">
        <v>38</v>
      </c>
      <c r="R28" s="106">
        <f t="shared" ref="R28" si="25">S28</f>
        <v>284.2</v>
      </c>
      <c r="S28" s="107">
        <f t="shared" ref="S28" si="26">P28*O28</f>
        <v>284.2</v>
      </c>
    </row>
    <row r="29" spans="1:19" s="31" customFormat="1" ht="44.25" customHeight="1" x14ac:dyDescent="0.3">
      <c r="A29" s="86" t="s">
        <v>19</v>
      </c>
      <c r="B29" s="98" t="s">
        <v>39</v>
      </c>
      <c r="C29" s="98" t="s">
        <v>40</v>
      </c>
      <c r="D29" s="99" t="s">
        <v>20</v>
      </c>
      <c r="E29" s="89" t="s">
        <v>35</v>
      </c>
      <c r="F29" s="108" t="s">
        <v>36</v>
      </c>
      <c r="G29" s="90" t="s">
        <v>37</v>
      </c>
      <c r="H29" s="90">
        <v>21401</v>
      </c>
      <c r="I29" s="109" t="s">
        <v>207</v>
      </c>
      <c r="J29" s="115" t="s">
        <v>208</v>
      </c>
      <c r="K29" s="109" t="s">
        <v>209</v>
      </c>
      <c r="L29" s="112" t="s">
        <v>33</v>
      </c>
      <c r="M29" s="116" t="s">
        <v>33</v>
      </c>
      <c r="N29" s="117" t="s">
        <v>50</v>
      </c>
      <c r="O29" s="113">
        <v>5</v>
      </c>
      <c r="P29" s="114">
        <v>52.2</v>
      </c>
      <c r="Q29" s="110" t="s">
        <v>38</v>
      </c>
      <c r="R29" s="106">
        <f t="shared" ref="R29" si="27">S29</f>
        <v>261</v>
      </c>
      <c r="S29" s="107">
        <f t="shared" ref="S29" si="28">P29*O29</f>
        <v>261</v>
      </c>
    </row>
    <row r="30" spans="1:19" s="31" customFormat="1" ht="44.25" customHeight="1" x14ac:dyDescent="0.3">
      <c r="A30" s="86" t="s">
        <v>19</v>
      </c>
      <c r="B30" s="98" t="s">
        <v>39</v>
      </c>
      <c r="C30" s="98" t="s">
        <v>40</v>
      </c>
      <c r="D30" s="99" t="s">
        <v>20</v>
      </c>
      <c r="E30" s="89" t="s">
        <v>35</v>
      </c>
      <c r="F30" s="108" t="s">
        <v>36</v>
      </c>
      <c r="G30" s="90" t="s">
        <v>37</v>
      </c>
      <c r="H30" s="90">
        <v>21101</v>
      </c>
      <c r="I30" s="109" t="s">
        <v>123</v>
      </c>
      <c r="J30" s="115" t="s">
        <v>210</v>
      </c>
      <c r="K30" s="109" t="s">
        <v>211</v>
      </c>
      <c r="L30" s="112" t="s">
        <v>33</v>
      </c>
      <c r="M30" s="116" t="s">
        <v>33</v>
      </c>
      <c r="N30" s="117" t="s">
        <v>50</v>
      </c>
      <c r="O30" s="113">
        <v>6</v>
      </c>
      <c r="P30" s="114">
        <v>13.146666</v>
      </c>
      <c r="Q30" s="110" t="s">
        <v>38</v>
      </c>
      <c r="R30" s="106">
        <f t="shared" ref="R30" si="29">S30</f>
        <v>78.879996000000006</v>
      </c>
      <c r="S30" s="107">
        <f t="shared" ref="S30" si="30">P30*O30</f>
        <v>78.879996000000006</v>
      </c>
    </row>
    <row r="31" spans="1:19" s="31" customFormat="1" ht="44.25" customHeight="1" x14ac:dyDescent="0.3">
      <c r="A31" s="86" t="s">
        <v>19</v>
      </c>
      <c r="B31" s="98" t="s">
        <v>39</v>
      </c>
      <c r="C31" s="98" t="s">
        <v>40</v>
      </c>
      <c r="D31" s="99" t="s">
        <v>20</v>
      </c>
      <c r="E31" s="89" t="s">
        <v>35</v>
      </c>
      <c r="F31" s="108" t="s">
        <v>36</v>
      </c>
      <c r="G31" s="90" t="s">
        <v>37</v>
      </c>
      <c r="H31" s="90">
        <v>21101</v>
      </c>
      <c r="I31" s="109" t="s">
        <v>123</v>
      </c>
      <c r="J31" s="115" t="s">
        <v>212</v>
      </c>
      <c r="K31" s="109" t="s">
        <v>213</v>
      </c>
      <c r="L31" s="112" t="s">
        <v>33</v>
      </c>
      <c r="M31" s="116" t="s">
        <v>33</v>
      </c>
      <c r="N31" s="117" t="s">
        <v>50</v>
      </c>
      <c r="O31" s="113">
        <v>5</v>
      </c>
      <c r="P31" s="114">
        <v>13.92</v>
      </c>
      <c r="Q31" s="110" t="s">
        <v>38</v>
      </c>
      <c r="R31" s="106">
        <f t="shared" ref="R31:R32" si="31">S31</f>
        <v>69.599999999999994</v>
      </c>
      <c r="S31" s="107">
        <f t="shared" ref="S31:S32" si="32">P31*O31</f>
        <v>69.599999999999994</v>
      </c>
    </row>
    <row r="32" spans="1:19" s="31" customFormat="1" ht="44.25" customHeight="1" x14ac:dyDescent="0.3">
      <c r="A32" s="86" t="s">
        <v>19</v>
      </c>
      <c r="B32" s="98" t="s">
        <v>39</v>
      </c>
      <c r="C32" s="98" t="s">
        <v>40</v>
      </c>
      <c r="D32" s="99" t="s">
        <v>20</v>
      </c>
      <c r="E32" s="89" t="s">
        <v>35</v>
      </c>
      <c r="F32" s="108" t="s">
        <v>36</v>
      </c>
      <c r="G32" s="90" t="s">
        <v>37</v>
      </c>
      <c r="H32" s="90">
        <v>21101</v>
      </c>
      <c r="I32" s="109" t="s">
        <v>123</v>
      </c>
      <c r="J32" s="115" t="s">
        <v>214</v>
      </c>
      <c r="K32" s="109" t="s">
        <v>215</v>
      </c>
      <c r="L32" s="112" t="s">
        <v>33</v>
      </c>
      <c r="M32" s="116" t="s">
        <v>33</v>
      </c>
      <c r="N32" s="117" t="s">
        <v>50</v>
      </c>
      <c r="O32" s="113">
        <v>2</v>
      </c>
      <c r="P32" s="114">
        <v>82.36</v>
      </c>
      <c r="Q32" s="110" t="s">
        <v>38</v>
      </c>
      <c r="R32" s="106">
        <f t="shared" si="31"/>
        <v>164.72</v>
      </c>
      <c r="S32" s="107">
        <f t="shared" si="32"/>
        <v>164.72</v>
      </c>
    </row>
    <row r="33" spans="1:19" s="31" customFormat="1" ht="44.25" customHeight="1" x14ac:dyDescent="0.3">
      <c r="A33" s="86" t="s">
        <v>19</v>
      </c>
      <c r="B33" s="98" t="s">
        <v>39</v>
      </c>
      <c r="C33" s="98" t="s">
        <v>40</v>
      </c>
      <c r="D33" s="99" t="s">
        <v>20</v>
      </c>
      <c r="E33" s="89" t="s">
        <v>35</v>
      </c>
      <c r="F33" s="108" t="s">
        <v>36</v>
      </c>
      <c r="G33" s="90" t="s">
        <v>37</v>
      </c>
      <c r="H33" s="90">
        <v>21101</v>
      </c>
      <c r="I33" s="109" t="s">
        <v>123</v>
      </c>
      <c r="J33" s="115" t="s">
        <v>216</v>
      </c>
      <c r="K33" s="109" t="s">
        <v>217</v>
      </c>
      <c r="L33" s="112" t="s">
        <v>33</v>
      </c>
      <c r="M33" s="116" t="s">
        <v>33</v>
      </c>
      <c r="N33" s="117" t="s">
        <v>50</v>
      </c>
      <c r="O33" s="113">
        <v>5</v>
      </c>
      <c r="P33" s="114">
        <v>29</v>
      </c>
      <c r="Q33" s="110" t="s">
        <v>38</v>
      </c>
      <c r="R33" s="106">
        <f t="shared" ref="R33" si="33">S33</f>
        <v>145</v>
      </c>
      <c r="S33" s="107">
        <f t="shared" ref="S33" si="34">P33*O33</f>
        <v>145</v>
      </c>
    </row>
    <row r="34" spans="1:19" s="31" customFormat="1" ht="44.25" customHeight="1" x14ac:dyDescent="0.3">
      <c r="A34" s="86" t="s">
        <v>19</v>
      </c>
      <c r="B34" s="98" t="s">
        <v>39</v>
      </c>
      <c r="C34" s="98" t="s">
        <v>40</v>
      </c>
      <c r="D34" s="99" t="s">
        <v>20</v>
      </c>
      <c r="E34" s="89" t="s">
        <v>35</v>
      </c>
      <c r="F34" s="108" t="s">
        <v>36</v>
      </c>
      <c r="G34" s="90" t="s">
        <v>37</v>
      </c>
      <c r="H34" s="90">
        <v>21101</v>
      </c>
      <c r="I34" s="109" t="s">
        <v>123</v>
      </c>
      <c r="J34" s="115" t="s">
        <v>218</v>
      </c>
      <c r="K34" s="109" t="s">
        <v>219</v>
      </c>
      <c r="L34" s="112" t="s">
        <v>33</v>
      </c>
      <c r="M34" s="116" t="s">
        <v>33</v>
      </c>
      <c r="N34" s="117" t="s">
        <v>50</v>
      </c>
      <c r="O34" s="113">
        <v>400</v>
      </c>
      <c r="P34" s="114">
        <v>3.48</v>
      </c>
      <c r="Q34" s="110" t="s">
        <v>38</v>
      </c>
      <c r="R34" s="106">
        <f t="shared" ref="R34" si="35">S34</f>
        <v>1392</v>
      </c>
      <c r="S34" s="107">
        <f t="shared" ref="S34" si="36">P34*O34</f>
        <v>1392</v>
      </c>
    </row>
    <row r="35" spans="1:19" s="31" customFormat="1" ht="44.25" customHeight="1" x14ac:dyDescent="0.3">
      <c r="A35" s="86" t="s">
        <v>19</v>
      </c>
      <c r="B35" s="98" t="s">
        <v>39</v>
      </c>
      <c r="C35" s="98" t="s">
        <v>40</v>
      </c>
      <c r="D35" s="99" t="s">
        <v>20</v>
      </c>
      <c r="E35" s="89" t="s">
        <v>35</v>
      </c>
      <c r="F35" s="108" t="s">
        <v>36</v>
      </c>
      <c r="G35" s="90" t="s">
        <v>37</v>
      </c>
      <c r="H35" s="90">
        <v>21101</v>
      </c>
      <c r="I35" s="109" t="s">
        <v>123</v>
      </c>
      <c r="J35" s="115" t="s">
        <v>220</v>
      </c>
      <c r="K35" s="109" t="s">
        <v>221</v>
      </c>
      <c r="L35" s="112" t="s">
        <v>33</v>
      </c>
      <c r="M35" s="116" t="s">
        <v>33</v>
      </c>
      <c r="N35" s="117" t="s">
        <v>50</v>
      </c>
      <c r="O35" s="113">
        <v>300</v>
      </c>
      <c r="P35" s="114">
        <v>3.48</v>
      </c>
      <c r="Q35" s="110" t="s">
        <v>38</v>
      </c>
      <c r="R35" s="106">
        <f t="shared" ref="R35" si="37">S35</f>
        <v>1044</v>
      </c>
      <c r="S35" s="107">
        <f t="shared" ref="S35" si="38">P35*O35</f>
        <v>1044</v>
      </c>
    </row>
    <row r="36" spans="1:19" s="31" customFormat="1" ht="44.25" customHeight="1" x14ac:dyDescent="0.3">
      <c r="A36" s="86" t="s">
        <v>19</v>
      </c>
      <c r="B36" s="98" t="s">
        <v>39</v>
      </c>
      <c r="C36" s="98" t="s">
        <v>40</v>
      </c>
      <c r="D36" s="99" t="s">
        <v>20</v>
      </c>
      <c r="E36" s="89" t="s">
        <v>35</v>
      </c>
      <c r="F36" s="108" t="s">
        <v>36</v>
      </c>
      <c r="G36" s="90" t="s">
        <v>37</v>
      </c>
      <c r="H36" s="90">
        <v>21101</v>
      </c>
      <c r="I36" s="109" t="s">
        <v>123</v>
      </c>
      <c r="J36" s="115" t="s">
        <v>222</v>
      </c>
      <c r="K36" s="109" t="s">
        <v>223</v>
      </c>
      <c r="L36" s="112" t="s">
        <v>33</v>
      </c>
      <c r="M36" s="116" t="s">
        <v>33</v>
      </c>
      <c r="N36" s="117" t="s">
        <v>156</v>
      </c>
      <c r="O36" s="113">
        <v>1</v>
      </c>
      <c r="P36" s="114">
        <v>58</v>
      </c>
      <c r="Q36" s="110" t="s">
        <v>38</v>
      </c>
      <c r="R36" s="106">
        <f t="shared" ref="R36:R37" si="39">S36</f>
        <v>58</v>
      </c>
      <c r="S36" s="107">
        <f t="shared" ref="S36:S37" si="40">P36*O36</f>
        <v>58</v>
      </c>
    </row>
    <row r="37" spans="1:19" s="31" customFormat="1" ht="44.25" customHeight="1" x14ac:dyDescent="0.3">
      <c r="A37" s="86" t="s">
        <v>19</v>
      </c>
      <c r="B37" s="98" t="s">
        <v>39</v>
      </c>
      <c r="C37" s="98" t="s">
        <v>40</v>
      </c>
      <c r="D37" s="99" t="s">
        <v>20</v>
      </c>
      <c r="E37" s="89" t="s">
        <v>35</v>
      </c>
      <c r="F37" s="108" t="s">
        <v>65</v>
      </c>
      <c r="G37" s="90" t="s">
        <v>226</v>
      </c>
      <c r="H37" s="90">
        <v>21101</v>
      </c>
      <c r="I37" s="109" t="s">
        <v>123</v>
      </c>
      <c r="J37" s="115" t="s">
        <v>224</v>
      </c>
      <c r="K37" s="109" t="s">
        <v>225</v>
      </c>
      <c r="L37" s="112" t="s">
        <v>33</v>
      </c>
      <c r="M37" s="116" t="s">
        <v>33</v>
      </c>
      <c r="N37" s="117" t="s">
        <v>50</v>
      </c>
      <c r="O37" s="113">
        <v>1</v>
      </c>
      <c r="P37" s="114">
        <v>4298</v>
      </c>
      <c r="Q37" s="110" t="s">
        <v>38</v>
      </c>
      <c r="R37" s="106">
        <f t="shared" si="39"/>
        <v>4298</v>
      </c>
      <c r="S37" s="107">
        <f t="shared" si="40"/>
        <v>4298</v>
      </c>
    </row>
    <row r="38" spans="1:19" s="31" customFormat="1" ht="44.25" customHeight="1" x14ac:dyDescent="0.3">
      <c r="A38" s="86" t="s">
        <v>19</v>
      </c>
      <c r="B38" s="98" t="s">
        <v>39</v>
      </c>
      <c r="C38" s="98" t="s">
        <v>40</v>
      </c>
      <c r="D38" s="99" t="s">
        <v>20</v>
      </c>
      <c r="E38" s="89" t="s">
        <v>35</v>
      </c>
      <c r="F38" s="108" t="s">
        <v>65</v>
      </c>
      <c r="G38" s="90" t="s">
        <v>226</v>
      </c>
      <c r="H38" s="90">
        <v>21101</v>
      </c>
      <c r="I38" s="109" t="s">
        <v>123</v>
      </c>
      <c r="J38" s="115" t="s">
        <v>227</v>
      </c>
      <c r="K38" s="109" t="s">
        <v>228</v>
      </c>
      <c r="L38" s="112" t="s">
        <v>33</v>
      </c>
      <c r="M38" s="116" t="s">
        <v>33</v>
      </c>
      <c r="N38" s="117" t="s">
        <v>50</v>
      </c>
      <c r="O38" s="113">
        <v>20</v>
      </c>
      <c r="P38" s="114">
        <v>3.1320000000000001</v>
      </c>
      <c r="Q38" s="110" t="s">
        <v>38</v>
      </c>
      <c r="R38" s="106">
        <f t="shared" ref="R38:R45" si="41">S38</f>
        <v>62.64</v>
      </c>
      <c r="S38" s="107">
        <f t="shared" ref="S38:S45" si="42">P38*O38</f>
        <v>62.64</v>
      </c>
    </row>
    <row r="39" spans="1:19" s="31" customFormat="1" ht="44.25" customHeight="1" x14ac:dyDescent="0.3">
      <c r="A39" s="86" t="s">
        <v>19</v>
      </c>
      <c r="B39" s="98" t="s">
        <v>39</v>
      </c>
      <c r="C39" s="98" t="s">
        <v>40</v>
      </c>
      <c r="D39" s="99" t="s">
        <v>20</v>
      </c>
      <c r="E39" s="89" t="s">
        <v>35</v>
      </c>
      <c r="F39" s="108" t="s">
        <v>65</v>
      </c>
      <c r="G39" s="90" t="s">
        <v>226</v>
      </c>
      <c r="H39" s="90">
        <v>21101</v>
      </c>
      <c r="I39" s="109" t="s">
        <v>123</v>
      </c>
      <c r="J39" s="115" t="s">
        <v>229</v>
      </c>
      <c r="K39" s="109" t="s">
        <v>230</v>
      </c>
      <c r="L39" s="112" t="s">
        <v>33</v>
      </c>
      <c r="M39" s="116" t="s">
        <v>33</v>
      </c>
      <c r="N39" s="117" t="s">
        <v>231</v>
      </c>
      <c r="O39" s="113">
        <v>4</v>
      </c>
      <c r="P39" s="114">
        <v>116</v>
      </c>
      <c r="Q39" s="110" t="s">
        <v>38</v>
      </c>
      <c r="R39" s="106">
        <f t="shared" si="41"/>
        <v>464</v>
      </c>
      <c r="S39" s="107">
        <f t="shared" si="42"/>
        <v>464</v>
      </c>
    </row>
    <row r="40" spans="1:19" s="31" customFormat="1" ht="44.25" customHeight="1" x14ac:dyDescent="0.3">
      <c r="A40" s="86" t="s">
        <v>19</v>
      </c>
      <c r="B40" s="98" t="s">
        <v>39</v>
      </c>
      <c r="C40" s="98" t="s">
        <v>40</v>
      </c>
      <c r="D40" s="99" t="s">
        <v>20</v>
      </c>
      <c r="E40" s="89" t="s">
        <v>35</v>
      </c>
      <c r="F40" s="108" t="s">
        <v>65</v>
      </c>
      <c r="G40" s="90" t="s">
        <v>226</v>
      </c>
      <c r="H40" s="90">
        <v>21101</v>
      </c>
      <c r="I40" s="109" t="s">
        <v>123</v>
      </c>
      <c r="J40" s="115" t="s">
        <v>212</v>
      </c>
      <c r="K40" s="109" t="s">
        <v>213</v>
      </c>
      <c r="L40" s="112" t="s">
        <v>33</v>
      </c>
      <c r="M40" s="116" t="s">
        <v>33</v>
      </c>
      <c r="N40" s="117" t="s">
        <v>156</v>
      </c>
      <c r="O40" s="113">
        <v>20</v>
      </c>
      <c r="P40" s="114">
        <v>6.7279999999999998</v>
      </c>
      <c r="Q40" s="110" t="s">
        <v>38</v>
      </c>
      <c r="R40" s="106">
        <f t="shared" si="41"/>
        <v>134.56</v>
      </c>
      <c r="S40" s="107">
        <f t="shared" si="42"/>
        <v>134.56</v>
      </c>
    </row>
    <row r="41" spans="1:19" s="31" customFormat="1" ht="44.25" customHeight="1" x14ac:dyDescent="0.3">
      <c r="A41" s="86" t="s">
        <v>19</v>
      </c>
      <c r="B41" s="98" t="s">
        <v>39</v>
      </c>
      <c r="C41" s="98" t="s">
        <v>40</v>
      </c>
      <c r="D41" s="99" t="s">
        <v>20</v>
      </c>
      <c r="E41" s="89" t="s">
        <v>35</v>
      </c>
      <c r="F41" s="108" t="s">
        <v>65</v>
      </c>
      <c r="G41" s="90" t="s">
        <v>226</v>
      </c>
      <c r="H41" s="90">
        <v>21101</v>
      </c>
      <c r="I41" s="109" t="s">
        <v>123</v>
      </c>
      <c r="J41" s="115" t="s">
        <v>232</v>
      </c>
      <c r="K41" s="109" t="s">
        <v>233</v>
      </c>
      <c r="L41" s="112" t="s">
        <v>33</v>
      </c>
      <c r="M41" s="116" t="s">
        <v>33</v>
      </c>
      <c r="N41" s="117" t="s">
        <v>50</v>
      </c>
      <c r="O41" s="113">
        <v>20</v>
      </c>
      <c r="P41" s="114">
        <v>4.93</v>
      </c>
      <c r="Q41" s="110" t="s">
        <v>38</v>
      </c>
      <c r="R41" s="106">
        <f t="shared" si="41"/>
        <v>98.6</v>
      </c>
      <c r="S41" s="107">
        <f t="shared" si="42"/>
        <v>98.6</v>
      </c>
    </row>
    <row r="42" spans="1:19" s="31" customFormat="1" ht="44.25" customHeight="1" x14ac:dyDescent="0.3">
      <c r="A42" s="86" t="s">
        <v>19</v>
      </c>
      <c r="B42" s="98" t="s">
        <v>39</v>
      </c>
      <c r="C42" s="98" t="s">
        <v>40</v>
      </c>
      <c r="D42" s="99" t="s">
        <v>20</v>
      </c>
      <c r="E42" s="89" t="s">
        <v>35</v>
      </c>
      <c r="F42" s="108" t="s">
        <v>65</v>
      </c>
      <c r="G42" s="90" t="s">
        <v>226</v>
      </c>
      <c r="H42" s="90">
        <v>21101</v>
      </c>
      <c r="I42" s="109" t="s">
        <v>123</v>
      </c>
      <c r="J42" s="115" t="s">
        <v>210</v>
      </c>
      <c r="K42" s="109" t="s">
        <v>211</v>
      </c>
      <c r="L42" s="112" t="s">
        <v>33</v>
      </c>
      <c r="M42" s="116" t="s">
        <v>33</v>
      </c>
      <c r="N42" s="117" t="s">
        <v>50</v>
      </c>
      <c r="O42" s="113">
        <v>12</v>
      </c>
      <c r="P42" s="114">
        <v>14.5</v>
      </c>
      <c r="Q42" s="110" t="s">
        <v>38</v>
      </c>
      <c r="R42" s="106">
        <f t="shared" si="41"/>
        <v>174</v>
      </c>
      <c r="S42" s="107">
        <f t="shared" si="42"/>
        <v>174</v>
      </c>
    </row>
    <row r="43" spans="1:19" s="31" customFormat="1" ht="44.25" customHeight="1" x14ac:dyDescent="0.3">
      <c r="A43" s="86" t="s">
        <v>19</v>
      </c>
      <c r="B43" s="98" t="s">
        <v>39</v>
      </c>
      <c r="C43" s="98" t="s">
        <v>40</v>
      </c>
      <c r="D43" s="99" t="s">
        <v>20</v>
      </c>
      <c r="E43" s="89" t="s">
        <v>35</v>
      </c>
      <c r="F43" s="108" t="s">
        <v>65</v>
      </c>
      <c r="G43" s="90" t="s">
        <v>226</v>
      </c>
      <c r="H43" s="90">
        <v>21101</v>
      </c>
      <c r="I43" s="109" t="s">
        <v>123</v>
      </c>
      <c r="J43" s="115" t="s">
        <v>234</v>
      </c>
      <c r="K43" s="109" t="s">
        <v>235</v>
      </c>
      <c r="L43" s="112" t="s">
        <v>33</v>
      </c>
      <c r="M43" s="116" t="s">
        <v>33</v>
      </c>
      <c r="N43" s="117" t="s">
        <v>148</v>
      </c>
      <c r="O43" s="113">
        <v>3</v>
      </c>
      <c r="P43" s="114">
        <v>92.8</v>
      </c>
      <c r="Q43" s="110" t="s">
        <v>38</v>
      </c>
      <c r="R43" s="106">
        <f t="shared" si="41"/>
        <v>278.39999999999998</v>
      </c>
      <c r="S43" s="107">
        <f t="shared" si="42"/>
        <v>278.39999999999998</v>
      </c>
    </row>
    <row r="44" spans="1:19" s="31" customFormat="1" ht="44.25" customHeight="1" x14ac:dyDescent="0.3">
      <c r="A44" s="86" t="s">
        <v>19</v>
      </c>
      <c r="B44" s="98" t="s">
        <v>39</v>
      </c>
      <c r="C44" s="98" t="s">
        <v>40</v>
      </c>
      <c r="D44" s="99" t="s">
        <v>20</v>
      </c>
      <c r="E44" s="89" t="s">
        <v>35</v>
      </c>
      <c r="F44" s="108" t="s">
        <v>65</v>
      </c>
      <c r="G44" s="90" t="s">
        <v>226</v>
      </c>
      <c r="H44" s="90">
        <v>21101</v>
      </c>
      <c r="I44" s="109" t="s">
        <v>123</v>
      </c>
      <c r="J44" s="115" t="s">
        <v>236</v>
      </c>
      <c r="K44" s="109" t="s">
        <v>237</v>
      </c>
      <c r="L44" s="112" t="s">
        <v>33</v>
      </c>
      <c r="M44" s="116" t="s">
        <v>33</v>
      </c>
      <c r="N44" s="117" t="s">
        <v>50</v>
      </c>
      <c r="O44" s="113">
        <v>20</v>
      </c>
      <c r="P44" s="114">
        <v>2.9</v>
      </c>
      <c r="Q44" s="110" t="s">
        <v>38</v>
      </c>
      <c r="R44" s="106">
        <f t="shared" si="41"/>
        <v>58</v>
      </c>
      <c r="S44" s="107">
        <f t="shared" si="42"/>
        <v>58</v>
      </c>
    </row>
    <row r="45" spans="1:19" s="31" customFormat="1" ht="44.25" customHeight="1" x14ac:dyDescent="0.3">
      <c r="A45" s="86" t="s">
        <v>19</v>
      </c>
      <c r="B45" s="98" t="s">
        <v>39</v>
      </c>
      <c r="C45" s="98" t="s">
        <v>40</v>
      </c>
      <c r="D45" s="99" t="s">
        <v>20</v>
      </c>
      <c r="E45" s="89" t="s">
        <v>35</v>
      </c>
      <c r="F45" s="108" t="s">
        <v>65</v>
      </c>
      <c r="G45" s="90" t="s">
        <v>226</v>
      </c>
      <c r="H45" s="90">
        <v>21101</v>
      </c>
      <c r="I45" s="109" t="s">
        <v>123</v>
      </c>
      <c r="J45" s="115" t="s">
        <v>238</v>
      </c>
      <c r="K45" s="109" t="s">
        <v>239</v>
      </c>
      <c r="L45" s="112" t="s">
        <v>33</v>
      </c>
      <c r="M45" s="116" t="s">
        <v>33</v>
      </c>
      <c r="N45" s="117" t="s">
        <v>50</v>
      </c>
      <c r="O45" s="113">
        <v>30</v>
      </c>
      <c r="P45" s="114">
        <v>81.2</v>
      </c>
      <c r="Q45" s="110" t="s">
        <v>38</v>
      </c>
      <c r="R45" s="106">
        <f t="shared" si="41"/>
        <v>2436</v>
      </c>
      <c r="S45" s="107">
        <f t="shared" si="42"/>
        <v>2436</v>
      </c>
    </row>
    <row r="46" spans="1:19" s="31" customFormat="1" ht="50.25" customHeight="1" x14ac:dyDescent="0.3">
      <c r="A46" s="86" t="s">
        <v>19</v>
      </c>
      <c r="B46" s="87" t="s">
        <v>39</v>
      </c>
      <c r="C46" s="88" t="s">
        <v>40</v>
      </c>
      <c r="D46" s="89" t="s">
        <v>20</v>
      </c>
      <c r="E46" s="89" t="s">
        <v>140</v>
      </c>
      <c r="F46" s="108" t="s">
        <v>141</v>
      </c>
      <c r="G46" s="119" t="s">
        <v>240</v>
      </c>
      <c r="H46" s="119">
        <v>36101</v>
      </c>
      <c r="I46" s="101" t="s">
        <v>241</v>
      </c>
      <c r="J46" s="99" t="s">
        <v>23</v>
      </c>
      <c r="K46" s="119" t="s">
        <v>242</v>
      </c>
      <c r="L46" s="105" t="s">
        <v>33</v>
      </c>
      <c r="M46" s="100" t="s">
        <v>33</v>
      </c>
      <c r="N46" s="94" t="s">
        <v>45</v>
      </c>
      <c r="O46" s="120">
        <v>1</v>
      </c>
      <c r="P46" s="121">
        <v>53303.16</v>
      </c>
      <c r="Q46" s="110" t="s">
        <v>38</v>
      </c>
      <c r="R46" s="122">
        <f t="shared" ref="R46" si="43">P46</f>
        <v>53303.16</v>
      </c>
      <c r="S46" s="123">
        <f t="shared" ref="S46" si="44">R46</f>
        <v>53303.16</v>
      </c>
    </row>
    <row r="47" spans="1:19" s="31" customFormat="1" ht="50.25" customHeight="1" x14ac:dyDescent="0.3">
      <c r="A47" s="86" t="s">
        <v>19</v>
      </c>
      <c r="B47" s="87" t="s">
        <v>39</v>
      </c>
      <c r="C47" s="88" t="s">
        <v>40</v>
      </c>
      <c r="D47" s="89" t="s">
        <v>20</v>
      </c>
      <c r="E47" s="89" t="s">
        <v>35</v>
      </c>
      <c r="F47" s="108" t="s">
        <v>65</v>
      </c>
      <c r="G47" s="119" t="s">
        <v>152</v>
      </c>
      <c r="H47" s="119">
        <v>32601</v>
      </c>
      <c r="I47" s="101" t="s">
        <v>47</v>
      </c>
      <c r="J47" s="99" t="s">
        <v>23</v>
      </c>
      <c r="K47" s="119" t="s">
        <v>243</v>
      </c>
      <c r="L47" s="105" t="s">
        <v>24</v>
      </c>
      <c r="M47" s="100" t="s">
        <v>25</v>
      </c>
      <c r="N47" s="94" t="s">
        <v>45</v>
      </c>
      <c r="O47" s="120">
        <v>1</v>
      </c>
      <c r="P47" s="121">
        <v>428.04</v>
      </c>
      <c r="Q47" s="110" t="s">
        <v>38</v>
      </c>
      <c r="R47" s="122">
        <f t="shared" ref="R47:R48" si="45">P47</f>
        <v>428.04</v>
      </c>
      <c r="S47" s="123">
        <f t="shared" ref="S47:S48" si="46">R47</f>
        <v>428.04</v>
      </c>
    </row>
    <row r="48" spans="1:19" s="31" customFormat="1" ht="50.25" customHeight="1" x14ac:dyDescent="0.3">
      <c r="A48" s="86" t="s">
        <v>19</v>
      </c>
      <c r="B48" s="87" t="s">
        <v>39</v>
      </c>
      <c r="C48" s="88" t="s">
        <v>40</v>
      </c>
      <c r="D48" s="99" t="s">
        <v>20</v>
      </c>
      <c r="E48" s="89" t="s">
        <v>21</v>
      </c>
      <c r="F48" s="89" t="s">
        <v>20</v>
      </c>
      <c r="G48" s="90" t="s">
        <v>22</v>
      </c>
      <c r="H48" s="119">
        <v>32601</v>
      </c>
      <c r="I48" s="101" t="s">
        <v>47</v>
      </c>
      <c r="J48" s="99" t="s">
        <v>23</v>
      </c>
      <c r="K48" s="119" t="s">
        <v>243</v>
      </c>
      <c r="L48" s="105" t="s">
        <v>24</v>
      </c>
      <c r="M48" s="100" t="s">
        <v>25</v>
      </c>
      <c r="N48" s="94" t="s">
        <v>45</v>
      </c>
      <c r="O48" s="120">
        <v>1</v>
      </c>
      <c r="P48" s="121">
        <v>8446.31</v>
      </c>
      <c r="Q48" s="110" t="s">
        <v>38</v>
      </c>
      <c r="R48" s="122">
        <f t="shared" si="45"/>
        <v>8446.31</v>
      </c>
      <c r="S48" s="123">
        <f t="shared" si="46"/>
        <v>8446.31</v>
      </c>
    </row>
    <row r="49" spans="1:19" s="31" customFormat="1" ht="44.25" customHeight="1" x14ac:dyDescent="0.3">
      <c r="A49" s="86" t="s">
        <v>19</v>
      </c>
      <c r="B49" s="98" t="s">
        <v>39</v>
      </c>
      <c r="C49" s="98" t="s">
        <v>40</v>
      </c>
      <c r="D49" s="99" t="s">
        <v>20</v>
      </c>
      <c r="E49" s="89" t="s">
        <v>21</v>
      </c>
      <c r="F49" s="89" t="s">
        <v>20</v>
      </c>
      <c r="G49" s="90" t="s">
        <v>22</v>
      </c>
      <c r="H49" s="90">
        <v>22301</v>
      </c>
      <c r="I49" s="109" t="s">
        <v>244</v>
      </c>
      <c r="J49" s="115" t="s">
        <v>245</v>
      </c>
      <c r="K49" s="109" t="s">
        <v>246</v>
      </c>
      <c r="L49" s="105" t="s">
        <v>33</v>
      </c>
      <c r="M49" s="100" t="s">
        <v>33</v>
      </c>
      <c r="N49" s="117" t="s">
        <v>50</v>
      </c>
      <c r="O49" s="113">
        <v>7</v>
      </c>
      <c r="P49" s="114">
        <v>694.01139999999998</v>
      </c>
      <c r="Q49" s="110" t="s">
        <v>38</v>
      </c>
      <c r="R49" s="106">
        <f t="shared" ref="R49" si="47">S49</f>
        <v>4858.0797999999995</v>
      </c>
      <c r="S49" s="107">
        <f t="shared" ref="S49" si="48">P49*O49</f>
        <v>4858.0797999999995</v>
      </c>
    </row>
    <row r="50" spans="1:19" s="31" customFormat="1" ht="44.25" customHeight="1" x14ac:dyDescent="0.3">
      <c r="A50" s="86" t="s">
        <v>19</v>
      </c>
      <c r="B50" s="98" t="s">
        <v>39</v>
      </c>
      <c r="C50" s="98" t="s">
        <v>40</v>
      </c>
      <c r="D50" s="99" t="s">
        <v>20</v>
      </c>
      <c r="E50" s="89" t="s">
        <v>21</v>
      </c>
      <c r="F50" s="89" t="s">
        <v>20</v>
      </c>
      <c r="G50" s="90" t="s">
        <v>22</v>
      </c>
      <c r="H50" s="90">
        <v>25201</v>
      </c>
      <c r="I50" s="109" t="s">
        <v>247</v>
      </c>
      <c r="J50" s="115" t="s">
        <v>249</v>
      </c>
      <c r="K50" s="109" t="s">
        <v>248</v>
      </c>
      <c r="L50" s="105" t="s">
        <v>33</v>
      </c>
      <c r="M50" s="100" t="s">
        <v>33</v>
      </c>
      <c r="N50" s="117" t="s">
        <v>50</v>
      </c>
      <c r="O50" s="113">
        <v>85</v>
      </c>
      <c r="P50" s="114">
        <v>58</v>
      </c>
      <c r="Q50" s="110" t="s">
        <v>38</v>
      </c>
      <c r="R50" s="106">
        <f t="shared" ref="R50:R55" si="49">S50</f>
        <v>4930</v>
      </c>
      <c r="S50" s="107">
        <f t="shared" ref="S50:S55" si="50">P50*O50</f>
        <v>4930</v>
      </c>
    </row>
    <row r="51" spans="1:19" s="31" customFormat="1" ht="44.25" customHeight="1" x14ac:dyDescent="0.3">
      <c r="A51" s="86" t="s">
        <v>19</v>
      </c>
      <c r="B51" s="98" t="s">
        <v>39</v>
      </c>
      <c r="C51" s="98" t="s">
        <v>40</v>
      </c>
      <c r="D51" s="99" t="s">
        <v>20</v>
      </c>
      <c r="E51" s="89" t="s">
        <v>35</v>
      </c>
      <c r="F51" s="108" t="s">
        <v>36</v>
      </c>
      <c r="G51" s="90" t="s">
        <v>37</v>
      </c>
      <c r="H51" s="90">
        <v>26102</v>
      </c>
      <c r="I51" s="109" t="s">
        <v>131</v>
      </c>
      <c r="J51" s="115" t="s">
        <v>42</v>
      </c>
      <c r="K51" s="109" t="s">
        <v>73</v>
      </c>
      <c r="L51" s="112" t="s">
        <v>41</v>
      </c>
      <c r="M51" s="116" t="s">
        <v>25</v>
      </c>
      <c r="N51" s="117" t="s">
        <v>137</v>
      </c>
      <c r="O51" s="113">
        <v>2500</v>
      </c>
      <c r="P51" s="114">
        <v>1</v>
      </c>
      <c r="Q51" s="110" t="s">
        <v>38</v>
      </c>
      <c r="R51" s="106">
        <f t="shared" si="49"/>
        <v>2500</v>
      </c>
      <c r="S51" s="107">
        <f t="shared" si="50"/>
        <v>2500</v>
      </c>
    </row>
    <row r="52" spans="1:19" s="31" customFormat="1" ht="44.25" customHeight="1" x14ac:dyDescent="0.3">
      <c r="A52" s="86" t="s">
        <v>19</v>
      </c>
      <c r="B52" s="98" t="s">
        <v>39</v>
      </c>
      <c r="C52" s="98" t="s">
        <v>40</v>
      </c>
      <c r="D52" s="99" t="s">
        <v>20</v>
      </c>
      <c r="E52" s="89" t="s">
        <v>21</v>
      </c>
      <c r="F52" s="89" t="s">
        <v>20</v>
      </c>
      <c r="G52" s="90" t="s">
        <v>22</v>
      </c>
      <c r="H52" s="90">
        <v>26102</v>
      </c>
      <c r="I52" s="109" t="s">
        <v>131</v>
      </c>
      <c r="J52" s="115" t="s">
        <v>42</v>
      </c>
      <c r="K52" s="109" t="s">
        <v>73</v>
      </c>
      <c r="L52" s="112" t="s">
        <v>41</v>
      </c>
      <c r="M52" s="116" t="s">
        <v>25</v>
      </c>
      <c r="N52" s="117" t="s">
        <v>137</v>
      </c>
      <c r="O52" s="113">
        <v>2000</v>
      </c>
      <c r="P52" s="114">
        <v>1</v>
      </c>
      <c r="Q52" s="110" t="s">
        <v>38</v>
      </c>
      <c r="R52" s="106">
        <f t="shared" si="49"/>
        <v>2000</v>
      </c>
      <c r="S52" s="107">
        <f t="shared" si="50"/>
        <v>2000</v>
      </c>
    </row>
    <row r="53" spans="1:19" s="31" customFormat="1" ht="44.25" customHeight="1" x14ac:dyDescent="0.3">
      <c r="A53" s="86" t="s">
        <v>19</v>
      </c>
      <c r="B53" s="98" t="s">
        <v>39</v>
      </c>
      <c r="C53" s="98" t="s">
        <v>40</v>
      </c>
      <c r="D53" s="99" t="s">
        <v>20</v>
      </c>
      <c r="E53" s="89" t="s">
        <v>35</v>
      </c>
      <c r="F53" s="89">
        <v>45</v>
      </c>
      <c r="G53" s="90" t="s">
        <v>152</v>
      </c>
      <c r="H53" s="90">
        <v>26102</v>
      </c>
      <c r="I53" s="109" t="s">
        <v>131</v>
      </c>
      <c r="J53" s="115" t="s">
        <v>42</v>
      </c>
      <c r="K53" s="109" t="s">
        <v>73</v>
      </c>
      <c r="L53" s="112" t="s">
        <v>41</v>
      </c>
      <c r="M53" s="116" t="s">
        <v>25</v>
      </c>
      <c r="N53" s="117" t="s">
        <v>137</v>
      </c>
      <c r="O53" s="113">
        <v>1000</v>
      </c>
      <c r="P53" s="114">
        <v>1</v>
      </c>
      <c r="Q53" s="110" t="s">
        <v>38</v>
      </c>
      <c r="R53" s="106">
        <f t="shared" si="49"/>
        <v>1000</v>
      </c>
      <c r="S53" s="107">
        <f t="shared" si="50"/>
        <v>1000</v>
      </c>
    </row>
    <row r="54" spans="1:19" s="31" customFormat="1" ht="44.25" customHeight="1" x14ac:dyDescent="0.3">
      <c r="A54" s="86" t="s">
        <v>19</v>
      </c>
      <c r="B54" s="98" t="s">
        <v>39</v>
      </c>
      <c r="C54" s="98" t="s">
        <v>40</v>
      </c>
      <c r="D54" s="99" t="s">
        <v>20</v>
      </c>
      <c r="E54" s="89" t="s">
        <v>35</v>
      </c>
      <c r="F54" s="89">
        <v>45</v>
      </c>
      <c r="G54" s="90" t="s">
        <v>116</v>
      </c>
      <c r="H54" s="90">
        <v>26102</v>
      </c>
      <c r="I54" s="109" t="s">
        <v>131</v>
      </c>
      <c r="J54" s="115" t="s">
        <v>42</v>
      </c>
      <c r="K54" s="109" t="s">
        <v>73</v>
      </c>
      <c r="L54" s="112" t="s">
        <v>41</v>
      </c>
      <c r="M54" s="116" t="s">
        <v>25</v>
      </c>
      <c r="N54" s="117" t="s">
        <v>137</v>
      </c>
      <c r="O54" s="113">
        <v>1000</v>
      </c>
      <c r="P54" s="114">
        <v>1</v>
      </c>
      <c r="Q54" s="110" t="s">
        <v>38</v>
      </c>
      <c r="R54" s="106">
        <f t="shared" si="49"/>
        <v>1000</v>
      </c>
      <c r="S54" s="107">
        <f t="shared" si="50"/>
        <v>1000</v>
      </c>
    </row>
    <row r="55" spans="1:19" s="31" customFormat="1" ht="44.25" customHeight="1" x14ac:dyDescent="0.3">
      <c r="A55" s="86" t="s">
        <v>19</v>
      </c>
      <c r="B55" s="98" t="s">
        <v>39</v>
      </c>
      <c r="C55" s="98" t="s">
        <v>40</v>
      </c>
      <c r="D55" s="99" t="s">
        <v>20</v>
      </c>
      <c r="E55" s="89" t="s">
        <v>115</v>
      </c>
      <c r="F55" s="89" t="s">
        <v>20</v>
      </c>
      <c r="G55" s="90" t="s">
        <v>22</v>
      </c>
      <c r="H55" s="90">
        <v>26104</v>
      </c>
      <c r="I55" s="109" t="s">
        <v>131</v>
      </c>
      <c r="J55" s="115" t="s">
        <v>153</v>
      </c>
      <c r="K55" s="109" t="s">
        <v>250</v>
      </c>
      <c r="L55" s="112" t="s">
        <v>41</v>
      </c>
      <c r="M55" s="116" t="s">
        <v>25</v>
      </c>
      <c r="N55" s="117" t="s">
        <v>137</v>
      </c>
      <c r="O55" s="113">
        <v>3500</v>
      </c>
      <c r="P55" s="114">
        <v>1</v>
      </c>
      <c r="Q55" s="110" t="s">
        <v>38</v>
      </c>
      <c r="R55" s="106">
        <f t="shared" si="49"/>
        <v>3500</v>
      </c>
      <c r="S55" s="107">
        <f t="shared" si="50"/>
        <v>3500</v>
      </c>
    </row>
    <row r="56" spans="1:19" s="31" customFormat="1" ht="44.25" customHeight="1" x14ac:dyDescent="0.3">
      <c r="A56" s="86" t="s">
        <v>19</v>
      </c>
      <c r="B56" s="98" t="s">
        <v>39</v>
      </c>
      <c r="C56" s="98" t="s">
        <v>40</v>
      </c>
      <c r="D56" s="99" t="s">
        <v>20</v>
      </c>
      <c r="E56" s="89" t="s">
        <v>21</v>
      </c>
      <c r="F56" s="89" t="s">
        <v>20</v>
      </c>
      <c r="G56" s="90" t="s">
        <v>22</v>
      </c>
      <c r="H56" s="90">
        <v>33901</v>
      </c>
      <c r="I56" s="89" t="s">
        <v>132</v>
      </c>
      <c r="J56" s="100" t="s">
        <v>23</v>
      </c>
      <c r="K56" s="89" t="s">
        <v>251</v>
      </c>
      <c r="L56" s="100" t="s">
        <v>41</v>
      </c>
      <c r="M56" s="102" t="s">
        <v>25</v>
      </c>
      <c r="N56" s="94" t="s">
        <v>45</v>
      </c>
      <c r="O56" s="103">
        <v>1</v>
      </c>
      <c r="P56" s="104">
        <v>104.4</v>
      </c>
      <c r="Q56" s="110" t="s">
        <v>38</v>
      </c>
      <c r="R56" s="106">
        <f>S56</f>
        <v>104.4</v>
      </c>
      <c r="S56" s="107">
        <f>P56*O56</f>
        <v>104.4</v>
      </c>
    </row>
    <row r="57" spans="1:19" s="31" customFormat="1" ht="44.25" customHeight="1" x14ac:dyDescent="0.3">
      <c r="A57" s="86" t="s">
        <v>19</v>
      </c>
      <c r="B57" s="98" t="s">
        <v>39</v>
      </c>
      <c r="C57" s="98" t="s">
        <v>40</v>
      </c>
      <c r="D57" s="99" t="s">
        <v>20</v>
      </c>
      <c r="E57" s="89" t="s">
        <v>21</v>
      </c>
      <c r="F57" s="108" t="s">
        <v>20</v>
      </c>
      <c r="G57" s="90" t="s">
        <v>22</v>
      </c>
      <c r="H57" s="90">
        <v>35501</v>
      </c>
      <c r="I57" s="100" t="s">
        <v>252</v>
      </c>
      <c r="J57" s="100" t="s">
        <v>23</v>
      </c>
      <c r="K57" s="109" t="s">
        <v>253</v>
      </c>
      <c r="L57" s="100" t="s">
        <v>33</v>
      </c>
      <c r="M57" s="102" t="s">
        <v>33</v>
      </c>
      <c r="N57" s="94" t="s">
        <v>23</v>
      </c>
      <c r="O57" s="103">
        <v>1</v>
      </c>
      <c r="P57" s="104">
        <v>4236.32</v>
      </c>
      <c r="Q57" s="110" t="s">
        <v>38</v>
      </c>
      <c r="R57" s="106">
        <f t="shared" ref="R57:R58" si="51">S57</f>
        <v>4236.32</v>
      </c>
      <c r="S57" s="107">
        <f t="shared" ref="S57:S58" si="52">P57*O57</f>
        <v>4236.32</v>
      </c>
    </row>
    <row r="58" spans="1:19" s="31" customFormat="1" ht="44.25" customHeight="1" x14ac:dyDescent="0.3">
      <c r="A58" s="86" t="s">
        <v>19</v>
      </c>
      <c r="B58" s="98" t="s">
        <v>39</v>
      </c>
      <c r="C58" s="98" t="s">
        <v>40</v>
      </c>
      <c r="D58" s="99" t="s">
        <v>20</v>
      </c>
      <c r="E58" s="89" t="s">
        <v>21</v>
      </c>
      <c r="F58" s="108" t="s">
        <v>20</v>
      </c>
      <c r="G58" s="90" t="s">
        <v>22</v>
      </c>
      <c r="H58" s="90">
        <v>22104</v>
      </c>
      <c r="I58" s="92" t="s">
        <v>103</v>
      </c>
      <c r="J58" s="100" t="s">
        <v>49</v>
      </c>
      <c r="K58" s="109" t="s">
        <v>91</v>
      </c>
      <c r="L58" s="100" t="s">
        <v>33</v>
      </c>
      <c r="M58" s="102" t="s">
        <v>33</v>
      </c>
      <c r="N58" s="94" t="s">
        <v>137</v>
      </c>
      <c r="O58" s="103">
        <v>1</v>
      </c>
      <c r="P58" s="104">
        <v>712</v>
      </c>
      <c r="Q58" s="110" t="s">
        <v>38</v>
      </c>
      <c r="R58" s="106">
        <f t="shared" si="51"/>
        <v>712</v>
      </c>
      <c r="S58" s="107">
        <f t="shared" si="52"/>
        <v>712</v>
      </c>
    </row>
    <row r="59" spans="1:19" s="31" customFormat="1" ht="44.25" customHeight="1" x14ac:dyDescent="0.3">
      <c r="A59" s="86" t="s">
        <v>19</v>
      </c>
      <c r="B59" s="98" t="s">
        <v>39</v>
      </c>
      <c r="C59" s="98" t="s">
        <v>40</v>
      </c>
      <c r="D59" s="99" t="s">
        <v>20</v>
      </c>
      <c r="E59" s="89" t="s">
        <v>35</v>
      </c>
      <c r="F59" s="108" t="s">
        <v>65</v>
      </c>
      <c r="G59" s="90" t="s">
        <v>152</v>
      </c>
      <c r="H59" s="90">
        <v>29801</v>
      </c>
      <c r="I59" s="92" t="s">
        <v>256</v>
      </c>
      <c r="J59" s="100" t="s">
        <v>254</v>
      </c>
      <c r="K59" s="109" t="s">
        <v>255</v>
      </c>
      <c r="L59" s="100" t="s">
        <v>33</v>
      </c>
      <c r="M59" s="102" t="s">
        <v>33</v>
      </c>
      <c r="N59" s="94" t="s">
        <v>50</v>
      </c>
      <c r="O59" s="103">
        <v>1</v>
      </c>
      <c r="P59" s="104">
        <v>2088</v>
      </c>
      <c r="Q59" s="110" t="s">
        <v>38</v>
      </c>
      <c r="R59" s="106">
        <f t="shared" ref="R59" si="53">S59</f>
        <v>2088</v>
      </c>
      <c r="S59" s="107">
        <f t="shared" ref="S59" si="54">P59*O59</f>
        <v>2088</v>
      </c>
    </row>
    <row r="60" spans="1:19" s="31" customFormat="1" ht="44.25" customHeight="1" x14ac:dyDescent="0.3">
      <c r="A60" s="86" t="s">
        <v>19</v>
      </c>
      <c r="B60" s="98" t="s">
        <v>39</v>
      </c>
      <c r="C60" s="98" t="s">
        <v>40</v>
      </c>
      <c r="D60" s="99" t="s">
        <v>20</v>
      </c>
      <c r="E60" s="89" t="s">
        <v>35</v>
      </c>
      <c r="F60" s="108" t="s">
        <v>65</v>
      </c>
      <c r="G60" s="90" t="s">
        <v>152</v>
      </c>
      <c r="H60" s="90">
        <v>29801</v>
      </c>
      <c r="I60" s="92" t="s">
        <v>256</v>
      </c>
      <c r="J60" s="100" t="s">
        <v>257</v>
      </c>
      <c r="K60" s="109" t="s">
        <v>258</v>
      </c>
      <c r="L60" s="100" t="s">
        <v>33</v>
      </c>
      <c r="M60" s="102" t="s">
        <v>33</v>
      </c>
      <c r="N60" s="94" t="s">
        <v>50</v>
      </c>
      <c r="O60" s="103">
        <v>6</v>
      </c>
      <c r="P60" s="104">
        <v>1682</v>
      </c>
      <c r="Q60" s="110" t="s">
        <v>38</v>
      </c>
      <c r="R60" s="106">
        <f t="shared" ref="R60:R61" si="55">S60</f>
        <v>10092</v>
      </c>
      <c r="S60" s="107">
        <f t="shared" ref="S60:S61" si="56">P60*O60</f>
        <v>10092</v>
      </c>
    </row>
    <row r="61" spans="1:19" s="31" customFormat="1" ht="44.25" customHeight="1" x14ac:dyDescent="0.3">
      <c r="A61" s="86" t="s">
        <v>19</v>
      </c>
      <c r="B61" s="98" t="s">
        <v>39</v>
      </c>
      <c r="C61" s="98" t="s">
        <v>40</v>
      </c>
      <c r="D61" s="99" t="s">
        <v>20</v>
      </c>
      <c r="E61" s="89" t="s">
        <v>21</v>
      </c>
      <c r="F61" s="108" t="s">
        <v>58</v>
      </c>
      <c r="G61" s="90" t="s">
        <v>59</v>
      </c>
      <c r="H61" s="90">
        <v>21601</v>
      </c>
      <c r="I61" s="92" t="s">
        <v>51</v>
      </c>
      <c r="J61" s="100" t="s">
        <v>168</v>
      </c>
      <c r="K61" s="109" t="s">
        <v>169</v>
      </c>
      <c r="L61" s="100" t="s">
        <v>33</v>
      </c>
      <c r="M61" s="102" t="s">
        <v>33</v>
      </c>
      <c r="N61" s="94" t="s">
        <v>50</v>
      </c>
      <c r="O61" s="103">
        <v>13</v>
      </c>
      <c r="P61" s="104">
        <v>338.72</v>
      </c>
      <c r="Q61" s="110" t="s">
        <v>38</v>
      </c>
      <c r="R61" s="106">
        <f t="shared" si="55"/>
        <v>4403.3600000000006</v>
      </c>
      <c r="S61" s="107">
        <f t="shared" si="56"/>
        <v>4403.3600000000006</v>
      </c>
    </row>
    <row r="62" spans="1:19" s="31" customFormat="1" ht="44.25" customHeight="1" x14ac:dyDescent="0.3">
      <c r="A62" s="86" t="s">
        <v>19</v>
      </c>
      <c r="B62" s="98" t="s">
        <v>39</v>
      </c>
      <c r="C62" s="98" t="s">
        <v>40</v>
      </c>
      <c r="D62" s="99" t="s">
        <v>20</v>
      </c>
      <c r="E62" s="89" t="s">
        <v>21</v>
      </c>
      <c r="F62" s="108" t="s">
        <v>58</v>
      </c>
      <c r="G62" s="90" t="s">
        <v>59</v>
      </c>
      <c r="H62" s="90">
        <v>21601</v>
      </c>
      <c r="I62" s="92" t="s">
        <v>51</v>
      </c>
      <c r="J62" s="100" t="s">
        <v>166</v>
      </c>
      <c r="K62" s="109" t="s">
        <v>167</v>
      </c>
      <c r="L62" s="100" t="s">
        <v>33</v>
      </c>
      <c r="M62" s="102" t="s">
        <v>33</v>
      </c>
      <c r="N62" s="94" t="s">
        <v>50</v>
      </c>
      <c r="O62" s="103">
        <v>13</v>
      </c>
      <c r="P62" s="104">
        <v>338.72</v>
      </c>
      <c r="Q62" s="110" t="s">
        <v>38</v>
      </c>
      <c r="R62" s="106">
        <f t="shared" ref="R62:R63" si="57">S62</f>
        <v>4403.3600000000006</v>
      </c>
      <c r="S62" s="107">
        <f t="shared" ref="S62:S63" si="58">P62*O62</f>
        <v>4403.3600000000006</v>
      </c>
    </row>
    <row r="63" spans="1:19" s="31" customFormat="1" ht="44.25" customHeight="1" x14ac:dyDescent="0.3">
      <c r="A63" s="86" t="s">
        <v>19</v>
      </c>
      <c r="B63" s="98" t="s">
        <v>39</v>
      </c>
      <c r="C63" s="98" t="s">
        <v>40</v>
      </c>
      <c r="D63" s="99" t="s">
        <v>20</v>
      </c>
      <c r="E63" s="89" t="s">
        <v>21</v>
      </c>
      <c r="F63" s="108" t="s">
        <v>20</v>
      </c>
      <c r="G63" s="90" t="s">
        <v>22</v>
      </c>
      <c r="H63" s="90">
        <v>29901</v>
      </c>
      <c r="I63" s="92" t="s">
        <v>158</v>
      </c>
      <c r="J63" s="100" t="s">
        <v>259</v>
      </c>
      <c r="K63" s="109" t="s">
        <v>260</v>
      </c>
      <c r="L63" s="100" t="s">
        <v>33</v>
      </c>
      <c r="M63" s="102" t="s">
        <v>33</v>
      </c>
      <c r="N63" s="94" t="s">
        <v>50</v>
      </c>
      <c r="O63" s="103">
        <v>1</v>
      </c>
      <c r="P63" s="104">
        <v>1815.4</v>
      </c>
      <c r="Q63" s="110" t="s">
        <v>38</v>
      </c>
      <c r="R63" s="106">
        <f t="shared" si="57"/>
        <v>1815.4</v>
      </c>
      <c r="S63" s="107">
        <f t="shared" si="58"/>
        <v>1815.4</v>
      </c>
    </row>
    <row r="64" spans="1:19" s="31" customFormat="1" ht="44.25" customHeight="1" x14ac:dyDescent="0.3">
      <c r="A64" s="86" t="s">
        <v>19</v>
      </c>
      <c r="B64" s="98" t="s">
        <v>39</v>
      </c>
      <c r="C64" s="98" t="s">
        <v>40</v>
      </c>
      <c r="D64" s="99" t="s">
        <v>20</v>
      </c>
      <c r="E64" s="89" t="s">
        <v>160</v>
      </c>
      <c r="F64" s="108" t="s">
        <v>161</v>
      </c>
      <c r="G64" s="90" t="s">
        <v>263</v>
      </c>
      <c r="H64" s="90">
        <v>21101</v>
      </c>
      <c r="I64" s="92" t="s">
        <v>123</v>
      </c>
      <c r="J64" s="100" t="s">
        <v>261</v>
      </c>
      <c r="K64" s="109" t="s">
        <v>262</v>
      </c>
      <c r="L64" s="100" t="s">
        <v>33</v>
      </c>
      <c r="M64" s="102" t="s">
        <v>33</v>
      </c>
      <c r="N64" s="94" t="s">
        <v>50</v>
      </c>
      <c r="O64" s="103">
        <v>1</v>
      </c>
      <c r="P64" s="104">
        <v>357.28</v>
      </c>
      <c r="Q64" s="110" t="s">
        <v>38</v>
      </c>
      <c r="R64" s="106">
        <f t="shared" ref="R64:R73" si="59">S64</f>
        <v>357.28</v>
      </c>
      <c r="S64" s="107">
        <f t="shared" ref="S64:S73" si="60">P64*O64</f>
        <v>357.28</v>
      </c>
    </row>
    <row r="65" spans="1:23" s="31" customFormat="1" ht="44.25" customHeight="1" x14ac:dyDescent="0.3">
      <c r="A65" s="86" t="s">
        <v>19</v>
      </c>
      <c r="B65" s="98" t="s">
        <v>39</v>
      </c>
      <c r="C65" s="98" t="s">
        <v>40</v>
      </c>
      <c r="D65" s="99" t="s">
        <v>20</v>
      </c>
      <c r="E65" s="89" t="s">
        <v>21</v>
      </c>
      <c r="F65" s="108" t="s">
        <v>20</v>
      </c>
      <c r="G65" s="90" t="s">
        <v>22</v>
      </c>
      <c r="H65" s="90">
        <v>35101</v>
      </c>
      <c r="I65" s="100" t="s">
        <v>264</v>
      </c>
      <c r="J65" s="100" t="s">
        <v>23</v>
      </c>
      <c r="K65" s="109" t="s">
        <v>265</v>
      </c>
      <c r="L65" s="100" t="s">
        <v>33</v>
      </c>
      <c r="M65" s="102" t="s">
        <v>33</v>
      </c>
      <c r="N65" s="94" t="s">
        <v>23</v>
      </c>
      <c r="O65" s="103">
        <v>1</v>
      </c>
      <c r="P65" s="104">
        <v>37500</v>
      </c>
      <c r="Q65" s="110" t="s">
        <v>38</v>
      </c>
      <c r="R65" s="106">
        <f t="shared" si="59"/>
        <v>37500</v>
      </c>
      <c r="S65" s="107">
        <f t="shared" si="60"/>
        <v>37500</v>
      </c>
    </row>
    <row r="66" spans="1:23" s="31" customFormat="1" ht="44.25" customHeight="1" x14ac:dyDescent="0.3">
      <c r="A66" s="86" t="s">
        <v>19</v>
      </c>
      <c r="B66" s="98" t="s">
        <v>39</v>
      </c>
      <c r="C66" s="98" t="s">
        <v>40</v>
      </c>
      <c r="D66" s="124" t="s">
        <v>20</v>
      </c>
      <c r="E66" s="118" t="s">
        <v>21</v>
      </c>
      <c r="F66" s="118" t="s">
        <v>20</v>
      </c>
      <c r="G66" s="118" t="s">
        <v>28</v>
      </c>
      <c r="H66" s="118" t="s">
        <v>133</v>
      </c>
      <c r="I66" s="125" t="s">
        <v>134</v>
      </c>
      <c r="J66" s="126" t="s">
        <v>45</v>
      </c>
      <c r="K66" s="124" t="s">
        <v>266</v>
      </c>
      <c r="L66" s="127" t="s">
        <v>135</v>
      </c>
      <c r="M66" s="128" t="s">
        <v>95</v>
      </c>
      <c r="N66" s="129" t="s">
        <v>26</v>
      </c>
      <c r="O66" s="130">
        <v>1</v>
      </c>
      <c r="P66" s="125">
        <v>4553.95</v>
      </c>
      <c r="Q66" s="110" t="s">
        <v>38</v>
      </c>
      <c r="R66" s="106">
        <f t="shared" si="59"/>
        <v>4553.95</v>
      </c>
      <c r="S66" s="107">
        <f t="shared" si="60"/>
        <v>4553.95</v>
      </c>
    </row>
    <row r="67" spans="1:23" s="31" customFormat="1" ht="44.25" customHeight="1" x14ac:dyDescent="0.3">
      <c r="A67" s="86" t="s">
        <v>19</v>
      </c>
      <c r="B67" s="98" t="s">
        <v>39</v>
      </c>
      <c r="C67" s="98" t="s">
        <v>44</v>
      </c>
      <c r="D67" s="124" t="s">
        <v>20</v>
      </c>
      <c r="E67" s="118" t="s">
        <v>21</v>
      </c>
      <c r="F67" s="118" t="s">
        <v>20</v>
      </c>
      <c r="G67" s="118" t="s">
        <v>22</v>
      </c>
      <c r="H67" s="118" t="s">
        <v>133</v>
      </c>
      <c r="I67" s="125" t="s">
        <v>134</v>
      </c>
      <c r="J67" s="126" t="s">
        <v>45</v>
      </c>
      <c r="K67" s="124" t="s">
        <v>266</v>
      </c>
      <c r="L67" s="127" t="s">
        <v>135</v>
      </c>
      <c r="M67" s="128" t="s">
        <v>95</v>
      </c>
      <c r="N67" s="129" t="s">
        <v>26</v>
      </c>
      <c r="O67" s="130">
        <v>1</v>
      </c>
      <c r="P67" s="125">
        <v>1888.01</v>
      </c>
      <c r="Q67" s="110" t="s">
        <v>38</v>
      </c>
      <c r="R67" s="106">
        <f t="shared" si="59"/>
        <v>1888.01</v>
      </c>
      <c r="S67" s="107">
        <f t="shared" si="60"/>
        <v>1888.01</v>
      </c>
    </row>
    <row r="68" spans="1:23" s="31" customFormat="1" ht="44.25" customHeight="1" x14ac:dyDescent="0.3">
      <c r="A68" s="86" t="s">
        <v>19</v>
      </c>
      <c r="B68" s="98" t="s">
        <v>39</v>
      </c>
      <c r="C68" s="98" t="s">
        <v>44</v>
      </c>
      <c r="D68" s="124" t="s">
        <v>20</v>
      </c>
      <c r="E68" s="118" t="s">
        <v>35</v>
      </c>
      <c r="F68" s="131" t="s">
        <v>36</v>
      </c>
      <c r="G68" s="118" t="s">
        <v>28</v>
      </c>
      <c r="H68" s="118" t="s">
        <v>133</v>
      </c>
      <c r="I68" s="125" t="s">
        <v>134</v>
      </c>
      <c r="J68" s="126" t="s">
        <v>45</v>
      </c>
      <c r="K68" s="124" t="s">
        <v>266</v>
      </c>
      <c r="L68" s="127" t="s">
        <v>135</v>
      </c>
      <c r="M68" s="128" t="s">
        <v>95</v>
      </c>
      <c r="N68" s="129" t="s">
        <v>26</v>
      </c>
      <c r="O68" s="130">
        <v>1</v>
      </c>
      <c r="P68" s="125">
        <v>600</v>
      </c>
      <c r="Q68" s="110" t="s">
        <v>38</v>
      </c>
      <c r="R68" s="106">
        <f t="shared" si="59"/>
        <v>600</v>
      </c>
      <c r="S68" s="107">
        <f t="shared" si="60"/>
        <v>600</v>
      </c>
    </row>
    <row r="69" spans="1:23" s="31" customFormat="1" ht="44.25" customHeight="1" x14ac:dyDescent="0.3">
      <c r="A69" s="86" t="s">
        <v>19</v>
      </c>
      <c r="B69" s="98" t="s">
        <v>39</v>
      </c>
      <c r="C69" s="98" t="s">
        <v>57</v>
      </c>
      <c r="D69" s="124" t="s">
        <v>20</v>
      </c>
      <c r="E69" s="118" t="s">
        <v>21</v>
      </c>
      <c r="F69" s="118" t="s">
        <v>20</v>
      </c>
      <c r="G69" s="118" t="s">
        <v>22</v>
      </c>
      <c r="H69" s="118" t="s">
        <v>133</v>
      </c>
      <c r="I69" s="125" t="s">
        <v>134</v>
      </c>
      <c r="J69" s="126" t="s">
        <v>45</v>
      </c>
      <c r="K69" s="124" t="s">
        <v>266</v>
      </c>
      <c r="L69" s="127" t="s">
        <v>135</v>
      </c>
      <c r="M69" s="128" t="s">
        <v>95</v>
      </c>
      <c r="N69" s="129" t="s">
        <v>26</v>
      </c>
      <c r="O69" s="130">
        <v>1</v>
      </c>
      <c r="P69" s="125">
        <v>1500</v>
      </c>
      <c r="Q69" s="110" t="s">
        <v>38</v>
      </c>
      <c r="R69" s="106">
        <f t="shared" si="59"/>
        <v>1500</v>
      </c>
      <c r="S69" s="107">
        <f t="shared" si="60"/>
        <v>1500</v>
      </c>
    </row>
    <row r="70" spans="1:23" s="31" customFormat="1" ht="44.25" customHeight="1" x14ac:dyDescent="0.3">
      <c r="A70" s="86" t="s">
        <v>19</v>
      </c>
      <c r="B70" s="98" t="s">
        <v>39</v>
      </c>
      <c r="C70" s="98" t="s">
        <v>57</v>
      </c>
      <c r="D70" s="124" t="s">
        <v>20</v>
      </c>
      <c r="E70" s="118" t="s">
        <v>35</v>
      </c>
      <c r="F70" s="131" t="s">
        <v>36</v>
      </c>
      <c r="G70" s="118" t="s">
        <v>28</v>
      </c>
      <c r="H70" s="118" t="s">
        <v>133</v>
      </c>
      <c r="I70" s="125" t="s">
        <v>134</v>
      </c>
      <c r="J70" s="126" t="s">
        <v>45</v>
      </c>
      <c r="K70" s="124" t="s">
        <v>266</v>
      </c>
      <c r="L70" s="127" t="s">
        <v>135</v>
      </c>
      <c r="M70" s="128" t="s">
        <v>95</v>
      </c>
      <c r="N70" s="129" t="s">
        <v>26</v>
      </c>
      <c r="O70" s="130">
        <v>1</v>
      </c>
      <c r="P70" s="125">
        <v>727.38</v>
      </c>
      <c r="Q70" s="110" t="s">
        <v>38</v>
      </c>
      <c r="R70" s="106">
        <f t="shared" si="59"/>
        <v>727.38</v>
      </c>
      <c r="S70" s="107">
        <f t="shared" si="60"/>
        <v>727.38</v>
      </c>
    </row>
    <row r="71" spans="1:23" s="31" customFormat="1" ht="44.25" customHeight="1" x14ac:dyDescent="0.3">
      <c r="A71" s="86" t="s">
        <v>19</v>
      </c>
      <c r="B71" s="98" t="s">
        <v>39</v>
      </c>
      <c r="C71" s="98" t="s">
        <v>63</v>
      </c>
      <c r="D71" s="124" t="s">
        <v>20</v>
      </c>
      <c r="E71" s="118" t="s">
        <v>21</v>
      </c>
      <c r="F71" s="118" t="s">
        <v>20</v>
      </c>
      <c r="G71" s="118" t="s">
        <v>22</v>
      </c>
      <c r="H71" s="118" t="s">
        <v>133</v>
      </c>
      <c r="I71" s="125" t="s">
        <v>134</v>
      </c>
      <c r="J71" s="126" t="s">
        <v>45</v>
      </c>
      <c r="K71" s="124" t="s">
        <v>266</v>
      </c>
      <c r="L71" s="127" t="s">
        <v>135</v>
      </c>
      <c r="M71" s="128" t="s">
        <v>95</v>
      </c>
      <c r="N71" s="129" t="s">
        <v>26</v>
      </c>
      <c r="O71" s="130">
        <v>1</v>
      </c>
      <c r="P71" s="125">
        <v>1711.95</v>
      </c>
      <c r="Q71" s="110" t="s">
        <v>38</v>
      </c>
      <c r="R71" s="106">
        <f t="shared" si="59"/>
        <v>1711.95</v>
      </c>
      <c r="S71" s="107">
        <f t="shared" si="60"/>
        <v>1711.95</v>
      </c>
    </row>
    <row r="72" spans="1:23" s="31" customFormat="1" ht="44.25" customHeight="1" x14ac:dyDescent="0.3">
      <c r="A72" s="86" t="s">
        <v>19</v>
      </c>
      <c r="B72" s="98" t="s">
        <v>39</v>
      </c>
      <c r="C72" s="98" t="s">
        <v>90</v>
      </c>
      <c r="D72" s="124" t="s">
        <v>20</v>
      </c>
      <c r="E72" s="118" t="s">
        <v>21</v>
      </c>
      <c r="F72" s="118" t="s">
        <v>20</v>
      </c>
      <c r="G72" s="118" t="s">
        <v>22</v>
      </c>
      <c r="H72" s="118" t="s">
        <v>133</v>
      </c>
      <c r="I72" s="125" t="s">
        <v>134</v>
      </c>
      <c r="J72" s="126" t="s">
        <v>45</v>
      </c>
      <c r="K72" s="124" t="s">
        <v>266</v>
      </c>
      <c r="L72" s="127" t="s">
        <v>135</v>
      </c>
      <c r="M72" s="128" t="s">
        <v>95</v>
      </c>
      <c r="N72" s="129" t="s">
        <v>26</v>
      </c>
      <c r="O72" s="130">
        <v>1</v>
      </c>
      <c r="P72" s="125">
        <v>1905.76</v>
      </c>
      <c r="Q72" s="110" t="s">
        <v>38</v>
      </c>
      <c r="R72" s="106">
        <f t="shared" si="59"/>
        <v>1905.76</v>
      </c>
      <c r="S72" s="107">
        <f t="shared" si="60"/>
        <v>1905.76</v>
      </c>
    </row>
    <row r="73" spans="1:23" s="31" customFormat="1" ht="44.25" customHeight="1" x14ac:dyDescent="0.3">
      <c r="A73" s="86" t="s">
        <v>19</v>
      </c>
      <c r="B73" s="98" t="s">
        <v>39</v>
      </c>
      <c r="C73" s="98" t="s">
        <v>67</v>
      </c>
      <c r="D73" s="124" t="s">
        <v>20</v>
      </c>
      <c r="E73" s="118" t="s">
        <v>21</v>
      </c>
      <c r="F73" s="118" t="s">
        <v>20</v>
      </c>
      <c r="G73" s="118" t="s">
        <v>28</v>
      </c>
      <c r="H73" s="118" t="s">
        <v>133</v>
      </c>
      <c r="I73" s="125" t="s">
        <v>134</v>
      </c>
      <c r="J73" s="126" t="s">
        <v>45</v>
      </c>
      <c r="K73" s="124" t="s">
        <v>266</v>
      </c>
      <c r="L73" s="127" t="s">
        <v>135</v>
      </c>
      <c r="M73" s="128" t="s">
        <v>95</v>
      </c>
      <c r="N73" s="129" t="s">
        <v>26</v>
      </c>
      <c r="O73" s="130">
        <v>1</v>
      </c>
      <c r="P73" s="125">
        <v>1316.89</v>
      </c>
      <c r="Q73" s="110" t="s">
        <v>38</v>
      </c>
      <c r="R73" s="106">
        <f t="shared" si="59"/>
        <v>1316.89</v>
      </c>
      <c r="S73" s="107">
        <f t="shared" si="60"/>
        <v>1316.89</v>
      </c>
    </row>
    <row r="74" spans="1:23" s="34" customFormat="1" ht="35.1" customHeight="1" x14ac:dyDescent="0.3">
      <c r="A74" s="32" t="s">
        <v>55</v>
      </c>
      <c r="B74" s="33" t="s">
        <v>56</v>
      </c>
      <c r="C74" s="37" t="s">
        <v>44</v>
      </c>
      <c r="D74" s="169" t="s">
        <v>20</v>
      </c>
      <c r="E74" s="83" t="s">
        <v>21</v>
      </c>
      <c r="F74" s="169" t="s">
        <v>20</v>
      </c>
      <c r="G74" s="83" t="s">
        <v>22</v>
      </c>
      <c r="H74" s="91">
        <v>22104</v>
      </c>
      <c r="I74" s="92" t="s">
        <v>103</v>
      </c>
      <c r="J74" s="32" t="s">
        <v>157</v>
      </c>
      <c r="K74" s="92" t="s">
        <v>267</v>
      </c>
      <c r="L74" s="93" t="s">
        <v>102</v>
      </c>
      <c r="M74" s="93" t="s">
        <v>102</v>
      </c>
      <c r="N74" s="94" t="s">
        <v>173</v>
      </c>
      <c r="O74" s="85">
        <v>1</v>
      </c>
      <c r="P74" s="95">
        <v>160</v>
      </c>
      <c r="Q74" s="96" t="s">
        <v>46</v>
      </c>
      <c r="R74" s="95">
        <f>O74*P74</f>
        <v>160</v>
      </c>
      <c r="S74" s="97">
        <f>O74*R74</f>
        <v>160</v>
      </c>
      <c r="U74" s="35"/>
      <c r="V74" s="35"/>
      <c r="W74" s="36"/>
    </row>
    <row r="75" spans="1:23" s="34" customFormat="1" ht="35.1" customHeight="1" x14ac:dyDescent="0.3">
      <c r="A75" s="32" t="s">
        <v>55</v>
      </c>
      <c r="B75" s="33" t="s">
        <v>56</v>
      </c>
      <c r="C75" s="37" t="s">
        <v>44</v>
      </c>
      <c r="D75" s="169" t="s">
        <v>20</v>
      </c>
      <c r="E75" s="83" t="s">
        <v>21</v>
      </c>
      <c r="F75" s="169" t="s">
        <v>20</v>
      </c>
      <c r="G75" s="83" t="s">
        <v>22</v>
      </c>
      <c r="H75" s="91">
        <v>22104</v>
      </c>
      <c r="I75" s="92" t="s">
        <v>103</v>
      </c>
      <c r="J75" s="32" t="s">
        <v>49</v>
      </c>
      <c r="K75" s="92" t="s">
        <v>91</v>
      </c>
      <c r="L75" s="93" t="s">
        <v>102</v>
      </c>
      <c r="M75" s="93" t="s">
        <v>102</v>
      </c>
      <c r="N75" s="94" t="s">
        <v>45</v>
      </c>
      <c r="O75" s="85">
        <v>1</v>
      </c>
      <c r="P75" s="95">
        <v>327</v>
      </c>
      <c r="Q75" s="96" t="s">
        <v>46</v>
      </c>
      <c r="R75" s="95">
        <f t="shared" ref="R75" si="61">P75*O75</f>
        <v>327</v>
      </c>
      <c r="S75" s="97">
        <f t="shared" ref="S75" si="62">O75*R75</f>
        <v>327</v>
      </c>
      <c r="U75" s="35"/>
      <c r="V75" s="35"/>
      <c r="W75" s="36"/>
    </row>
    <row r="76" spans="1:23" s="34" customFormat="1" ht="35.1" customHeight="1" x14ac:dyDescent="0.3">
      <c r="A76" s="32" t="s">
        <v>55</v>
      </c>
      <c r="B76" s="33" t="s">
        <v>56</v>
      </c>
      <c r="C76" s="39" t="s">
        <v>44</v>
      </c>
      <c r="D76" s="40" t="s">
        <v>20</v>
      </c>
      <c r="E76" s="41" t="s">
        <v>115</v>
      </c>
      <c r="F76" s="40" t="s">
        <v>118</v>
      </c>
      <c r="G76" s="41" t="s">
        <v>28</v>
      </c>
      <c r="H76" s="42">
        <v>31602</v>
      </c>
      <c r="I76" s="43" t="s">
        <v>119</v>
      </c>
      <c r="J76" s="44" t="s">
        <v>101</v>
      </c>
      <c r="K76" s="43" t="s">
        <v>120</v>
      </c>
      <c r="L76" s="45" t="s">
        <v>102</v>
      </c>
      <c r="M76" s="45" t="s">
        <v>102</v>
      </c>
      <c r="N76" s="46" t="s">
        <v>45</v>
      </c>
      <c r="O76" s="47">
        <v>1</v>
      </c>
      <c r="P76" s="48">
        <v>756</v>
      </c>
      <c r="Q76" s="49" t="s">
        <v>46</v>
      </c>
      <c r="R76" s="48">
        <f>O76*P76</f>
        <v>756</v>
      </c>
      <c r="S76" s="50">
        <f>O76*R76</f>
        <v>756</v>
      </c>
      <c r="U76" s="35"/>
      <c r="V76" s="35"/>
      <c r="W76" s="36"/>
    </row>
    <row r="77" spans="1:23" s="34" customFormat="1" ht="35.1" customHeight="1" x14ac:dyDescent="0.3">
      <c r="A77" s="32" t="s">
        <v>55</v>
      </c>
      <c r="B77" s="33" t="s">
        <v>56</v>
      </c>
      <c r="C77" s="39" t="s">
        <v>44</v>
      </c>
      <c r="D77" s="40" t="s">
        <v>20</v>
      </c>
      <c r="E77" s="41" t="s">
        <v>21</v>
      </c>
      <c r="F77" s="40" t="s">
        <v>20</v>
      </c>
      <c r="G77" s="41" t="s">
        <v>28</v>
      </c>
      <c r="H77" s="42">
        <v>33801</v>
      </c>
      <c r="I77" s="43" t="s">
        <v>29</v>
      </c>
      <c r="J77" s="44" t="s">
        <v>101</v>
      </c>
      <c r="K77" s="51" t="s">
        <v>268</v>
      </c>
      <c r="L77" s="52" t="s">
        <v>30</v>
      </c>
      <c r="M77" s="45" t="s">
        <v>45</v>
      </c>
      <c r="N77" s="45" t="s">
        <v>45</v>
      </c>
      <c r="O77" s="47">
        <v>1</v>
      </c>
      <c r="P77" s="48">
        <v>28439.99</v>
      </c>
      <c r="Q77" s="49" t="s">
        <v>48</v>
      </c>
      <c r="R77" s="48">
        <f t="shared" ref="R77:R79" si="63">O77*P77</f>
        <v>28439.99</v>
      </c>
      <c r="S77" s="50">
        <f t="shared" ref="S77:S134" si="64">O77*P77</f>
        <v>28439.99</v>
      </c>
      <c r="U77" s="35"/>
      <c r="V77" s="35"/>
      <c r="W77" s="36"/>
    </row>
    <row r="78" spans="1:23" s="34" customFormat="1" ht="35.1" customHeight="1" x14ac:dyDescent="0.3">
      <c r="A78" s="32" t="s">
        <v>55</v>
      </c>
      <c r="B78" s="33" t="s">
        <v>56</v>
      </c>
      <c r="C78" s="39" t="s">
        <v>44</v>
      </c>
      <c r="D78" s="40" t="s">
        <v>20</v>
      </c>
      <c r="E78" s="41" t="s">
        <v>21</v>
      </c>
      <c r="F78" s="40" t="s">
        <v>20</v>
      </c>
      <c r="G78" s="41" t="s">
        <v>28</v>
      </c>
      <c r="H78" s="42">
        <v>33801</v>
      </c>
      <c r="I78" s="43" t="s">
        <v>29</v>
      </c>
      <c r="J78" s="44" t="s">
        <v>101</v>
      </c>
      <c r="K78" s="51" t="s">
        <v>138</v>
      </c>
      <c r="L78" s="52" t="s">
        <v>30</v>
      </c>
      <c r="M78" s="45" t="s">
        <v>45</v>
      </c>
      <c r="N78" s="45" t="s">
        <v>45</v>
      </c>
      <c r="O78" s="47">
        <v>1</v>
      </c>
      <c r="P78" s="48">
        <v>2880.01</v>
      </c>
      <c r="Q78" s="49" t="s">
        <v>48</v>
      </c>
      <c r="R78" s="48">
        <f t="shared" si="63"/>
        <v>2880.01</v>
      </c>
      <c r="S78" s="50">
        <f t="shared" si="64"/>
        <v>2880.01</v>
      </c>
      <c r="U78" s="35"/>
      <c r="V78" s="35"/>
      <c r="W78" s="36"/>
    </row>
    <row r="79" spans="1:23" s="34" customFormat="1" ht="35.1" customHeight="1" x14ac:dyDescent="0.3">
      <c r="A79" s="32" t="s">
        <v>55</v>
      </c>
      <c r="B79" s="33" t="s">
        <v>56</v>
      </c>
      <c r="C79" s="39" t="s">
        <v>44</v>
      </c>
      <c r="D79" s="40" t="s">
        <v>20</v>
      </c>
      <c r="E79" s="41" t="s">
        <v>21</v>
      </c>
      <c r="F79" s="40" t="s">
        <v>20</v>
      </c>
      <c r="G79" s="41" t="s">
        <v>28</v>
      </c>
      <c r="H79" s="42">
        <v>32201</v>
      </c>
      <c r="I79" s="43" t="s">
        <v>54</v>
      </c>
      <c r="J79" s="53" t="s">
        <v>101</v>
      </c>
      <c r="K79" s="51" t="s">
        <v>269</v>
      </c>
      <c r="L79" s="52" t="s">
        <v>117</v>
      </c>
      <c r="M79" s="45" t="s">
        <v>45</v>
      </c>
      <c r="N79" s="45" t="s">
        <v>45</v>
      </c>
      <c r="O79" s="47">
        <v>1</v>
      </c>
      <c r="P79" s="48">
        <v>53593.65</v>
      </c>
      <c r="Q79" s="49" t="s">
        <v>46</v>
      </c>
      <c r="R79" s="48">
        <f t="shared" si="63"/>
        <v>53593.65</v>
      </c>
      <c r="S79" s="50">
        <f t="shared" si="64"/>
        <v>53593.65</v>
      </c>
      <c r="U79" s="35"/>
      <c r="V79" s="35"/>
      <c r="W79" s="36"/>
    </row>
    <row r="80" spans="1:23" s="34" customFormat="1" ht="35.1" customHeight="1" x14ac:dyDescent="0.3">
      <c r="A80" s="32" t="s">
        <v>55</v>
      </c>
      <c r="B80" s="33" t="s">
        <v>56</v>
      </c>
      <c r="C80" s="39" t="s">
        <v>44</v>
      </c>
      <c r="D80" s="40" t="s">
        <v>20</v>
      </c>
      <c r="E80" s="41" t="s">
        <v>21</v>
      </c>
      <c r="F80" s="40" t="s">
        <v>20</v>
      </c>
      <c r="G80" s="41" t="s">
        <v>28</v>
      </c>
      <c r="H80" s="42">
        <v>32201</v>
      </c>
      <c r="I80" s="43" t="s">
        <v>54</v>
      </c>
      <c r="J80" s="44" t="s">
        <v>101</v>
      </c>
      <c r="K80" s="51" t="s">
        <v>270</v>
      </c>
      <c r="L80" s="52" t="s">
        <v>117</v>
      </c>
      <c r="M80" s="45" t="s">
        <v>45</v>
      </c>
      <c r="N80" s="45" t="s">
        <v>45</v>
      </c>
      <c r="O80" s="47">
        <v>1</v>
      </c>
      <c r="P80" s="48">
        <v>11618.22</v>
      </c>
      <c r="Q80" s="49" t="s">
        <v>46</v>
      </c>
      <c r="R80" s="48">
        <v>11618.220000000001</v>
      </c>
      <c r="S80" s="50">
        <f t="shared" si="64"/>
        <v>11618.22</v>
      </c>
      <c r="U80" s="35"/>
      <c r="V80" s="35"/>
      <c r="W80" s="36"/>
    </row>
    <row r="81" spans="1:23" s="34" customFormat="1" ht="35.1" customHeight="1" x14ac:dyDescent="0.3">
      <c r="A81" s="32" t="s">
        <v>55</v>
      </c>
      <c r="B81" s="33" t="s">
        <v>56</v>
      </c>
      <c r="C81" s="39" t="s">
        <v>44</v>
      </c>
      <c r="D81" s="40" t="s">
        <v>20</v>
      </c>
      <c r="E81" s="41" t="s">
        <v>21</v>
      </c>
      <c r="F81" s="40" t="s">
        <v>20</v>
      </c>
      <c r="G81" s="41" t="s">
        <v>22</v>
      </c>
      <c r="H81" s="42">
        <v>22104</v>
      </c>
      <c r="I81" s="43" t="s">
        <v>103</v>
      </c>
      <c r="J81" s="44" t="s">
        <v>271</v>
      </c>
      <c r="K81" s="43" t="s">
        <v>272</v>
      </c>
      <c r="L81" s="52" t="s">
        <v>102</v>
      </c>
      <c r="M81" s="45" t="s">
        <v>45</v>
      </c>
      <c r="N81" s="45" t="s">
        <v>45</v>
      </c>
      <c r="O81" s="47">
        <v>90</v>
      </c>
      <c r="P81" s="48">
        <v>28</v>
      </c>
      <c r="Q81" s="49" t="s">
        <v>46</v>
      </c>
      <c r="R81" s="48">
        <f t="shared" ref="R81:R134" si="65">O81*P81</f>
        <v>2520</v>
      </c>
      <c r="S81" s="50">
        <f t="shared" si="64"/>
        <v>2520</v>
      </c>
      <c r="U81" s="35"/>
      <c r="V81" s="35"/>
      <c r="W81" s="36"/>
    </row>
    <row r="82" spans="1:23" s="34" customFormat="1" ht="35.1" customHeight="1" x14ac:dyDescent="0.3">
      <c r="A82" s="32" t="s">
        <v>55</v>
      </c>
      <c r="B82" s="33" t="s">
        <v>56</v>
      </c>
      <c r="C82" s="39" t="s">
        <v>44</v>
      </c>
      <c r="D82" s="40" t="s">
        <v>273</v>
      </c>
      <c r="E82" s="40" t="s">
        <v>274</v>
      </c>
      <c r="F82" s="40" t="s">
        <v>273</v>
      </c>
      <c r="G82" s="40" t="s">
        <v>275</v>
      </c>
      <c r="H82" s="133" t="s">
        <v>276</v>
      </c>
      <c r="I82" s="43" t="s">
        <v>277</v>
      </c>
      <c r="J82" s="43" t="s">
        <v>278</v>
      </c>
      <c r="K82" s="43" t="s">
        <v>279</v>
      </c>
      <c r="L82" s="45" t="s">
        <v>280</v>
      </c>
      <c r="M82" s="45" t="s">
        <v>281</v>
      </c>
      <c r="N82" s="46" t="s">
        <v>159</v>
      </c>
      <c r="O82" s="47">
        <v>1</v>
      </c>
      <c r="P82" s="48">
        <v>11426</v>
      </c>
      <c r="Q82" s="49" t="s">
        <v>46</v>
      </c>
      <c r="R82" s="48">
        <f t="shared" si="65"/>
        <v>11426</v>
      </c>
      <c r="S82" s="50">
        <f t="shared" si="64"/>
        <v>11426</v>
      </c>
      <c r="U82" s="35"/>
      <c r="V82" s="35"/>
      <c r="W82" s="36"/>
    </row>
    <row r="83" spans="1:23" s="34" customFormat="1" ht="35.1" customHeight="1" x14ac:dyDescent="0.3">
      <c r="A83" s="32" t="s">
        <v>55</v>
      </c>
      <c r="B83" s="33" t="s">
        <v>56</v>
      </c>
      <c r="C83" s="39" t="s">
        <v>44</v>
      </c>
      <c r="D83" s="40" t="s">
        <v>273</v>
      </c>
      <c r="E83" s="40" t="s">
        <v>274</v>
      </c>
      <c r="F83" s="40" t="s">
        <v>273</v>
      </c>
      <c r="G83" s="40" t="s">
        <v>275</v>
      </c>
      <c r="H83" s="133" t="s">
        <v>276</v>
      </c>
      <c r="I83" s="43" t="s">
        <v>277</v>
      </c>
      <c r="J83" s="43" t="s">
        <v>282</v>
      </c>
      <c r="K83" s="79" t="s">
        <v>283</v>
      </c>
      <c r="L83" s="45" t="s">
        <v>280</v>
      </c>
      <c r="M83" s="45" t="s">
        <v>281</v>
      </c>
      <c r="N83" s="46" t="s">
        <v>159</v>
      </c>
      <c r="O83" s="47">
        <v>8</v>
      </c>
      <c r="P83" s="48">
        <v>17353.599999999999</v>
      </c>
      <c r="Q83" s="49" t="s">
        <v>46</v>
      </c>
      <c r="R83" s="48">
        <f t="shared" si="65"/>
        <v>138828.79999999999</v>
      </c>
      <c r="S83" s="50">
        <f t="shared" si="64"/>
        <v>138828.79999999999</v>
      </c>
      <c r="U83" s="35"/>
      <c r="V83" s="35"/>
      <c r="W83" s="36"/>
    </row>
    <row r="84" spans="1:23" s="34" customFormat="1" ht="35.1" customHeight="1" x14ac:dyDescent="0.3">
      <c r="A84" s="32" t="s">
        <v>55</v>
      </c>
      <c r="B84" s="33" t="s">
        <v>56</v>
      </c>
      <c r="C84" s="39" t="s">
        <v>44</v>
      </c>
      <c r="D84" s="40" t="s">
        <v>273</v>
      </c>
      <c r="E84" s="40" t="s">
        <v>274</v>
      </c>
      <c r="F84" s="40" t="s">
        <v>273</v>
      </c>
      <c r="G84" s="40" t="s">
        <v>275</v>
      </c>
      <c r="H84" s="133" t="s">
        <v>276</v>
      </c>
      <c r="I84" s="43" t="s">
        <v>277</v>
      </c>
      <c r="J84" s="43" t="s">
        <v>284</v>
      </c>
      <c r="K84" s="43" t="s">
        <v>285</v>
      </c>
      <c r="L84" s="45" t="s">
        <v>280</v>
      </c>
      <c r="M84" s="45" t="s">
        <v>281</v>
      </c>
      <c r="N84" s="46" t="s">
        <v>159</v>
      </c>
      <c r="O84" s="47">
        <v>4</v>
      </c>
      <c r="P84" s="48">
        <v>7969.2</v>
      </c>
      <c r="Q84" s="49" t="s">
        <v>46</v>
      </c>
      <c r="R84" s="48">
        <f t="shared" si="65"/>
        <v>31876.799999999999</v>
      </c>
      <c r="S84" s="50">
        <f t="shared" si="64"/>
        <v>31876.799999999999</v>
      </c>
      <c r="U84" s="35"/>
      <c r="V84" s="35"/>
      <c r="W84" s="36"/>
    </row>
    <row r="85" spans="1:23" s="34" customFormat="1" ht="35.1" customHeight="1" x14ac:dyDescent="0.3">
      <c r="A85" s="32" t="s">
        <v>55</v>
      </c>
      <c r="B85" s="33" t="s">
        <v>56</v>
      </c>
      <c r="C85" s="39" t="s">
        <v>44</v>
      </c>
      <c r="D85" s="40" t="s">
        <v>273</v>
      </c>
      <c r="E85" s="40" t="s">
        <v>274</v>
      </c>
      <c r="F85" s="40" t="s">
        <v>273</v>
      </c>
      <c r="G85" s="40" t="s">
        <v>275</v>
      </c>
      <c r="H85" s="133" t="s">
        <v>276</v>
      </c>
      <c r="I85" s="43" t="s">
        <v>277</v>
      </c>
      <c r="J85" s="43" t="s">
        <v>286</v>
      </c>
      <c r="K85" s="43" t="s">
        <v>287</v>
      </c>
      <c r="L85" s="45" t="s">
        <v>280</v>
      </c>
      <c r="M85" s="45" t="s">
        <v>281</v>
      </c>
      <c r="N85" s="46" t="s">
        <v>159</v>
      </c>
      <c r="O85" s="47">
        <v>4</v>
      </c>
      <c r="P85" s="48">
        <v>7632.8</v>
      </c>
      <c r="Q85" s="49" t="s">
        <v>46</v>
      </c>
      <c r="R85" s="48">
        <f t="shared" si="65"/>
        <v>30531.200000000001</v>
      </c>
      <c r="S85" s="50">
        <f t="shared" si="64"/>
        <v>30531.200000000001</v>
      </c>
      <c r="U85" s="35"/>
      <c r="V85" s="35"/>
      <c r="W85" s="36"/>
    </row>
    <row r="86" spans="1:23" s="31" customFormat="1" ht="48" x14ac:dyDescent="0.3">
      <c r="A86" s="32" t="s">
        <v>55</v>
      </c>
      <c r="B86" s="33" t="s">
        <v>56</v>
      </c>
      <c r="C86" s="39" t="s">
        <v>44</v>
      </c>
      <c r="D86" s="40" t="s">
        <v>273</v>
      </c>
      <c r="E86" s="40" t="s">
        <v>274</v>
      </c>
      <c r="F86" s="40" t="s">
        <v>273</v>
      </c>
      <c r="G86" s="40" t="s">
        <v>275</v>
      </c>
      <c r="H86" s="133" t="s">
        <v>276</v>
      </c>
      <c r="I86" s="43" t="s">
        <v>288</v>
      </c>
      <c r="J86" s="43" t="s">
        <v>289</v>
      </c>
      <c r="K86" s="134" t="s">
        <v>283</v>
      </c>
      <c r="L86" s="45" t="s">
        <v>280</v>
      </c>
      <c r="M86" s="45" t="s">
        <v>281</v>
      </c>
      <c r="N86" s="46" t="s">
        <v>159</v>
      </c>
      <c r="O86" s="47">
        <v>2</v>
      </c>
      <c r="P86" s="48">
        <f>8328.8/2</f>
        <v>4164.3999999999996</v>
      </c>
      <c r="Q86" s="49" t="s">
        <v>46</v>
      </c>
      <c r="R86" s="48">
        <f t="shared" si="65"/>
        <v>8328.7999999999993</v>
      </c>
      <c r="S86" s="50">
        <f t="shared" si="64"/>
        <v>8328.7999999999993</v>
      </c>
    </row>
    <row r="87" spans="1:23" s="31" customFormat="1" ht="48" x14ac:dyDescent="0.3">
      <c r="A87" s="32" t="s">
        <v>55</v>
      </c>
      <c r="B87" s="33" t="s">
        <v>56</v>
      </c>
      <c r="C87" s="39" t="s">
        <v>44</v>
      </c>
      <c r="D87" s="40" t="s">
        <v>273</v>
      </c>
      <c r="E87" s="40" t="s">
        <v>274</v>
      </c>
      <c r="F87" s="40" t="s">
        <v>273</v>
      </c>
      <c r="G87" s="40" t="s">
        <v>275</v>
      </c>
      <c r="H87" s="133" t="s">
        <v>276</v>
      </c>
      <c r="I87" s="43" t="s">
        <v>288</v>
      </c>
      <c r="J87" s="43" t="s">
        <v>290</v>
      </c>
      <c r="K87" s="134" t="s">
        <v>291</v>
      </c>
      <c r="L87" s="45" t="s">
        <v>280</v>
      </c>
      <c r="M87" s="45" t="s">
        <v>281</v>
      </c>
      <c r="N87" s="46" t="s">
        <v>159</v>
      </c>
      <c r="O87" s="47">
        <v>2</v>
      </c>
      <c r="P87" s="48">
        <f>8282.4/2</f>
        <v>4141.2</v>
      </c>
      <c r="Q87" s="49" t="s">
        <v>46</v>
      </c>
      <c r="R87" s="48">
        <f t="shared" si="65"/>
        <v>8282.4</v>
      </c>
      <c r="S87" s="50">
        <f t="shared" si="64"/>
        <v>8282.4</v>
      </c>
    </row>
    <row r="88" spans="1:23" s="31" customFormat="1" ht="48" x14ac:dyDescent="0.3">
      <c r="A88" s="32" t="s">
        <v>55</v>
      </c>
      <c r="B88" s="33" t="s">
        <v>56</v>
      </c>
      <c r="C88" s="39" t="s">
        <v>44</v>
      </c>
      <c r="D88" s="40" t="s">
        <v>273</v>
      </c>
      <c r="E88" s="40" t="s">
        <v>274</v>
      </c>
      <c r="F88" s="40" t="s">
        <v>273</v>
      </c>
      <c r="G88" s="40" t="s">
        <v>275</v>
      </c>
      <c r="H88" s="133" t="s">
        <v>276</v>
      </c>
      <c r="I88" s="135" t="s">
        <v>288</v>
      </c>
      <c r="J88" s="43" t="s">
        <v>292</v>
      </c>
      <c r="K88" s="134" t="s">
        <v>293</v>
      </c>
      <c r="L88" s="45" t="s">
        <v>280</v>
      </c>
      <c r="M88" s="45" t="s">
        <v>281</v>
      </c>
      <c r="N88" s="46" t="s">
        <v>159</v>
      </c>
      <c r="O88" s="47">
        <v>2</v>
      </c>
      <c r="P88" s="48">
        <f>9952.8/2</f>
        <v>4976.3999999999996</v>
      </c>
      <c r="Q88" s="49" t="s">
        <v>46</v>
      </c>
      <c r="R88" s="48">
        <f t="shared" si="65"/>
        <v>9952.7999999999993</v>
      </c>
      <c r="S88" s="50">
        <f t="shared" si="64"/>
        <v>9952.7999999999993</v>
      </c>
    </row>
    <row r="89" spans="1:23" s="31" customFormat="1" ht="24" x14ac:dyDescent="0.3">
      <c r="A89" s="32" t="s">
        <v>55</v>
      </c>
      <c r="B89" s="33" t="s">
        <v>56</v>
      </c>
      <c r="C89" s="39" t="s">
        <v>44</v>
      </c>
      <c r="D89" s="40" t="s">
        <v>273</v>
      </c>
      <c r="E89" s="40" t="s">
        <v>274</v>
      </c>
      <c r="F89" s="40" t="s">
        <v>273</v>
      </c>
      <c r="G89" s="40" t="s">
        <v>275</v>
      </c>
      <c r="H89" s="133" t="s">
        <v>276</v>
      </c>
      <c r="I89" s="135" t="s">
        <v>294</v>
      </c>
      <c r="J89" s="43" t="s">
        <v>295</v>
      </c>
      <c r="K89" s="134" t="s">
        <v>296</v>
      </c>
      <c r="L89" s="45" t="s">
        <v>280</v>
      </c>
      <c r="M89" s="45" t="s">
        <v>281</v>
      </c>
      <c r="N89" s="46" t="s">
        <v>159</v>
      </c>
      <c r="O89" s="47">
        <v>2</v>
      </c>
      <c r="P89" s="48">
        <f>9210.4/2</f>
        <v>4605.2</v>
      </c>
      <c r="Q89" s="49" t="s">
        <v>46</v>
      </c>
      <c r="R89" s="48">
        <f t="shared" si="65"/>
        <v>9210.4</v>
      </c>
      <c r="S89" s="50">
        <f t="shared" si="64"/>
        <v>9210.4</v>
      </c>
    </row>
    <row r="90" spans="1:23" s="31" customFormat="1" ht="48" x14ac:dyDescent="0.3">
      <c r="A90" s="32" t="s">
        <v>55</v>
      </c>
      <c r="B90" s="33" t="s">
        <v>56</v>
      </c>
      <c r="C90" s="39" t="s">
        <v>44</v>
      </c>
      <c r="D90" s="40" t="s">
        <v>273</v>
      </c>
      <c r="E90" s="40" t="s">
        <v>274</v>
      </c>
      <c r="F90" s="40" t="s">
        <v>273</v>
      </c>
      <c r="G90" s="40" t="s">
        <v>275</v>
      </c>
      <c r="H90" s="133" t="s">
        <v>276</v>
      </c>
      <c r="I90" s="135" t="s">
        <v>288</v>
      </c>
      <c r="J90" s="43" t="s">
        <v>297</v>
      </c>
      <c r="K90" s="134" t="s">
        <v>298</v>
      </c>
      <c r="L90" s="45" t="s">
        <v>280</v>
      </c>
      <c r="M90" s="45" t="s">
        <v>281</v>
      </c>
      <c r="N90" s="46" t="s">
        <v>159</v>
      </c>
      <c r="O90" s="47">
        <v>7</v>
      </c>
      <c r="P90" s="48">
        <f>12910.8/7</f>
        <v>1844.3999999999999</v>
      </c>
      <c r="Q90" s="49" t="s">
        <v>46</v>
      </c>
      <c r="R90" s="48">
        <f t="shared" si="65"/>
        <v>12910.8</v>
      </c>
      <c r="S90" s="50">
        <f t="shared" si="64"/>
        <v>12910.8</v>
      </c>
    </row>
    <row r="91" spans="1:23" s="31" customFormat="1" ht="24" x14ac:dyDescent="0.3">
      <c r="A91" s="32" t="s">
        <v>55</v>
      </c>
      <c r="B91" s="33" t="s">
        <v>56</v>
      </c>
      <c r="C91" s="39" t="s">
        <v>44</v>
      </c>
      <c r="D91" s="40" t="s">
        <v>273</v>
      </c>
      <c r="E91" s="40" t="s">
        <v>274</v>
      </c>
      <c r="F91" s="40" t="s">
        <v>273</v>
      </c>
      <c r="G91" s="40" t="s">
        <v>275</v>
      </c>
      <c r="H91" s="133" t="s">
        <v>276</v>
      </c>
      <c r="I91" s="135" t="s">
        <v>294</v>
      </c>
      <c r="J91" s="43" t="s">
        <v>295</v>
      </c>
      <c r="K91" s="134" t="s">
        <v>296</v>
      </c>
      <c r="L91" s="45" t="s">
        <v>280</v>
      </c>
      <c r="M91" s="45" t="s">
        <v>281</v>
      </c>
      <c r="N91" s="46" t="s">
        <v>159</v>
      </c>
      <c r="O91" s="47">
        <v>1</v>
      </c>
      <c r="P91" s="48">
        <v>1276</v>
      </c>
      <c r="Q91" s="49" t="s">
        <v>46</v>
      </c>
      <c r="R91" s="48">
        <f t="shared" si="65"/>
        <v>1276</v>
      </c>
      <c r="S91" s="50">
        <f t="shared" si="64"/>
        <v>1276</v>
      </c>
    </row>
    <row r="92" spans="1:23" s="31" customFormat="1" ht="24" x14ac:dyDescent="0.3">
      <c r="A92" s="32" t="s">
        <v>55</v>
      </c>
      <c r="B92" s="33" t="s">
        <v>56</v>
      </c>
      <c r="C92" s="39" t="s">
        <v>44</v>
      </c>
      <c r="D92" s="40" t="s">
        <v>273</v>
      </c>
      <c r="E92" s="40" t="s">
        <v>274</v>
      </c>
      <c r="F92" s="40" t="s">
        <v>273</v>
      </c>
      <c r="G92" s="40" t="s">
        <v>275</v>
      </c>
      <c r="H92" s="133" t="s">
        <v>276</v>
      </c>
      <c r="I92" s="43" t="s">
        <v>51</v>
      </c>
      <c r="J92" s="43" t="s">
        <v>299</v>
      </c>
      <c r="K92" s="134" t="s">
        <v>300</v>
      </c>
      <c r="L92" s="45" t="s">
        <v>280</v>
      </c>
      <c r="M92" s="45" t="s">
        <v>281</v>
      </c>
      <c r="N92" s="46" t="s">
        <v>159</v>
      </c>
      <c r="O92" s="47">
        <v>1</v>
      </c>
      <c r="P92" s="48">
        <v>3050.8</v>
      </c>
      <c r="Q92" s="49" t="s">
        <v>46</v>
      </c>
      <c r="R92" s="48">
        <f t="shared" si="65"/>
        <v>3050.8</v>
      </c>
      <c r="S92" s="50">
        <f t="shared" si="64"/>
        <v>3050.8</v>
      </c>
    </row>
    <row r="93" spans="1:23" s="31" customFormat="1" ht="24" x14ac:dyDescent="0.3">
      <c r="A93" s="32" t="s">
        <v>55</v>
      </c>
      <c r="B93" s="33" t="s">
        <v>56</v>
      </c>
      <c r="C93" s="39" t="s">
        <v>44</v>
      </c>
      <c r="D93" s="40" t="s">
        <v>273</v>
      </c>
      <c r="E93" s="40" t="s">
        <v>274</v>
      </c>
      <c r="F93" s="40" t="s">
        <v>273</v>
      </c>
      <c r="G93" s="40" t="s">
        <v>275</v>
      </c>
      <c r="H93" s="133" t="s">
        <v>276</v>
      </c>
      <c r="I93" s="43" t="s">
        <v>301</v>
      </c>
      <c r="J93" s="44" t="s">
        <v>101</v>
      </c>
      <c r="K93" s="78" t="s">
        <v>302</v>
      </c>
      <c r="L93" s="45" t="s">
        <v>280</v>
      </c>
      <c r="M93" s="45" t="s">
        <v>45</v>
      </c>
      <c r="N93" s="45" t="s">
        <v>45</v>
      </c>
      <c r="O93" s="47">
        <v>1</v>
      </c>
      <c r="P93" s="48">
        <v>11020</v>
      </c>
      <c r="Q93" s="49" t="s">
        <v>46</v>
      </c>
      <c r="R93" s="48">
        <f t="shared" si="65"/>
        <v>11020</v>
      </c>
      <c r="S93" s="50">
        <f t="shared" si="64"/>
        <v>11020</v>
      </c>
    </row>
    <row r="94" spans="1:23" s="31" customFormat="1" ht="24" x14ac:dyDescent="0.3">
      <c r="A94" s="32" t="s">
        <v>55</v>
      </c>
      <c r="B94" s="33" t="s">
        <v>56</v>
      </c>
      <c r="C94" s="39" t="s">
        <v>44</v>
      </c>
      <c r="D94" s="40" t="s">
        <v>20</v>
      </c>
      <c r="E94" s="41" t="s">
        <v>21</v>
      </c>
      <c r="F94" s="40" t="s">
        <v>20</v>
      </c>
      <c r="G94" s="41" t="s">
        <v>22</v>
      </c>
      <c r="H94" s="42">
        <v>32601</v>
      </c>
      <c r="I94" s="43" t="s">
        <v>47</v>
      </c>
      <c r="J94" s="44" t="s">
        <v>101</v>
      </c>
      <c r="K94" s="43" t="s">
        <v>303</v>
      </c>
      <c r="L94" s="45" t="s">
        <v>102</v>
      </c>
      <c r="M94" s="45" t="s">
        <v>102</v>
      </c>
      <c r="N94" s="45" t="s">
        <v>45</v>
      </c>
      <c r="O94" s="47">
        <v>1</v>
      </c>
      <c r="P94" s="48">
        <v>2810.8</v>
      </c>
      <c r="Q94" s="49" t="s">
        <v>46</v>
      </c>
      <c r="R94" s="48">
        <f t="shared" si="65"/>
        <v>2810.8</v>
      </c>
      <c r="S94" s="50">
        <f t="shared" si="64"/>
        <v>2810.8</v>
      </c>
    </row>
    <row r="95" spans="1:23" s="31" customFormat="1" ht="36" x14ac:dyDescent="0.3">
      <c r="A95" s="32" t="s">
        <v>55</v>
      </c>
      <c r="B95" s="33" t="s">
        <v>56</v>
      </c>
      <c r="C95" s="39" t="s">
        <v>44</v>
      </c>
      <c r="D95" s="40" t="s">
        <v>20</v>
      </c>
      <c r="E95" s="41" t="s">
        <v>21</v>
      </c>
      <c r="F95" s="40" t="s">
        <v>20</v>
      </c>
      <c r="G95" s="41" t="s">
        <v>22</v>
      </c>
      <c r="H95" s="42">
        <v>22104</v>
      </c>
      <c r="I95" s="43" t="s">
        <v>103</v>
      </c>
      <c r="J95" s="43" t="s">
        <v>49</v>
      </c>
      <c r="K95" s="43" t="s">
        <v>91</v>
      </c>
      <c r="L95" s="45" t="s">
        <v>102</v>
      </c>
      <c r="M95" s="45" t="s">
        <v>102</v>
      </c>
      <c r="N95" s="46" t="s">
        <v>45</v>
      </c>
      <c r="O95" s="47">
        <v>1</v>
      </c>
      <c r="P95" s="48">
        <v>458</v>
      </c>
      <c r="Q95" s="49" t="s">
        <v>46</v>
      </c>
      <c r="R95" s="48">
        <f t="shared" si="65"/>
        <v>458</v>
      </c>
      <c r="S95" s="50">
        <f t="shared" si="64"/>
        <v>458</v>
      </c>
    </row>
    <row r="96" spans="1:23" s="31" customFormat="1" ht="36" x14ac:dyDescent="0.3">
      <c r="A96" s="32" t="s">
        <v>55</v>
      </c>
      <c r="B96" s="33" t="s">
        <v>56</v>
      </c>
      <c r="C96" s="39" t="s">
        <v>44</v>
      </c>
      <c r="D96" s="40" t="s">
        <v>20</v>
      </c>
      <c r="E96" s="41" t="s">
        <v>21</v>
      </c>
      <c r="F96" s="40" t="s">
        <v>20</v>
      </c>
      <c r="G96" s="41" t="s">
        <v>22</v>
      </c>
      <c r="H96" s="42">
        <v>22104</v>
      </c>
      <c r="I96" s="43" t="s">
        <v>154</v>
      </c>
      <c r="J96" s="43" t="s">
        <v>49</v>
      </c>
      <c r="K96" s="43" t="s">
        <v>91</v>
      </c>
      <c r="L96" s="45" t="s">
        <v>102</v>
      </c>
      <c r="M96" s="45" t="s">
        <v>102</v>
      </c>
      <c r="N96" s="46" t="s">
        <v>45</v>
      </c>
      <c r="O96" s="47">
        <v>1</v>
      </c>
      <c r="P96" s="48">
        <v>1155</v>
      </c>
      <c r="Q96" s="49" t="s">
        <v>46</v>
      </c>
      <c r="R96" s="48">
        <f t="shared" si="65"/>
        <v>1155</v>
      </c>
      <c r="S96" s="50">
        <f t="shared" si="64"/>
        <v>1155</v>
      </c>
    </row>
    <row r="97" spans="1:19" s="31" customFormat="1" ht="24" x14ac:dyDescent="0.3">
      <c r="A97" s="32" t="s">
        <v>55</v>
      </c>
      <c r="B97" s="33" t="s">
        <v>56</v>
      </c>
      <c r="C97" s="39" t="s">
        <v>44</v>
      </c>
      <c r="D97" s="40" t="s">
        <v>20</v>
      </c>
      <c r="E97" s="41" t="s">
        <v>35</v>
      </c>
      <c r="F97" s="40" t="s">
        <v>36</v>
      </c>
      <c r="G97" s="41" t="s">
        <v>37</v>
      </c>
      <c r="H97" s="42">
        <v>32201</v>
      </c>
      <c r="I97" s="43" t="s">
        <v>54</v>
      </c>
      <c r="J97" s="44" t="s">
        <v>101</v>
      </c>
      <c r="K97" s="51" t="s">
        <v>304</v>
      </c>
      <c r="L97" s="52" t="s">
        <v>121</v>
      </c>
      <c r="M97" s="45" t="s">
        <v>45</v>
      </c>
      <c r="N97" s="45" t="s">
        <v>45</v>
      </c>
      <c r="O97" s="47">
        <v>1</v>
      </c>
      <c r="P97" s="48">
        <v>55053.47</v>
      </c>
      <c r="Q97" s="49" t="s">
        <v>46</v>
      </c>
      <c r="R97" s="48">
        <f t="shared" si="65"/>
        <v>55053.47</v>
      </c>
      <c r="S97" s="50">
        <f t="shared" si="64"/>
        <v>55053.47</v>
      </c>
    </row>
    <row r="98" spans="1:19" s="31" customFormat="1" ht="24" x14ac:dyDescent="0.3">
      <c r="A98" s="32" t="s">
        <v>55</v>
      </c>
      <c r="B98" s="33" t="s">
        <v>56</v>
      </c>
      <c r="C98" s="39" t="s">
        <v>44</v>
      </c>
      <c r="D98" s="40" t="s">
        <v>20</v>
      </c>
      <c r="E98" s="41" t="s">
        <v>35</v>
      </c>
      <c r="F98" s="40" t="s">
        <v>36</v>
      </c>
      <c r="G98" s="41" t="s">
        <v>37</v>
      </c>
      <c r="H98" s="42">
        <v>32201</v>
      </c>
      <c r="I98" s="43" t="s">
        <v>54</v>
      </c>
      <c r="J98" s="44" t="s">
        <v>101</v>
      </c>
      <c r="K98" s="51" t="s">
        <v>304</v>
      </c>
      <c r="L98" s="52" t="s">
        <v>121</v>
      </c>
      <c r="M98" s="45" t="s">
        <v>45</v>
      </c>
      <c r="N98" s="45" t="s">
        <v>45</v>
      </c>
      <c r="O98" s="47">
        <v>1</v>
      </c>
      <c r="P98" s="48">
        <v>30083.43</v>
      </c>
      <c r="Q98" s="49" t="s">
        <v>46</v>
      </c>
      <c r="R98" s="48">
        <f t="shared" si="65"/>
        <v>30083.43</v>
      </c>
      <c r="S98" s="50">
        <f t="shared" si="64"/>
        <v>30083.43</v>
      </c>
    </row>
    <row r="99" spans="1:19" s="31" customFormat="1" ht="24" x14ac:dyDescent="0.3">
      <c r="A99" s="32" t="s">
        <v>55</v>
      </c>
      <c r="B99" s="33" t="s">
        <v>56</v>
      </c>
      <c r="C99" s="39" t="s">
        <v>44</v>
      </c>
      <c r="D99" s="40" t="s">
        <v>20</v>
      </c>
      <c r="E99" s="41" t="s">
        <v>21</v>
      </c>
      <c r="F99" s="40" t="s">
        <v>20</v>
      </c>
      <c r="G99" s="41" t="s">
        <v>28</v>
      </c>
      <c r="H99" s="42">
        <v>35801</v>
      </c>
      <c r="I99" s="43" t="s">
        <v>31</v>
      </c>
      <c r="J99" s="44" t="s">
        <v>101</v>
      </c>
      <c r="K99" s="136" t="s">
        <v>305</v>
      </c>
      <c r="L99" s="45" t="s">
        <v>32</v>
      </c>
      <c r="M99" s="45" t="s">
        <v>45</v>
      </c>
      <c r="N99" s="46" t="s">
        <v>45</v>
      </c>
      <c r="O99" s="47">
        <v>1</v>
      </c>
      <c r="P99" s="48">
        <v>19492.57</v>
      </c>
      <c r="Q99" s="49" t="s">
        <v>48</v>
      </c>
      <c r="R99" s="48">
        <f t="shared" si="65"/>
        <v>19492.57</v>
      </c>
      <c r="S99" s="50">
        <f t="shared" si="64"/>
        <v>19492.57</v>
      </c>
    </row>
    <row r="100" spans="1:19" s="31" customFormat="1" ht="24" x14ac:dyDescent="0.3">
      <c r="A100" s="32" t="s">
        <v>55</v>
      </c>
      <c r="B100" s="33" t="s">
        <v>56</v>
      </c>
      <c r="C100" s="39" t="s">
        <v>44</v>
      </c>
      <c r="D100" s="40" t="s">
        <v>20</v>
      </c>
      <c r="E100" s="41" t="s">
        <v>35</v>
      </c>
      <c r="F100" s="40" t="s">
        <v>36</v>
      </c>
      <c r="G100" s="41" t="s">
        <v>37</v>
      </c>
      <c r="H100" s="42">
        <v>35801</v>
      </c>
      <c r="I100" s="43" t="s">
        <v>31</v>
      </c>
      <c r="J100" s="44" t="s">
        <v>101</v>
      </c>
      <c r="K100" s="137" t="s">
        <v>306</v>
      </c>
      <c r="L100" s="45" t="s">
        <v>32</v>
      </c>
      <c r="M100" s="45" t="s">
        <v>45</v>
      </c>
      <c r="N100" s="46" t="s">
        <v>45</v>
      </c>
      <c r="O100" s="47">
        <v>1</v>
      </c>
      <c r="P100" s="48">
        <v>9746.2800000000007</v>
      </c>
      <c r="Q100" s="49" t="s">
        <v>48</v>
      </c>
      <c r="R100" s="48">
        <f t="shared" si="65"/>
        <v>9746.2800000000007</v>
      </c>
      <c r="S100" s="50">
        <f t="shared" si="64"/>
        <v>9746.2800000000007</v>
      </c>
    </row>
    <row r="101" spans="1:19" s="31" customFormat="1" ht="24" x14ac:dyDescent="0.3">
      <c r="A101" s="32" t="s">
        <v>55</v>
      </c>
      <c r="B101" s="33" t="s">
        <v>56</v>
      </c>
      <c r="C101" s="39" t="s">
        <v>44</v>
      </c>
      <c r="D101" s="40" t="s">
        <v>273</v>
      </c>
      <c r="E101" s="40" t="s">
        <v>274</v>
      </c>
      <c r="F101" s="40" t="s">
        <v>273</v>
      </c>
      <c r="G101" s="40" t="s">
        <v>275</v>
      </c>
      <c r="H101" s="133" t="s">
        <v>276</v>
      </c>
      <c r="I101" s="43" t="s">
        <v>307</v>
      </c>
      <c r="J101" s="43" t="s">
        <v>308</v>
      </c>
      <c r="K101" s="43" t="s">
        <v>309</v>
      </c>
      <c r="L101" s="45" t="s">
        <v>310</v>
      </c>
      <c r="M101" s="45" t="s">
        <v>281</v>
      </c>
      <c r="N101" s="46" t="s">
        <v>159</v>
      </c>
      <c r="O101" s="47">
        <v>1</v>
      </c>
      <c r="P101" s="48">
        <v>9848.4</v>
      </c>
      <c r="Q101" s="49" t="s">
        <v>46</v>
      </c>
      <c r="R101" s="48">
        <f t="shared" si="65"/>
        <v>9848.4</v>
      </c>
      <c r="S101" s="50">
        <f t="shared" si="64"/>
        <v>9848.4</v>
      </c>
    </row>
    <row r="102" spans="1:19" s="31" customFormat="1" ht="24" x14ac:dyDescent="0.3">
      <c r="A102" s="32" t="s">
        <v>55</v>
      </c>
      <c r="B102" s="33" t="s">
        <v>56</v>
      </c>
      <c r="C102" s="39" t="s">
        <v>44</v>
      </c>
      <c r="D102" s="40" t="s">
        <v>20</v>
      </c>
      <c r="E102" s="41" t="s">
        <v>21</v>
      </c>
      <c r="F102" s="40" t="s">
        <v>20</v>
      </c>
      <c r="G102" s="41" t="s">
        <v>22</v>
      </c>
      <c r="H102" s="42">
        <v>24801</v>
      </c>
      <c r="I102" s="43" t="s">
        <v>311</v>
      </c>
      <c r="J102" s="43" t="s">
        <v>312</v>
      </c>
      <c r="K102" s="43" t="s">
        <v>313</v>
      </c>
      <c r="L102" s="52" t="s">
        <v>102</v>
      </c>
      <c r="M102" s="45" t="s">
        <v>102</v>
      </c>
      <c r="N102" s="46" t="s">
        <v>159</v>
      </c>
      <c r="O102" s="47">
        <v>4</v>
      </c>
      <c r="P102" s="48">
        <f>1484.8/4</f>
        <v>371.2</v>
      </c>
      <c r="Q102" s="49" t="s">
        <v>46</v>
      </c>
      <c r="R102" s="48">
        <f t="shared" si="65"/>
        <v>1484.8</v>
      </c>
      <c r="S102" s="50">
        <f t="shared" si="64"/>
        <v>1484.8</v>
      </c>
    </row>
    <row r="103" spans="1:19" s="31" customFormat="1" ht="36" x14ac:dyDescent="0.3">
      <c r="A103" s="32" t="s">
        <v>55</v>
      </c>
      <c r="B103" s="33" t="s">
        <v>56</v>
      </c>
      <c r="C103" s="59" t="s">
        <v>44</v>
      </c>
      <c r="D103" s="40" t="s">
        <v>20</v>
      </c>
      <c r="E103" s="41" t="s">
        <v>21</v>
      </c>
      <c r="F103" s="40" t="s">
        <v>20</v>
      </c>
      <c r="G103" s="41" t="s">
        <v>22</v>
      </c>
      <c r="H103" s="42">
        <v>22104</v>
      </c>
      <c r="I103" s="43" t="s">
        <v>103</v>
      </c>
      <c r="J103" s="44" t="s">
        <v>49</v>
      </c>
      <c r="K103" s="43" t="s">
        <v>91</v>
      </c>
      <c r="L103" s="45" t="s">
        <v>102</v>
      </c>
      <c r="M103" s="45" t="s">
        <v>102</v>
      </c>
      <c r="N103" s="46" t="s">
        <v>45</v>
      </c>
      <c r="O103" s="47">
        <v>1</v>
      </c>
      <c r="P103" s="48">
        <v>292</v>
      </c>
      <c r="Q103" s="49" t="s">
        <v>46</v>
      </c>
      <c r="R103" s="48">
        <f t="shared" si="65"/>
        <v>292</v>
      </c>
      <c r="S103" s="50">
        <f t="shared" si="64"/>
        <v>292</v>
      </c>
    </row>
    <row r="104" spans="1:19" s="31" customFormat="1" ht="36" x14ac:dyDescent="0.3">
      <c r="A104" s="32" t="s">
        <v>55</v>
      </c>
      <c r="B104" s="33" t="s">
        <v>56</v>
      </c>
      <c r="C104" s="59" t="s">
        <v>44</v>
      </c>
      <c r="D104" s="40" t="s">
        <v>20</v>
      </c>
      <c r="E104" s="41" t="s">
        <v>21</v>
      </c>
      <c r="F104" s="40" t="s">
        <v>20</v>
      </c>
      <c r="G104" s="41" t="s">
        <v>22</v>
      </c>
      <c r="H104" s="42">
        <v>35501</v>
      </c>
      <c r="I104" s="43" t="s">
        <v>314</v>
      </c>
      <c r="J104" s="43" t="s">
        <v>101</v>
      </c>
      <c r="K104" s="43" t="s">
        <v>315</v>
      </c>
      <c r="L104" s="52" t="s">
        <v>102</v>
      </c>
      <c r="M104" s="45" t="s">
        <v>102</v>
      </c>
      <c r="N104" s="46" t="s">
        <v>45</v>
      </c>
      <c r="O104" s="47">
        <v>1</v>
      </c>
      <c r="P104" s="48">
        <v>3844.12</v>
      </c>
      <c r="Q104" s="49" t="s">
        <v>46</v>
      </c>
      <c r="R104" s="48">
        <f t="shared" si="65"/>
        <v>3844.12</v>
      </c>
      <c r="S104" s="50">
        <f t="shared" si="64"/>
        <v>3844.12</v>
      </c>
    </row>
    <row r="105" spans="1:19" s="31" customFormat="1" ht="36" x14ac:dyDescent="0.3">
      <c r="A105" s="32" t="s">
        <v>55</v>
      </c>
      <c r="B105" s="33" t="s">
        <v>56</v>
      </c>
      <c r="C105" s="59" t="s">
        <v>44</v>
      </c>
      <c r="D105" s="40" t="s">
        <v>20</v>
      </c>
      <c r="E105" s="41" t="s">
        <v>21</v>
      </c>
      <c r="F105" s="40" t="s">
        <v>20</v>
      </c>
      <c r="G105" s="41" t="s">
        <v>22</v>
      </c>
      <c r="H105" s="42">
        <v>35501</v>
      </c>
      <c r="I105" s="43" t="s">
        <v>314</v>
      </c>
      <c r="J105" s="43" t="s">
        <v>101</v>
      </c>
      <c r="K105" s="43" t="s">
        <v>316</v>
      </c>
      <c r="L105" s="52" t="s">
        <v>102</v>
      </c>
      <c r="M105" s="45" t="s">
        <v>102</v>
      </c>
      <c r="N105" s="46" t="s">
        <v>45</v>
      </c>
      <c r="O105" s="47">
        <v>1</v>
      </c>
      <c r="P105" s="48">
        <v>41.88</v>
      </c>
      <c r="Q105" s="49" t="s">
        <v>46</v>
      </c>
      <c r="R105" s="48">
        <f t="shared" si="65"/>
        <v>41.88</v>
      </c>
      <c r="S105" s="50">
        <f t="shared" si="64"/>
        <v>41.88</v>
      </c>
    </row>
    <row r="106" spans="1:19" s="31" customFormat="1" ht="36" x14ac:dyDescent="0.3">
      <c r="A106" s="32" t="s">
        <v>55</v>
      </c>
      <c r="B106" s="33" t="s">
        <v>56</v>
      </c>
      <c r="C106" s="59" t="s">
        <v>44</v>
      </c>
      <c r="D106" s="40" t="s">
        <v>20</v>
      </c>
      <c r="E106" s="41" t="s">
        <v>21</v>
      </c>
      <c r="F106" s="40" t="s">
        <v>20</v>
      </c>
      <c r="G106" s="41" t="s">
        <v>22</v>
      </c>
      <c r="H106" s="42">
        <v>22104</v>
      </c>
      <c r="I106" s="43" t="s">
        <v>103</v>
      </c>
      <c r="J106" s="44" t="s">
        <v>49</v>
      </c>
      <c r="K106" s="43" t="s">
        <v>91</v>
      </c>
      <c r="L106" s="45" t="s">
        <v>102</v>
      </c>
      <c r="M106" s="45" t="s">
        <v>102</v>
      </c>
      <c r="N106" s="46" t="s">
        <v>45</v>
      </c>
      <c r="O106" s="47">
        <v>1</v>
      </c>
      <c r="P106" s="48">
        <v>482</v>
      </c>
      <c r="Q106" s="49" t="s">
        <v>46</v>
      </c>
      <c r="R106" s="48">
        <f t="shared" si="65"/>
        <v>482</v>
      </c>
      <c r="S106" s="50">
        <f>O106*R106</f>
        <v>482</v>
      </c>
    </row>
    <row r="107" spans="1:19" s="31" customFormat="1" ht="60" x14ac:dyDescent="0.3">
      <c r="A107" s="32" t="s">
        <v>55</v>
      </c>
      <c r="B107" s="33" t="s">
        <v>56</v>
      </c>
      <c r="C107" s="59" t="s">
        <v>44</v>
      </c>
      <c r="D107" s="40" t="s">
        <v>20</v>
      </c>
      <c r="E107" s="41" t="s">
        <v>21</v>
      </c>
      <c r="F107" s="40" t="s">
        <v>20</v>
      </c>
      <c r="G107" s="41" t="s">
        <v>22</v>
      </c>
      <c r="H107" s="42">
        <v>26103</v>
      </c>
      <c r="I107" s="43" t="s">
        <v>317</v>
      </c>
      <c r="J107" s="43" t="s">
        <v>79</v>
      </c>
      <c r="K107" s="43" t="s">
        <v>318</v>
      </c>
      <c r="L107" s="52" t="s">
        <v>41</v>
      </c>
      <c r="M107" s="46" t="s">
        <v>45</v>
      </c>
      <c r="N107" s="46" t="s">
        <v>137</v>
      </c>
      <c r="O107" s="47">
        <v>1</v>
      </c>
      <c r="P107" s="48">
        <v>25800</v>
      </c>
      <c r="Q107" s="49" t="s">
        <v>46</v>
      </c>
      <c r="R107" s="48">
        <f t="shared" si="65"/>
        <v>25800</v>
      </c>
      <c r="S107" s="50">
        <f t="shared" ref="S107:S112" si="66">O107*P107</f>
        <v>25800</v>
      </c>
    </row>
    <row r="108" spans="1:19" s="31" customFormat="1" ht="60" x14ac:dyDescent="0.3">
      <c r="A108" s="32" t="s">
        <v>55</v>
      </c>
      <c r="B108" s="33" t="s">
        <v>56</v>
      </c>
      <c r="C108" s="59" t="s">
        <v>44</v>
      </c>
      <c r="D108" s="40" t="s">
        <v>20</v>
      </c>
      <c r="E108" s="41" t="s">
        <v>35</v>
      </c>
      <c r="F108" s="40" t="s">
        <v>65</v>
      </c>
      <c r="G108" s="41" t="s">
        <v>319</v>
      </c>
      <c r="H108" s="42">
        <v>26102</v>
      </c>
      <c r="I108" s="43" t="s">
        <v>72</v>
      </c>
      <c r="J108" s="43" t="s">
        <v>42</v>
      </c>
      <c r="K108" s="43" t="s">
        <v>318</v>
      </c>
      <c r="L108" s="52" t="s">
        <v>41</v>
      </c>
      <c r="M108" s="46" t="s">
        <v>45</v>
      </c>
      <c r="N108" s="46" t="s">
        <v>137</v>
      </c>
      <c r="O108" s="47">
        <v>1</v>
      </c>
      <c r="P108" s="48">
        <v>699</v>
      </c>
      <c r="Q108" s="49" t="s">
        <v>46</v>
      </c>
      <c r="R108" s="48">
        <f t="shared" si="65"/>
        <v>699</v>
      </c>
      <c r="S108" s="50">
        <f t="shared" si="66"/>
        <v>699</v>
      </c>
    </row>
    <row r="109" spans="1:19" s="31" customFormat="1" ht="44.25" customHeight="1" x14ac:dyDescent="0.3">
      <c r="A109" s="32" t="s">
        <v>55</v>
      </c>
      <c r="B109" s="33" t="s">
        <v>56</v>
      </c>
      <c r="C109" s="59" t="s">
        <v>44</v>
      </c>
      <c r="D109" s="40" t="s">
        <v>20</v>
      </c>
      <c r="E109" s="41" t="s">
        <v>35</v>
      </c>
      <c r="F109" s="40" t="s">
        <v>65</v>
      </c>
      <c r="G109" s="41" t="s">
        <v>226</v>
      </c>
      <c r="H109" s="42">
        <v>26102</v>
      </c>
      <c r="I109" s="43" t="s">
        <v>72</v>
      </c>
      <c r="J109" s="43" t="s">
        <v>42</v>
      </c>
      <c r="K109" s="43" t="s">
        <v>318</v>
      </c>
      <c r="L109" s="52" t="s">
        <v>41</v>
      </c>
      <c r="M109" s="46" t="s">
        <v>45</v>
      </c>
      <c r="N109" s="46" t="s">
        <v>137</v>
      </c>
      <c r="O109" s="47">
        <v>1</v>
      </c>
      <c r="P109" s="48">
        <v>2640</v>
      </c>
      <c r="Q109" s="49" t="s">
        <v>46</v>
      </c>
      <c r="R109" s="48">
        <f t="shared" si="65"/>
        <v>2640</v>
      </c>
      <c r="S109" s="50">
        <f t="shared" si="66"/>
        <v>2640</v>
      </c>
    </row>
    <row r="110" spans="1:19" s="38" customFormat="1" ht="44.25" customHeight="1" x14ac:dyDescent="0.3">
      <c r="A110" s="32" t="s">
        <v>55</v>
      </c>
      <c r="B110" s="33" t="s">
        <v>56</v>
      </c>
      <c r="C110" s="59" t="s">
        <v>44</v>
      </c>
      <c r="D110" s="40" t="s">
        <v>20</v>
      </c>
      <c r="E110" s="41" t="s">
        <v>35</v>
      </c>
      <c r="F110" s="40" t="s">
        <v>65</v>
      </c>
      <c r="G110" s="41" t="s">
        <v>37</v>
      </c>
      <c r="H110" s="42">
        <v>26102</v>
      </c>
      <c r="I110" s="43" t="s">
        <v>72</v>
      </c>
      <c r="J110" s="43" t="s">
        <v>42</v>
      </c>
      <c r="K110" s="43" t="s">
        <v>318</v>
      </c>
      <c r="L110" s="52" t="s">
        <v>41</v>
      </c>
      <c r="M110" s="46" t="s">
        <v>45</v>
      </c>
      <c r="N110" s="46" t="s">
        <v>137</v>
      </c>
      <c r="O110" s="47">
        <v>1</v>
      </c>
      <c r="P110" s="48">
        <v>1650</v>
      </c>
      <c r="Q110" s="49" t="s">
        <v>46</v>
      </c>
      <c r="R110" s="48">
        <f t="shared" si="65"/>
        <v>1650</v>
      </c>
      <c r="S110" s="50">
        <f t="shared" si="66"/>
        <v>1650</v>
      </c>
    </row>
    <row r="111" spans="1:19" s="38" customFormat="1" ht="44.25" customHeight="1" x14ac:dyDescent="0.3">
      <c r="A111" s="32" t="s">
        <v>55</v>
      </c>
      <c r="B111" s="33" t="s">
        <v>56</v>
      </c>
      <c r="C111" s="59" t="s">
        <v>44</v>
      </c>
      <c r="D111" s="40" t="s">
        <v>20</v>
      </c>
      <c r="E111" s="41" t="s">
        <v>21</v>
      </c>
      <c r="F111" s="40" t="s">
        <v>20</v>
      </c>
      <c r="G111" s="41" t="s">
        <v>22</v>
      </c>
      <c r="H111" s="42">
        <v>33901</v>
      </c>
      <c r="I111" s="43" t="s">
        <v>320</v>
      </c>
      <c r="J111" s="43" t="s">
        <v>101</v>
      </c>
      <c r="K111" s="43" t="s">
        <v>318</v>
      </c>
      <c r="L111" s="52" t="s">
        <v>41</v>
      </c>
      <c r="M111" s="46" t="s">
        <v>45</v>
      </c>
      <c r="N111" s="46" t="s">
        <v>139</v>
      </c>
      <c r="O111" s="47">
        <v>1</v>
      </c>
      <c r="P111" s="48">
        <v>321.44</v>
      </c>
      <c r="Q111" s="49" t="s">
        <v>46</v>
      </c>
      <c r="R111" s="48">
        <f t="shared" si="65"/>
        <v>321.44</v>
      </c>
      <c r="S111" s="50">
        <f t="shared" si="66"/>
        <v>321.44</v>
      </c>
    </row>
    <row r="112" spans="1:19" s="38" customFormat="1" ht="44.25" customHeight="1" x14ac:dyDescent="0.3">
      <c r="A112" s="32" t="s">
        <v>55</v>
      </c>
      <c r="B112" s="33" t="s">
        <v>56</v>
      </c>
      <c r="C112" s="59" t="s">
        <v>44</v>
      </c>
      <c r="D112" s="40" t="s">
        <v>20</v>
      </c>
      <c r="E112" s="41" t="s">
        <v>21</v>
      </c>
      <c r="F112" s="40" t="s">
        <v>20</v>
      </c>
      <c r="G112" s="41" t="s">
        <v>22</v>
      </c>
      <c r="H112" s="42">
        <v>22104</v>
      </c>
      <c r="I112" s="43" t="s">
        <v>103</v>
      </c>
      <c r="J112" s="44" t="s">
        <v>49</v>
      </c>
      <c r="K112" s="43" t="s">
        <v>91</v>
      </c>
      <c r="L112" s="45" t="s">
        <v>102</v>
      </c>
      <c r="M112" s="45" t="s">
        <v>102</v>
      </c>
      <c r="N112" s="46" t="s">
        <v>45</v>
      </c>
      <c r="O112" s="47">
        <v>1</v>
      </c>
      <c r="P112" s="48">
        <v>564</v>
      </c>
      <c r="Q112" s="49" t="s">
        <v>46</v>
      </c>
      <c r="R112" s="48">
        <f t="shared" si="65"/>
        <v>564</v>
      </c>
      <c r="S112" s="50">
        <f t="shared" si="66"/>
        <v>564</v>
      </c>
    </row>
    <row r="113" spans="1:19" s="38" customFormat="1" ht="44.25" customHeight="1" x14ac:dyDescent="0.3">
      <c r="A113" s="32" t="s">
        <v>55</v>
      </c>
      <c r="B113" s="33" t="s">
        <v>56</v>
      </c>
      <c r="C113" s="59" t="s">
        <v>44</v>
      </c>
      <c r="D113" s="40" t="s">
        <v>20</v>
      </c>
      <c r="E113" s="41" t="s">
        <v>21</v>
      </c>
      <c r="F113" s="40" t="s">
        <v>20</v>
      </c>
      <c r="G113" s="41" t="s">
        <v>22</v>
      </c>
      <c r="H113" s="42">
        <v>29601</v>
      </c>
      <c r="I113" s="43" t="s">
        <v>321</v>
      </c>
      <c r="J113" s="44" t="s">
        <v>322</v>
      </c>
      <c r="K113" s="43" t="s">
        <v>323</v>
      </c>
      <c r="L113" s="52" t="s">
        <v>102</v>
      </c>
      <c r="M113" s="45" t="s">
        <v>102</v>
      </c>
      <c r="N113" s="46" t="s">
        <v>155</v>
      </c>
      <c r="O113" s="47">
        <v>1</v>
      </c>
      <c r="P113" s="48">
        <v>794</v>
      </c>
      <c r="Q113" s="49" t="s">
        <v>46</v>
      </c>
      <c r="R113" s="48">
        <f t="shared" si="65"/>
        <v>794</v>
      </c>
      <c r="S113" s="50">
        <f t="shared" si="64"/>
        <v>794</v>
      </c>
    </row>
    <row r="114" spans="1:19" s="38" customFormat="1" ht="44.25" customHeight="1" x14ac:dyDescent="0.3">
      <c r="A114" s="32" t="s">
        <v>55</v>
      </c>
      <c r="B114" s="33" t="s">
        <v>56</v>
      </c>
      <c r="C114" s="59" t="s">
        <v>44</v>
      </c>
      <c r="D114" s="40" t="s">
        <v>20</v>
      </c>
      <c r="E114" s="41" t="s">
        <v>35</v>
      </c>
      <c r="F114" s="40" t="s">
        <v>36</v>
      </c>
      <c r="G114" s="41" t="s">
        <v>28</v>
      </c>
      <c r="H114" s="42">
        <v>21101</v>
      </c>
      <c r="I114" s="43" t="s">
        <v>324</v>
      </c>
      <c r="J114" s="44" t="s">
        <v>325</v>
      </c>
      <c r="K114" s="43" t="s">
        <v>326</v>
      </c>
      <c r="L114" s="52" t="s">
        <v>102</v>
      </c>
      <c r="M114" s="45" t="s">
        <v>102</v>
      </c>
      <c r="N114" s="46" t="s">
        <v>159</v>
      </c>
      <c r="O114" s="47">
        <v>2</v>
      </c>
      <c r="P114" s="48">
        <v>185.6</v>
      </c>
      <c r="Q114" s="49" t="s">
        <v>46</v>
      </c>
      <c r="R114" s="48">
        <f t="shared" si="65"/>
        <v>371.2</v>
      </c>
      <c r="S114" s="50">
        <f t="shared" si="64"/>
        <v>371.2</v>
      </c>
    </row>
    <row r="115" spans="1:19" s="38" customFormat="1" ht="44.25" customHeight="1" x14ac:dyDescent="0.3">
      <c r="A115" s="32" t="s">
        <v>55</v>
      </c>
      <c r="B115" s="33" t="s">
        <v>56</v>
      </c>
      <c r="C115" s="59" t="s">
        <v>44</v>
      </c>
      <c r="D115" s="40" t="s">
        <v>20</v>
      </c>
      <c r="E115" s="41" t="s">
        <v>35</v>
      </c>
      <c r="F115" s="40" t="s">
        <v>36</v>
      </c>
      <c r="G115" s="41" t="s">
        <v>28</v>
      </c>
      <c r="H115" s="42">
        <v>21101</v>
      </c>
      <c r="I115" s="43" t="s">
        <v>324</v>
      </c>
      <c r="J115" s="44" t="s">
        <v>191</v>
      </c>
      <c r="K115" s="43" t="s">
        <v>192</v>
      </c>
      <c r="L115" s="52" t="s">
        <v>102</v>
      </c>
      <c r="M115" s="45" t="s">
        <v>102</v>
      </c>
      <c r="N115" s="46" t="s">
        <v>159</v>
      </c>
      <c r="O115" s="47">
        <v>2</v>
      </c>
      <c r="P115" s="48">
        <v>487.2</v>
      </c>
      <c r="Q115" s="49" t="s">
        <v>46</v>
      </c>
      <c r="R115" s="48">
        <f t="shared" si="65"/>
        <v>974.4</v>
      </c>
      <c r="S115" s="50">
        <f t="shared" si="64"/>
        <v>974.4</v>
      </c>
    </row>
    <row r="116" spans="1:19" s="38" customFormat="1" ht="44.25" customHeight="1" x14ac:dyDescent="0.3">
      <c r="A116" s="32" t="s">
        <v>55</v>
      </c>
      <c r="B116" s="33" t="s">
        <v>56</v>
      </c>
      <c r="C116" s="59" t="s">
        <v>44</v>
      </c>
      <c r="D116" s="40" t="s">
        <v>20</v>
      </c>
      <c r="E116" s="41" t="s">
        <v>35</v>
      </c>
      <c r="F116" s="40" t="s">
        <v>36</v>
      </c>
      <c r="G116" s="41" t="s">
        <v>28</v>
      </c>
      <c r="H116" s="42">
        <v>21101</v>
      </c>
      <c r="I116" s="43" t="s">
        <v>324</v>
      </c>
      <c r="J116" s="44" t="s">
        <v>327</v>
      </c>
      <c r="K116" s="43" t="s">
        <v>328</v>
      </c>
      <c r="L116" s="52" t="s">
        <v>102</v>
      </c>
      <c r="M116" s="45" t="s">
        <v>102</v>
      </c>
      <c r="N116" s="46" t="s">
        <v>159</v>
      </c>
      <c r="O116" s="47">
        <v>2</v>
      </c>
      <c r="P116" s="48">
        <v>371.2</v>
      </c>
      <c r="Q116" s="49" t="s">
        <v>46</v>
      </c>
      <c r="R116" s="48">
        <f t="shared" si="65"/>
        <v>742.4</v>
      </c>
      <c r="S116" s="50">
        <f t="shared" si="64"/>
        <v>742.4</v>
      </c>
    </row>
    <row r="117" spans="1:19" s="38" customFormat="1" ht="44.25" customHeight="1" x14ac:dyDescent="0.3">
      <c r="A117" s="32" t="s">
        <v>55</v>
      </c>
      <c r="B117" s="33" t="s">
        <v>56</v>
      </c>
      <c r="C117" s="59" t="s">
        <v>44</v>
      </c>
      <c r="D117" s="40" t="s">
        <v>20</v>
      </c>
      <c r="E117" s="41" t="s">
        <v>21</v>
      </c>
      <c r="F117" s="40" t="s">
        <v>20</v>
      </c>
      <c r="G117" s="41" t="s">
        <v>22</v>
      </c>
      <c r="H117" s="42">
        <v>29401</v>
      </c>
      <c r="I117" s="43" t="s">
        <v>136</v>
      </c>
      <c r="J117" s="44" t="s">
        <v>329</v>
      </c>
      <c r="K117" s="43" t="s">
        <v>330</v>
      </c>
      <c r="L117" s="52" t="s">
        <v>102</v>
      </c>
      <c r="M117" s="45" t="s">
        <v>102</v>
      </c>
      <c r="N117" s="46" t="s">
        <v>159</v>
      </c>
      <c r="O117" s="47">
        <v>1</v>
      </c>
      <c r="P117" s="48">
        <v>2180.8000000000002</v>
      </c>
      <c r="Q117" s="49" t="s">
        <v>46</v>
      </c>
      <c r="R117" s="48">
        <f t="shared" si="65"/>
        <v>2180.8000000000002</v>
      </c>
      <c r="S117" s="50">
        <f t="shared" si="64"/>
        <v>2180.8000000000002</v>
      </c>
    </row>
    <row r="118" spans="1:19" s="38" customFormat="1" ht="44.25" customHeight="1" x14ac:dyDescent="0.3">
      <c r="A118" s="32" t="s">
        <v>55</v>
      </c>
      <c r="B118" s="33" t="s">
        <v>56</v>
      </c>
      <c r="C118" s="59" t="s">
        <v>44</v>
      </c>
      <c r="D118" s="40" t="s">
        <v>20</v>
      </c>
      <c r="E118" s="41" t="s">
        <v>21</v>
      </c>
      <c r="F118" s="40" t="s">
        <v>20</v>
      </c>
      <c r="G118" s="41" t="s">
        <v>22</v>
      </c>
      <c r="H118" s="42">
        <v>21101</v>
      </c>
      <c r="I118" s="43" t="s">
        <v>331</v>
      </c>
      <c r="J118" s="44" t="s">
        <v>332</v>
      </c>
      <c r="K118" s="43" t="s">
        <v>333</v>
      </c>
      <c r="L118" s="52" t="s">
        <v>102</v>
      </c>
      <c r="M118" s="45" t="s">
        <v>102</v>
      </c>
      <c r="N118" s="46" t="s">
        <v>159</v>
      </c>
      <c r="O118" s="47">
        <v>30</v>
      </c>
      <c r="P118" s="48">
        <v>38.28</v>
      </c>
      <c r="Q118" s="49" t="s">
        <v>46</v>
      </c>
      <c r="R118" s="48">
        <f t="shared" si="65"/>
        <v>1148.4000000000001</v>
      </c>
      <c r="S118" s="50">
        <f t="shared" si="64"/>
        <v>1148.4000000000001</v>
      </c>
    </row>
    <row r="119" spans="1:19" s="38" customFormat="1" ht="44.25" customHeight="1" x14ac:dyDescent="0.3">
      <c r="A119" s="32" t="s">
        <v>55</v>
      </c>
      <c r="B119" s="33" t="s">
        <v>56</v>
      </c>
      <c r="C119" s="59" t="s">
        <v>44</v>
      </c>
      <c r="D119" s="40" t="s">
        <v>20</v>
      </c>
      <c r="E119" s="41" t="s">
        <v>35</v>
      </c>
      <c r="F119" s="40" t="s">
        <v>36</v>
      </c>
      <c r="G119" s="41" t="s">
        <v>28</v>
      </c>
      <c r="H119" s="42">
        <v>21101</v>
      </c>
      <c r="I119" s="43" t="s">
        <v>331</v>
      </c>
      <c r="J119" s="44" t="s">
        <v>334</v>
      </c>
      <c r="K119" s="43" t="s">
        <v>335</v>
      </c>
      <c r="L119" s="52" t="s">
        <v>102</v>
      </c>
      <c r="M119" s="45" t="s">
        <v>45</v>
      </c>
      <c r="N119" s="45" t="s">
        <v>159</v>
      </c>
      <c r="O119" s="47">
        <v>20</v>
      </c>
      <c r="P119" s="48">
        <v>41.76</v>
      </c>
      <c r="Q119" s="49" t="s">
        <v>46</v>
      </c>
      <c r="R119" s="48">
        <f t="shared" si="65"/>
        <v>835.19999999999993</v>
      </c>
      <c r="S119" s="50">
        <f t="shared" si="64"/>
        <v>835.19999999999993</v>
      </c>
    </row>
    <row r="120" spans="1:19" s="38" customFormat="1" ht="44.25" customHeight="1" x14ac:dyDescent="0.3">
      <c r="A120" s="32" t="s">
        <v>55</v>
      </c>
      <c r="B120" s="33" t="s">
        <v>56</v>
      </c>
      <c r="C120" s="59" t="s">
        <v>44</v>
      </c>
      <c r="D120" s="40" t="s">
        <v>20</v>
      </c>
      <c r="E120" s="41" t="s">
        <v>21</v>
      </c>
      <c r="F120" s="40" t="s">
        <v>20</v>
      </c>
      <c r="G120" s="41" t="s">
        <v>22</v>
      </c>
      <c r="H120" s="42">
        <v>29401</v>
      </c>
      <c r="I120" s="43" t="s">
        <v>136</v>
      </c>
      <c r="J120" s="44" t="s">
        <v>144</v>
      </c>
      <c r="K120" s="43" t="s">
        <v>145</v>
      </c>
      <c r="L120" s="45" t="s">
        <v>102</v>
      </c>
      <c r="M120" s="45" t="s">
        <v>102</v>
      </c>
      <c r="N120" s="46" t="s">
        <v>159</v>
      </c>
      <c r="O120" s="47">
        <v>5</v>
      </c>
      <c r="P120" s="48">
        <f>307.4/5</f>
        <v>61.48</v>
      </c>
      <c r="Q120" s="49" t="s">
        <v>46</v>
      </c>
      <c r="R120" s="48">
        <f t="shared" si="65"/>
        <v>307.39999999999998</v>
      </c>
      <c r="S120" s="50">
        <f t="shared" si="64"/>
        <v>307.39999999999998</v>
      </c>
    </row>
    <row r="121" spans="1:19" s="38" customFormat="1" ht="44.25" customHeight="1" x14ac:dyDescent="0.3">
      <c r="A121" s="32" t="s">
        <v>55</v>
      </c>
      <c r="B121" s="33" t="s">
        <v>56</v>
      </c>
      <c r="C121" s="59" t="s">
        <v>44</v>
      </c>
      <c r="D121" s="40" t="s">
        <v>20</v>
      </c>
      <c r="E121" s="41" t="s">
        <v>21</v>
      </c>
      <c r="F121" s="40" t="s">
        <v>20</v>
      </c>
      <c r="G121" s="41" t="s">
        <v>22</v>
      </c>
      <c r="H121" s="42">
        <v>22104</v>
      </c>
      <c r="I121" s="43" t="s">
        <v>103</v>
      </c>
      <c r="J121" s="44" t="s">
        <v>49</v>
      </c>
      <c r="K121" s="43" t="s">
        <v>91</v>
      </c>
      <c r="L121" s="45" t="s">
        <v>102</v>
      </c>
      <c r="M121" s="45" t="s">
        <v>102</v>
      </c>
      <c r="N121" s="46" t="s">
        <v>45</v>
      </c>
      <c r="O121" s="47">
        <v>1</v>
      </c>
      <c r="P121" s="48">
        <v>596</v>
      </c>
      <c r="Q121" s="49" t="s">
        <v>46</v>
      </c>
      <c r="R121" s="48">
        <f t="shared" si="65"/>
        <v>596</v>
      </c>
      <c r="S121" s="50">
        <f t="shared" si="64"/>
        <v>596</v>
      </c>
    </row>
    <row r="122" spans="1:19" s="38" customFormat="1" ht="44.25" customHeight="1" x14ac:dyDescent="0.3">
      <c r="A122" s="32" t="s">
        <v>55</v>
      </c>
      <c r="B122" s="33" t="s">
        <v>56</v>
      </c>
      <c r="C122" s="59" t="s">
        <v>44</v>
      </c>
      <c r="D122" s="40" t="s">
        <v>20</v>
      </c>
      <c r="E122" s="41" t="s">
        <v>21</v>
      </c>
      <c r="F122" s="40" t="s">
        <v>20</v>
      </c>
      <c r="G122" s="41" t="s">
        <v>22</v>
      </c>
      <c r="H122" s="42">
        <v>35501</v>
      </c>
      <c r="I122" s="43" t="s">
        <v>314</v>
      </c>
      <c r="J122" s="43" t="s">
        <v>101</v>
      </c>
      <c r="K122" s="43" t="s">
        <v>336</v>
      </c>
      <c r="L122" s="52" t="s">
        <v>102</v>
      </c>
      <c r="M122" s="45" t="s">
        <v>102</v>
      </c>
      <c r="N122" s="46" t="s">
        <v>45</v>
      </c>
      <c r="O122" s="47">
        <v>1</v>
      </c>
      <c r="P122" s="48">
        <v>3442.5</v>
      </c>
      <c r="Q122" s="49" t="s">
        <v>46</v>
      </c>
      <c r="R122" s="48">
        <f t="shared" si="65"/>
        <v>3442.5</v>
      </c>
      <c r="S122" s="50">
        <f t="shared" si="64"/>
        <v>3442.5</v>
      </c>
    </row>
    <row r="123" spans="1:19" s="38" customFormat="1" ht="44.25" customHeight="1" x14ac:dyDescent="0.3">
      <c r="A123" s="32" t="s">
        <v>55</v>
      </c>
      <c r="B123" s="33" t="s">
        <v>56</v>
      </c>
      <c r="C123" s="59" t="s">
        <v>44</v>
      </c>
      <c r="D123" s="40" t="s">
        <v>20</v>
      </c>
      <c r="E123" s="41" t="s">
        <v>21</v>
      </c>
      <c r="F123" s="40" t="s">
        <v>20</v>
      </c>
      <c r="G123" s="41" t="s">
        <v>22</v>
      </c>
      <c r="H123" s="42">
        <v>35501</v>
      </c>
      <c r="I123" s="43" t="s">
        <v>314</v>
      </c>
      <c r="J123" s="43" t="s">
        <v>101</v>
      </c>
      <c r="K123" s="43" t="s">
        <v>337</v>
      </c>
      <c r="L123" s="52" t="s">
        <v>102</v>
      </c>
      <c r="M123" s="45" t="s">
        <v>102</v>
      </c>
      <c r="N123" s="46" t="s">
        <v>45</v>
      </c>
      <c r="O123" s="47">
        <v>1</v>
      </c>
      <c r="P123" s="48">
        <v>37.5</v>
      </c>
      <c r="Q123" s="49" t="s">
        <v>46</v>
      </c>
      <c r="R123" s="48">
        <f t="shared" si="65"/>
        <v>37.5</v>
      </c>
      <c r="S123" s="50">
        <f t="shared" si="64"/>
        <v>37.5</v>
      </c>
    </row>
    <row r="124" spans="1:19" s="38" customFormat="1" ht="44.25" customHeight="1" x14ac:dyDescent="0.3">
      <c r="A124" s="32" t="s">
        <v>55</v>
      </c>
      <c r="B124" s="33" t="s">
        <v>56</v>
      </c>
      <c r="C124" s="59" t="s">
        <v>44</v>
      </c>
      <c r="D124" s="40" t="s">
        <v>20</v>
      </c>
      <c r="E124" s="41" t="s">
        <v>160</v>
      </c>
      <c r="F124" s="40" t="s">
        <v>161</v>
      </c>
      <c r="G124" s="41" t="s">
        <v>338</v>
      </c>
      <c r="H124" s="42">
        <v>26102</v>
      </c>
      <c r="I124" s="43" t="s">
        <v>72</v>
      </c>
      <c r="J124" s="44" t="s">
        <v>101</v>
      </c>
      <c r="K124" s="43" t="s">
        <v>339</v>
      </c>
      <c r="L124" s="52" t="s">
        <v>41</v>
      </c>
      <c r="M124" s="46" t="s">
        <v>45</v>
      </c>
      <c r="N124" s="46" t="s">
        <v>137</v>
      </c>
      <c r="O124" s="47">
        <v>1</v>
      </c>
      <c r="P124" s="48">
        <v>1300</v>
      </c>
      <c r="Q124" s="49" t="s">
        <v>46</v>
      </c>
      <c r="R124" s="48">
        <f t="shared" si="65"/>
        <v>1300</v>
      </c>
      <c r="S124" s="50">
        <f t="shared" si="64"/>
        <v>1300</v>
      </c>
    </row>
    <row r="125" spans="1:19" s="38" customFormat="1" ht="44.25" customHeight="1" x14ac:dyDescent="0.3">
      <c r="A125" s="32" t="s">
        <v>55</v>
      </c>
      <c r="B125" s="33" t="s">
        <v>56</v>
      </c>
      <c r="C125" s="59" t="s">
        <v>44</v>
      </c>
      <c r="D125" s="40" t="s">
        <v>20</v>
      </c>
      <c r="E125" s="41" t="s">
        <v>21</v>
      </c>
      <c r="F125" s="40" t="s">
        <v>20</v>
      </c>
      <c r="G125" s="41" t="s">
        <v>22</v>
      </c>
      <c r="H125" s="42">
        <v>33901</v>
      </c>
      <c r="I125" s="43" t="s">
        <v>320</v>
      </c>
      <c r="J125" s="44" t="s">
        <v>101</v>
      </c>
      <c r="K125" s="43" t="s">
        <v>339</v>
      </c>
      <c r="L125" s="52" t="s">
        <v>41</v>
      </c>
      <c r="M125" s="46" t="s">
        <v>45</v>
      </c>
      <c r="N125" s="46" t="s">
        <v>139</v>
      </c>
      <c r="O125" s="47">
        <v>1</v>
      </c>
      <c r="P125" s="48">
        <v>13.57</v>
      </c>
      <c r="Q125" s="49" t="s">
        <v>46</v>
      </c>
      <c r="R125" s="48">
        <f t="shared" si="65"/>
        <v>13.57</v>
      </c>
      <c r="S125" s="50">
        <f t="shared" si="64"/>
        <v>13.57</v>
      </c>
    </row>
    <row r="126" spans="1:19" s="38" customFormat="1" ht="44.25" customHeight="1" x14ac:dyDescent="0.3">
      <c r="A126" s="32" t="s">
        <v>55</v>
      </c>
      <c r="B126" s="33" t="s">
        <v>56</v>
      </c>
      <c r="C126" s="59" t="s">
        <v>44</v>
      </c>
      <c r="D126" s="40" t="s">
        <v>20</v>
      </c>
      <c r="E126" s="41" t="s">
        <v>21</v>
      </c>
      <c r="F126" s="40" t="s">
        <v>20</v>
      </c>
      <c r="G126" s="41" t="s">
        <v>22</v>
      </c>
      <c r="H126" s="42">
        <v>21601</v>
      </c>
      <c r="I126" s="43" t="s">
        <v>51</v>
      </c>
      <c r="J126" s="44" t="s">
        <v>142</v>
      </c>
      <c r="K126" s="43" t="s">
        <v>170</v>
      </c>
      <c r="L126" s="45" t="s">
        <v>102</v>
      </c>
      <c r="M126" s="45" t="s">
        <v>102</v>
      </c>
      <c r="N126" s="46" t="s">
        <v>159</v>
      </c>
      <c r="O126" s="47">
        <v>8</v>
      </c>
      <c r="P126" s="48">
        <v>179.51</v>
      </c>
      <c r="Q126" s="49" t="s">
        <v>46</v>
      </c>
      <c r="R126" s="48">
        <f t="shared" si="65"/>
        <v>1436.08</v>
      </c>
      <c r="S126" s="50">
        <f t="shared" si="64"/>
        <v>1436.08</v>
      </c>
    </row>
    <row r="127" spans="1:19" s="38" customFormat="1" ht="44.25" customHeight="1" x14ac:dyDescent="0.3">
      <c r="A127" s="32" t="s">
        <v>55</v>
      </c>
      <c r="B127" s="33" t="s">
        <v>56</v>
      </c>
      <c r="C127" s="59" t="s">
        <v>44</v>
      </c>
      <c r="D127" s="40" t="s">
        <v>20</v>
      </c>
      <c r="E127" s="41" t="s">
        <v>21</v>
      </c>
      <c r="F127" s="40" t="s">
        <v>20</v>
      </c>
      <c r="G127" s="41" t="s">
        <v>22</v>
      </c>
      <c r="H127" s="42">
        <v>21601</v>
      </c>
      <c r="I127" s="43" t="s">
        <v>51</v>
      </c>
      <c r="J127" s="44" t="s">
        <v>340</v>
      </c>
      <c r="K127" s="43" t="s">
        <v>341</v>
      </c>
      <c r="L127" s="45" t="s">
        <v>102</v>
      </c>
      <c r="M127" s="45" t="s">
        <v>102</v>
      </c>
      <c r="N127" s="46" t="s">
        <v>159</v>
      </c>
      <c r="O127" s="47">
        <v>3</v>
      </c>
      <c r="P127" s="48">
        <v>50.585000000000001</v>
      </c>
      <c r="Q127" s="49" t="s">
        <v>46</v>
      </c>
      <c r="R127" s="48">
        <f t="shared" si="65"/>
        <v>151.755</v>
      </c>
      <c r="S127" s="50">
        <f t="shared" si="64"/>
        <v>151.755</v>
      </c>
    </row>
    <row r="128" spans="1:19" s="38" customFormat="1" ht="44.25" customHeight="1" x14ac:dyDescent="0.3">
      <c r="A128" s="32" t="s">
        <v>55</v>
      </c>
      <c r="B128" s="33" t="s">
        <v>56</v>
      </c>
      <c r="C128" s="59" t="s">
        <v>44</v>
      </c>
      <c r="D128" s="40" t="s">
        <v>20</v>
      </c>
      <c r="E128" s="41" t="s">
        <v>21</v>
      </c>
      <c r="F128" s="40" t="s">
        <v>20</v>
      </c>
      <c r="G128" s="41" t="s">
        <v>22</v>
      </c>
      <c r="H128" s="42">
        <v>21101</v>
      </c>
      <c r="I128" s="43" t="s">
        <v>331</v>
      </c>
      <c r="J128" s="44" t="s">
        <v>342</v>
      </c>
      <c r="K128" s="43" t="s">
        <v>343</v>
      </c>
      <c r="L128" s="45" t="s">
        <v>102</v>
      </c>
      <c r="M128" s="45" t="s">
        <v>102</v>
      </c>
      <c r="N128" s="46" t="s">
        <v>156</v>
      </c>
      <c r="O128" s="47">
        <v>1</v>
      </c>
      <c r="P128" s="48">
        <f>129.21*1.16</f>
        <v>149.8836</v>
      </c>
      <c r="Q128" s="49" t="s">
        <v>46</v>
      </c>
      <c r="R128" s="48">
        <f t="shared" si="65"/>
        <v>149.8836</v>
      </c>
      <c r="S128" s="50">
        <f t="shared" si="64"/>
        <v>149.8836</v>
      </c>
    </row>
    <row r="129" spans="1:19" s="38" customFormat="1" ht="44.25" customHeight="1" x14ac:dyDescent="0.3">
      <c r="A129" s="32" t="s">
        <v>55</v>
      </c>
      <c r="B129" s="33" t="s">
        <v>56</v>
      </c>
      <c r="C129" s="59" t="s">
        <v>44</v>
      </c>
      <c r="D129" s="40" t="s">
        <v>20</v>
      </c>
      <c r="E129" s="41" t="s">
        <v>21</v>
      </c>
      <c r="F129" s="40" t="s">
        <v>20</v>
      </c>
      <c r="G129" s="41" t="s">
        <v>22</v>
      </c>
      <c r="H129" s="42">
        <v>21101</v>
      </c>
      <c r="I129" s="43" t="s">
        <v>331</v>
      </c>
      <c r="J129" s="44" t="s">
        <v>344</v>
      </c>
      <c r="K129" s="43" t="s">
        <v>345</v>
      </c>
      <c r="L129" s="45" t="s">
        <v>102</v>
      </c>
      <c r="M129" s="45" t="s">
        <v>102</v>
      </c>
      <c r="N129" s="46" t="s">
        <v>156</v>
      </c>
      <c r="O129" s="47">
        <v>2</v>
      </c>
      <c r="P129" s="48">
        <f>409.94*1.16</f>
        <v>475.53039999999999</v>
      </c>
      <c r="Q129" s="49" t="s">
        <v>46</v>
      </c>
      <c r="R129" s="48">
        <f t="shared" si="65"/>
        <v>951.06079999999997</v>
      </c>
      <c r="S129" s="50">
        <f t="shared" si="64"/>
        <v>951.06079999999997</v>
      </c>
    </row>
    <row r="130" spans="1:19" s="38" customFormat="1" ht="44.25" customHeight="1" x14ac:dyDescent="0.3">
      <c r="A130" s="32" t="s">
        <v>55</v>
      </c>
      <c r="B130" s="33" t="s">
        <v>56</v>
      </c>
      <c r="C130" s="59" t="s">
        <v>44</v>
      </c>
      <c r="D130" s="40" t="s">
        <v>20</v>
      </c>
      <c r="E130" s="41" t="s">
        <v>21</v>
      </c>
      <c r="F130" s="40" t="s">
        <v>20</v>
      </c>
      <c r="G130" s="41" t="s">
        <v>22</v>
      </c>
      <c r="H130" s="42">
        <v>21101</v>
      </c>
      <c r="I130" s="43" t="s">
        <v>331</v>
      </c>
      <c r="J130" s="44" t="s">
        <v>346</v>
      </c>
      <c r="K130" s="43" t="s">
        <v>347</v>
      </c>
      <c r="L130" s="45" t="s">
        <v>102</v>
      </c>
      <c r="M130" s="45" t="s">
        <v>102</v>
      </c>
      <c r="N130" s="46" t="s">
        <v>159</v>
      </c>
      <c r="O130" s="47">
        <v>8</v>
      </c>
      <c r="P130" s="48">
        <f>53.31*1.16</f>
        <v>61.839599999999997</v>
      </c>
      <c r="Q130" s="49" t="s">
        <v>46</v>
      </c>
      <c r="R130" s="48">
        <f t="shared" si="65"/>
        <v>494.71679999999998</v>
      </c>
      <c r="S130" s="50">
        <f t="shared" si="64"/>
        <v>494.71679999999998</v>
      </c>
    </row>
    <row r="131" spans="1:19" s="38" customFormat="1" ht="44.25" customHeight="1" x14ac:dyDescent="0.3">
      <c r="A131" s="32" t="s">
        <v>55</v>
      </c>
      <c r="B131" s="33" t="s">
        <v>56</v>
      </c>
      <c r="C131" s="59" t="s">
        <v>44</v>
      </c>
      <c r="D131" s="40" t="s">
        <v>20</v>
      </c>
      <c r="E131" s="41" t="s">
        <v>21</v>
      </c>
      <c r="F131" s="40" t="s">
        <v>20</v>
      </c>
      <c r="G131" s="41" t="s">
        <v>22</v>
      </c>
      <c r="H131" s="42">
        <v>21101</v>
      </c>
      <c r="I131" s="43" t="s">
        <v>331</v>
      </c>
      <c r="J131" s="44" t="s">
        <v>149</v>
      </c>
      <c r="K131" s="43" t="s">
        <v>150</v>
      </c>
      <c r="L131" s="45" t="s">
        <v>102</v>
      </c>
      <c r="M131" s="45" t="s">
        <v>102</v>
      </c>
      <c r="N131" s="46" t="s">
        <v>155</v>
      </c>
      <c r="O131" s="47">
        <v>1</v>
      </c>
      <c r="P131" s="48">
        <f>629.66*1.16</f>
        <v>730.40559999999994</v>
      </c>
      <c r="Q131" s="49" t="s">
        <v>46</v>
      </c>
      <c r="R131" s="48">
        <f t="shared" si="65"/>
        <v>730.40559999999994</v>
      </c>
      <c r="S131" s="50">
        <f t="shared" si="64"/>
        <v>730.40559999999994</v>
      </c>
    </row>
    <row r="132" spans="1:19" s="38" customFormat="1" ht="44.25" customHeight="1" x14ac:dyDescent="0.3">
      <c r="A132" s="32" t="s">
        <v>55</v>
      </c>
      <c r="B132" s="33" t="s">
        <v>56</v>
      </c>
      <c r="C132" s="59" t="s">
        <v>44</v>
      </c>
      <c r="D132" s="40" t="s">
        <v>20</v>
      </c>
      <c r="E132" s="41" t="s">
        <v>21</v>
      </c>
      <c r="F132" s="40" t="s">
        <v>20</v>
      </c>
      <c r="G132" s="41" t="s">
        <v>22</v>
      </c>
      <c r="H132" s="42">
        <v>21101</v>
      </c>
      <c r="I132" s="43" t="s">
        <v>331</v>
      </c>
      <c r="J132" s="44" t="s">
        <v>348</v>
      </c>
      <c r="K132" s="43" t="s">
        <v>349</v>
      </c>
      <c r="L132" s="45" t="s">
        <v>102</v>
      </c>
      <c r="M132" s="45" t="s">
        <v>102</v>
      </c>
      <c r="N132" s="46" t="s">
        <v>159</v>
      </c>
      <c r="O132" s="47">
        <v>10</v>
      </c>
      <c r="P132" s="48">
        <f>28.21*1.16</f>
        <v>32.723599999999998</v>
      </c>
      <c r="Q132" s="49" t="s">
        <v>46</v>
      </c>
      <c r="R132" s="48">
        <f t="shared" si="65"/>
        <v>327.23599999999999</v>
      </c>
      <c r="S132" s="50">
        <f t="shared" si="64"/>
        <v>327.23599999999999</v>
      </c>
    </row>
    <row r="133" spans="1:19" s="38" customFormat="1" ht="44.25" customHeight="1" x14ac:dyDescent="0.3">
      <c r="A133" s="32" t="s">
        <v>55</v>
      </c>
      <c r="B133" s="33" t="s">
        <v>56</v>
      </c>
      <c r="C133" s="59" t="s">
        <v>44</v>
      </c>
      <c r="D133" s="40" t="s">
        <v>20</v>
      </c>
      <c r="E133" s="41" t="s">
        <v>21</v>
      </c>
      <c r="F133" s="40" t="s">
        <v>20</v>
      </c>
      <c r="G133" s="41" t="s">
        <v>22</v>
      </c>
      <c r="H133" s="42">
        <v>21101</v>
      </c>
      <c r="I133" s="43" t="s">
        <v>331</v>
      </c>
      <c r="J133" s="44" t="s">
        <v>350</v>
      </c>
      <c r="K133" s="43" t="s">
        <v>345</v>
      </c>
      <c r="L133" s="45" t="s">
        <v>102</v>
      </c>
      <c r="M133" s="45" t="s">
        <v>102</v>
      </c>
      <c r="N133" s="46" t="s">
        <v>156</v>
      </c>
      <c r="O133" s="47">
        <v>2</v>
      </c>
      <c r="P133" s="48">
        <f>86.33*1.16</f>
        <v>100.14279999999999</v>
      </c>
      <c r="Q133" s="49" t="s">
        <v>46</v>
      </c>
      <c r="R133" s="48">
        <f t="shared" si="65"/>
        <v>200.28559999999999</v>
      </c>
      <c r="S133" s="50">
        <f t="shared" si="64"/>
        <v>200.28559999999999</v>
      </c>
    </row>
    <row r="134" spans="1:19" s="38" customFormat="1" ht="44.25" customHeight="1" x14ac:dyDescent="0.3">
      <c r="A134" s="32" t="s">
        <v>55</v>
      </c>
      <c r="B134" s="33" t="s">
        <v>56</v>
      </c>
      <c r="C134" s="59" t="s">
        <v>44</v>
      </c>
      <c r="D134" s="40" t="s">
        <v>20</v>
      </c>
      <c r="E134" s="41" t="s">
        <v>21</v>
      </c>
      <c r="F134" s="40" t="s">
        <v>20</v>
      </c>
      <c r="G134" s="41" t="s">
        <v>22</v>
      </c>
      <c r="H134" s="42">
        <v>21101</v>
      </c>
      <c r="I134" s="43" t="s">
        <v>331</v>
      </c>
      <c r="J134" s="44" t="s">
        <v>351</v>
      </c>
      <c r="K134" s="43" t="s">
        <v>352</v>
      </c>
      <c r="L134" s="45" t="s">
        <v>102</v>
      </c>
      <c r="M134" s="45" t="s">
        <v>102</v>
      </c>
      <c r="N134" s="45" t="s">
        <v>353</v>
      </c>
      <c r="O134" s="47">
        <v>2</v>
      </c>
      <c r="P134" s="48">
        <f>54.06*1.16</f>
        <v>62.709600000000002</v>
      </c>
      <c r="Q134" s="49" t="s">
        <v>46</v>
      </c>
      <c r="R134" s="48">
        <f t="shared" si="65"/>
        <v>125.4192</v>
      </c>
      <c r="S134" s="50">
        <f t="shared" si="64"/>
        <v>125.4192</v>
      </c>
    </row>
    <row r="135" spans="1:19" s="38" customFormat="1" ht="44.25" customHeight="1" x14ac:dyDescent="0.3">
      <c r="A135" s="32" t="s">
        <v>55</v>
      </c>
      <c r="B135" s="33" t="s">
        <v>56</v>
      </c>
      <c r="C135" s="59" t="s">
        <v>57</v>
      </c>
      <c r="D135" s="138" t="s">
        <v>20</v>
      </c>
      <c r="E135" s="41" t="s">
        <v>21</v>
      </c>
      <c r="F135" s="139" t="s">
        <v>20</v>
      </c>
      <c r="G135" s="41" t="s">
        <v>22</v>
      </c>
      <c r="H135" s="140">
        <v>32601</v>
      </c>
      <c r="I135" s="141" t="s">
        <v>151</v>
      </c>
      <c r="J135" s="142" t="s">
        <v>122</v>
      </c>
      <c r="K135" s="53" t="s">
        <v>354</v>
      </c>
      <c r="L135" s="132" t="s">
        <v>33</v>
      </c>
      <c r="M135" s="140" t="s">
        <v>33</v>
      </c>
      <c r="N135" s="143" t="s">
        <v>34</v>
      </c>
      <c r="O135" s="132">
        <v>1</v>
      </c>
      <c r="P135" s="81">
        <v>3097.55</v>
      </c>
      <c r="Q135" s="47" t="s">
        <v>60</v>
      </c>
      <c r="R135" s="82">
        <f>O135*P135</f>
        <v>3097.55</v>
      </c>
      <c r="S135" s="82">
        <f>O135*P135</f>
        <v>3097.55</v>
      </c>
    </row>
    <row r="136" spans="1:19" s="38" customFormat="1" ht="44.25" customHeight="1" x14ac:dyDescent="0.3">
      <c r="A136" s="32" t="s">
        <v>55</v>
      </c>
      <c r="B136" s="33" t="s">
        <v>56</v>
      </c>
      <c r="C136" s="59" t="s">
        <v>57</v>
      </c>
      <c r="D136" s="138" t="s">
        <v>20</v>
      </c>
      <c r="E136" s="41" t="s">
        <v>35</v>
      </c>
      <c r="F136" s="139" t="s">
        <v>65</v>
      </c>
      <c r="G136" s="41" t="s">
        <v>22</v>
      </c>
      <c r="H136" s="140">
        <v>33604</v>
      </c>
      <c r="I136" s="141" t="s">
        <v>355</v>
      </c>
      <c r="J136" s="142" t="s">
        <v>122</v>
      </c>
      <c r="K136" s="53" t="s">
        <v>356</v>
      </c>
      <c r="L136" s="132" t="s">
        <v>33</v>
      </c>
      <c r="M136" s="140" t="s">
        <v>33</v>
      </c>
      <c r="N136" s="143" t="s">
        <v>34</v>
      </c>
      <c r="O136" s="132">
        <v>1</v>
      </c>
      <c r="P136" s="81">
        <v>678.6</v>
      </c>
      <c r="Q136" s="47" t="s">
        <v>60</v>
      </c>
      <c r="R136" s="82">
        <f>O136*P136</f>
        <v>678.6</v>
      </c>
      <c r="S136" s="82">
        <f>O136*P136</f>
        <v>678.6</v>
      </c>
    </row>
    <row r="137" spans="1:19" s="38" customFormat="1" ht="44.25" customHeight="1" x14ac:dyDescent="0.3">
      <c r="A137" s="32" t="s">
        <v>55</v>
      </c>
      <c r="B137" s="33" t="s">
        <v>56</v>
      </c>
      <c r="C137" s="59" t="s">
        <v>57</v>
      </c>
      <c r="D137" s="138" t="s">
        <v>20</v>
      </c>
      <c r="E137" s="41" t="s">
        <v>21</v>
      </c>
      <c r="F137" s="139" t="s">
        <v>20</v>
      </c>
      <c r="G137" s="41" t="s">
        <v>22</v>
      </c>
      <c r="H137" s="140">
        <v>24601</v>
      </c>
      <c r="I137" s="141" t="s">
        <v>66</v>
      </c>
      <c r="J137" s="54" t="s">
        <v>177</v>
      </c>
      <c r="K137" s="53" t="s">
        <v>178</v>
      </c>
      <c r="L137" s="132" t="s">
        <v>33</v>
      </c>
      <c r="M137" s="140" t="s">
        <v>33</v>
      </c>
      <c r="N137" s="143" t="s">
        <v>34</v>
      </c>
      <c r="O137" s="132">
        <v>1</v>
      </c>
      <c r="P137" s="81">
        <v>411.8</v>
      </c>
      <c r="Q137" s="47" t="s">
        <v>60</v>
      </c>
      <c r="R137" s="82">
        <f>O137*P137</f>
        <v>411.8</v>
      </c>
      <c r="S137" s="82">
        <f>O137*P137</f>
        <v>411.8</v>
      </c>
    </row>
    <row r="138" spans="1:19" s="38" customFormat="1" ht="44.25" customHeight="1" x14ac:dyDescent="0.3">
      <c r="A138" s="32" t="s">
        <v>55</v>
      </c>
      <c r="B138" s="33" t="s">
        <v>56</v>
      </c>
      <c r="C138" s="59" t="s">
        <v>57</v>
      </c>
      <c r="D138" s="138" t="s">
        <v>20</v>
      </c>
      <c r="E138" s="41" t="s">
        <v>21</v>
      </c>
      <c r="F138" s="139" t="s">
        <v>20</v>
      </c>
      <c r="G138" s="41" t="s">
        <v>22</v>
      </c>
      <c r="H138" s="140">
        <v>29401</v>
      </c>
      <c r="I138" s="141" t="s">
        <v>136</v>
      </c>
      <c r="J138" s="54" t="s">
        <v>357</v>
      </c>
      <c r="K138" s="53" t="s">
        <v>358</v>
      </c>
      <c r="L138" s="132" t="s">
        <v>33</v>
      </c>
      <c r="M138" s="140" t="s">
        <v>33</v>
      </c>
      <c r="N138" s="143" t="s">
        <v>34</v>
      </c>
      <c r="O138" s="132">
        <v>6</v>
      </c>
      <c r="P138" s="81">
        <v>65.346999999999994</v>
      </c>
      <c r="Q138" s="47" t="s">
        <v>60</v>
      </c>
      <c r="R138" s="82">
        <f t="shared" ref="R138:R148" si="67">O138*P138</f>
        <v>392.08199999999999</v>
      </c>
      <c r="S138" s="82">
        <f t="shared" ref="S138:S148" si="68">O138*P138</f>
        <v>392.08199999999999</v>
      </c>
    </row>
    <row r="139" spans="1:19" s="38" customFormat="1" ht="44.25" customHeight="1" x14ac:dyDescent="0.3">
      <c r="A139" s="32" t="s">
        <v>55</v>
      </c>
      <c r="B139" s="33" t="s">
        <v>56</v>
      </c>
      <c r="C139" s="59" t="s">
        <v>57</v>
      </c>
      <c r="D139" s="138" t="s">
        <v>20</v>
      </c>
      <c r="E139" s="41" t="s">
        <v>35</v>
      </c>
      <c r="F139" s="139" t="s">
        <v>65</v>
      </c>
      <c r="G139" s="41" t="s">
        <v>22</v>
      </c>
      <c r="H139" s="140">
        <v>21601</v>
      </c>
      <c r="I139" s="141" t="s">
        <v>51</v>
      </c>
      <c r="J139" s="54" t="s">
        <v>359</v>
      </c>
      <c r="K139" s="53" t="s">
        <v>360</v>
      </c>
      <c r="L139" s="132" t="s">
        <v>33</v>
      </c>
      <c r="M139" s="140" t="s">
        <v>33</v>
      </c>
      <c r="N139" s="143" t="s">
        <v>34</v>
      </c>
      <c r="O139" s="132">
        <v>5</v>
      </c>
      <c r="P139" s="81">
        <v>119.48</v>
      </c>
      <c r="Q139" s="47" t="s">
        <v>60</v>
      </c>
      <c r="R139" s="82">
        <f t="shared" si="67"/>
        <v>597.4</v>
      </c>
      <c r="S139" s="82">
        <f t="shared" si="68"/>
        <v>597.4</v>
      </c>
    </row>
    <row r="140" spans="1:19" s="38" customFormat="1" ht="44.25" customHeight="1" x14ac:dyDescent="0.3">
      <c r="A140" s="32" t="s">
        <v>55</v>
      </c>
      <c r="B140" s="33" t="s">
        <v>56</v>
      </c>
      <c r="C140" s="59" t="s">
        <v>57</v>
      </c>
      <c r="D140" s="138" t="s">
        <v>20</v>
      </c>
      <c r="E140" s="41" t="s">
        <v>35</v>
      </c>
      <c r="F140" s="139" t="s">
        <v>65</v>
      </c>
      <c r="G140" s="41" t="s">
        <v>22</v>
      </c>
      <c r="H140" s="140">
        <v>21601</v>
      </c>
      <c r="I140" s="141" t="s">
        <v>51</v>
      </c>
      <c r="J140" s="54" t="s">
        <v>361</v>
      </c>
      <c r="K140" s="53" t="s">
        <v>362</v>
      </c>
      <c r="L140" s="132" t="s">
        <v>33</v>
      </c>
      <c r="M140" s="140" t="s">
        <v>33</v>
      </c>
      <c r="N140" s="143" t="s">
        <v>34</v>
      </c>
      <c r="O140" s="132">
        <v>30</v>
      </c>
      <c r="P140" s="81">
        <v>30.16</v>
      </c>
      <c r="Q140" s="47" t="s">
        <v>60</v>
      </c>
      <c r="R140" s="82">
        <f t="shared" si="67"/>
        <v>904.8</v>
      </c>
      <c r="S140" s="82">
        <f t="shared" si="68"/>
        <v>904.8</v>
      </c>
    </row>
    <row r="141" spans="1:19" s="38" customFormat="1" ht="44.25" customHeight="1" x14ac:dyDescent="0.3">
      <c r="A141" s="32" t="s">
        <v>55</v>
      </c>
      <c r="B141" s="33" t="s">
        <v>56</v>
      </c>
      <c r="C141" s="59" t="s">
        <v>57</v>
      </c>
      <c r="D141" s="138" t="s">
        <v>20</v>
      </c>
      <c r="E141" s="41" t="s">
        <v>35</v>
      </c>
      <c r="F141" s="139" t="s">
        <v>65</v>
      </c>
      <c r="G141" s="41" t="s">
        <v>22</v>
      </c>
      <c r="H141" s="140">
        <v>21601</v>
      </c>
      <c r="I141" s="141" t="s">
        <v>51</v>
      </c>
      <c r="J141" s="54" t="s">
        <v>363</v>
      </c>
      <c r="K141" s="53" t="s">
        <v>364</v>
      </c>
      <c r="L141" s="132" t="s">
        <v>33</v>
      </c>
      <c r="M141" s="140" t="s">
        <v>33</v>
      </c>
      <c r="N141" s="143" t="s">
        <v>34</v>
      </c>
      <c r="O141" s="132">
        <v>30</v>
      </c>
      <c r="P141" s="81">
        <v>52.08</v>
      </c>
      <c r="Q141" s="47" t="s">
        <v>60</v>
      </c>
      <c r="R141" s="82">
        <f t="shared" si="67"/>
        <v>1562.3999999999999</v>
      </c>
      <c r="S141" s="82">
        <f t="shared" si="68"/>
        <v>1562.3999999999999</v>
      </c>
    </row>
    <row r="142" spans="1:19" s="38" customFormat="1" ht="44.25" customHeight="1" x14ac:dyDescent="0.3">
      <c r="A142" s="32" t="s">
        <v>55</v>
      </c>
      <c r="B142" s="33" t="s">
        <v>56</v>
      </c>
      <c r="C142" s="59" t="s">
        <v>57</v>
      </c>
      <c r="D142" s="138" t="s">
        <v>20</v>
      </c>
      <c r="E142" s="41" t="s">
        <v>35</v>
      </c>
      <c r="F142" s="139" t="s">
        <v>65</v>
      </c>
      <c r="G142" s="41" t="s">
        <v>22</v>
      </c>
      <c r="H142" s="140">
        <v>21601</v>
      </c>
      <c r="I142" s="141" t="s">
        <v>51</v>
      </c>
      <c r="J142" s="54" t="s">
        <v>142</v>
      </c>
      <c r="K142" s="53" t="s">
        <v>170</v>
      </c>
      <c r="L142" s="132" t="s">
        <v>33</v>
      </c>
      <c r="M142" s="140" t="s">
        <v>33</v>
      </c>
      <c r="N142" s="143" t="s">
        <v>34</v>
      </c>
      <c r="O142" s="132">
        <v>8</v>
      </c>
      <c r="P142" s="81">
        <v>52.89</v>
      </c>
      <c r="Q142" s="47" t="s">
        <v>60</v>
      </c>
      <c r="R142" s="82">
        <f t="shared" si="67"/>
        <v>423.12</v>
      </c>
      <c r="S142" s="82">
        <f t="shared" si="68"/>
        <v>423.12</v>
      </c>
    </row>
    <row r="143" spans="1:19" s="38" customFormat="1" ht="44.25" customHeight="1" x14ac:dyDescent="0.3">
      <c r="A143" s="32" t="s">
        <v>55</v>
      </c>
      <c r="B143" s="33" t="s">
        <v>56</v>
      </c>
      <c r="C143" s="59" t="s">
        <v>57</v>
      </c>
      <c r="D143" s="138" t="s">
        <v>20</v>
      </c>
      <c r="E143" s="41" t="s">
        <v>35</v>
      </c>
      <c r="F143" s="139" t="s">
        <v>65</v>
      </c>
      <c r="G143" s="41" t="s">
        <v>22</v>
      </c>
      <c r="H143" s="140">
        <v>21601</v>
      </c>
      <c r="I143" s="141" t="s">
        <v>51</v>
      </c>
      <c r="J143" s="54" t="s">
        <v>365</v>
      </c>
      <c r="K143" s="53" t="s">
        <v>366</v>
      </c>
      <c r="L143" s="132" t="s">
        <v>33</v>
      </c>
      <c r="M143" s="140" t="s">
        <v>33</v>
      </c>
      <c r="N143" s="143" t="s">
        <v>34</v>
      </c>
      <c r="O143" s="132">
        <v>50</v>
      </c>
      <c r="P143" s="81">
        <v>11.54</v>
      </c>
      <c r="Q143" s="47" t="s">
        <v>60</v>
      </c>
      <c r="R143" s="82">
        <f t="shared" si="67"/>
        <v>577</v>
      </c>
      <c r="S143" s="82">
        <f t="shared" si="68"/>
        <v>577</v>
      </c>
    </row>
    <row r="144" spans="1:19" s="38" customFormat="1" ht="44.25" customHeight="1" x14ac:dyDescent="0.3">
      <c r="A144" s="32" t="s">
        <v>55</v>
      </c>
      <c r="B144" s="33" t="s">
        <v>56</v>
      </c>
      <c r="C144" s="59" t="s">
        <v>57</v>
      </c>
      <c r="D144" s="138" t="s">
        <v>20</v>
      </c>
      <c r="E144" s="41" t="s">
        <v>35</v>
      </c>
      <c r="F144" s="139" t="s">
        <v>65</v>
      </c>
      <c r="G144" s="41" t="s">
        <v>22</v>
      </c>
      <c r="H144" s="140">
        <v>21601</v>
      </c>
      <c r="I144" s="141" t="s">
        <v>51</v>
      </c>
      <c r="J144" s="54" t="s">
        <v>162</v>
      </c>
      <c r="K144" s="53" t="s">
        <v>163</v>
      </c>
      <c r="L144" s="132" t="s">
        <v>33</v>
      </c>
      <c r="M144" s="140" t="s">
        <v>33</v>
      </c>
      <c r="N144" s="143" t="s">
        <v>34</v>
      </c>
      <c r="O144" s="132">
        <v>2</v>
      </c>
      <c r="P144" s="81">
        <v>69.040000000000006</v>
      </c>
      <c r="Q144" s="47" t="s">
        <v>60</v>
      </c>
      <c r="R144" s="82">
        <f t="shared" si="67"/>
        <v>138.08000000000001</v>
      </c>
      <c r="S144" s="82">
        <f t="shared" si="68"/>
        <v>138.08000000000001</v>
      </c>
    </row>
    <row r="145" spans="1:19" s="38" customFormat="1" ht="44.25" customHeight="1" x14ac:dyDescent="0.3">
      <c r="A145" s="32" t="s">
        <v>55</v>
      </c>
      <c r="B145" s="33" t="s">
        <v>56</v>
      </c>
      <c r="C145" s="59" t="s">
        <v>57</v>
      </c>
      <c r="D145" s="138" t="s">
        <v>20</v>
      </c>
      <c r="E145" s="41" t="s">
        <v>35</v>
      </c>
      <c r="F145" s="139" t="s">
        <v>65</v>
      </c>
      <c r="G145" s="41" t="s">
        <v>22</v>
      </c>
      <c r="H145" s="140">
        <v>21601</v>
      </c>
      <c r="I145" s="141" t="s">
        <v>51</v>
      </c>
      <c r="J145" s="54" t="s">
        <v>164</v>
      </c>
      <c r="K145" s="53" t="s">
        <v>165</v>
      </c>
      <c r="L145" s="132" t="s">
        <v>33</v>
      </c>
      <c r="M145" s="140" t="s">
        <v>33</v>
      </c>
      <c r="N145" s="143" t="s">
        <v>34</v>
      </c>
      <c r="O145" s="132">
        <v>5</v>
      </c>
      <c r="P145" s="81">
        <v>60.32</v>
      </c>
      <c r="Q145" s="47" t="s">
        <v>60</v>
      </c>
      <c r="R145" s="82">
        <f t="shared" si="67"/>
        <v>301.60000000000002</v>
      </c>
      <c r="S145" s="82">
        <f t="shared" si="68"/>
        <v>301.60000000000002</v>
      </c>
    </row>
    <row r="146" spans="1:19" s="38" customFormat="1" ht="44.25" customHeight="1" x14ac:dyDescent="0.3">
      <c r="A146" s="32" t="s">
        <v>55</v>
      </c>
      <c r="B146" s="33" t="s">
        <v>56</v>
      </c>
      <c r="C146" s="59" t="s">
        <v>57</v>
      </c>
      <c r="D146" s="138" t="s">
        <v>20</v>
      </c>
      <c r="E146" s="41" t="s">
        <v>21</v>
      </c>
      <c r="F146" s="139" t="s">
        <v>58</v>
      </c>
      <c r="G146" s="41" t="s">
        <v>59</v>
      </c>
      <c r="H146" s="140">
        <v>21601</v>
      </c>
      <c r="I146" s="141" t="s">
        <v>51</v>
      </c>
      <c r="J146" s="54" t="s">
        <v>367</v>
      </c>
      <c r="K146" s="53" t="s">
        <v>368</v>
      </c>
      <c r="L146" s="132" t="s">
        <v>33</v>
      </c>
      <c r="M146" s="140" t="s">
        <v>33</v>
      </c>
      <c r="N146" s="143" t="s">
        <v>34</v>
      </c>
      <c r="O146" s="132">
        <v>60</v>
      </c>
      <c r="P146" s="81">
        <v>33.06</v>
      </c>
      <c r="Q146" s="47" t="s">
        <v>60</v>
      </c>
      <c r="R146" s="82">
        <f>O146*P146</f>
        <v>1983.6000000000001</v>
      </c>
      <c r="S146" s="82">
        <f>O146*P146</f>
        <v>1983.6000000000001</v>
      </c>
    </row>
    <row r="147" spans="1:19" s="38" customFormat="1" ht="44.25" customHeight="1" x14ac:dyDescent="0.3">
      <c r="A147" s="32" t="s">
        <v>55</v>
      </c>
      <c r="B147" s="33" t="s">
        <v>56</v>
      </c>
      <c r="C147" s="59" t="s">
        <v>57</v>
      </c>
      <c r="D147" s="138" t="s">
        <v>20</v>
      </c>
      <c r="E147" s="41" t="s">
        <v>21</v>
      </c>
      <c r="F147" s="139" t="s">
        <v>20</v>
      </c>
      <c r="G147" s="41" t="s">
        <v>22</v>
      </c>
      <c r="H147" s="144">
        <v>56701</v>
      </c>
      <c r="I147" s="141" t="s">
        <v>369</v>
      </c>
      <c r="J147" s="54" t="s">
        <v>370</v>
      </c>
      <c r="K147" s="145" t="s">
        <v>371</v>
      </c>
      <c r="L147" s="132" t="s">
        <v>33</v>
      </c>
      <c r="M147" s="140" t="s">
        <v>33</v>
      </c>
      <c r="N147" s="143" t="s">
        <v>34</v>
      </c>
      <c r="O147" s="132">
        <v>1</v>
      </c>
      <c r="P147" s="81">
        <v>12234.09</v>
      </c>
      <c r="Q147" s="47" t="s">
        <v>60</v>
      </c>
      <c r="R147" s="82">
        <f t="shared" si="67"/>
        <v>12234.09</v>
      </c>
      <c r="S147" s="82">
        <f t="shared" si="68"/>
        <v>12234.09</v>
      </c>
    </row>
    <row r="148" spans="1:19" s="38" customFormat="1" ht="44.25" customHeight="1" x14ac:dyDescent="0.3">
      <c r="A148" s="32" t="s">
        <v>55</v>
      </c>
      <c r="B148" s="33" t="s">
        <v>56</v>
      </c>
      <c r="C148" s="59" t="s">
        <v>57</v>
      </c>
      <c r="D148" s="138" t="s">
        <v>20</v>
      </c>
      <c r="E148" s="41" t="s">
        <v>21</v>
      </c>
      <c r="F148" s="139" t="s">
        <v>20</v>
      </c>
      <c r="G148" s="41" t="s">
        <v>22</v>
      </c>
      <c r="H148" s="144">
        <v>24701</v>
      </c>
      <c r="I148" s="141" t="s">
        <v>179</v>
      </c>
      <c r="J148" s="54" t="s">
        <v>180</v>
      </c>
      <c r="K148" s="146" t="s">
        <v>181</v>
      </c>
      <c r="L148" s="132" t="s">
        <v>33</v>
      </c>
      <c r="M148" s="140" t="s">
        <v>33</v>
      </c>
      <c r="N148" s="143" t="s">
        <v>34</v>
      </c>
      <c r="O148" s="132">
        <v>1</v>
      </c>
      <c r="P148" s="81">
        <v>2467.3200000000002</v>
      </c>
      <c r="Q148" s="47" t="s">
        <v>60</v>
      </c>
      <c r="R148" s="82">
        <f t="shared" si="67"/>
        <v>2467.3200000000002</v>
      </c>
      <c r="S148" s="82">
        <f t="shared" si="68"/>
        <v>2467.3200000000002</v>
      </c>
    </row>
    <row r="149" spans="1:19" s="38" customFormat="1" ht="44.25" customHeight="1" x14ac:dyDescent="0.3">
      <c r="A149" s="32" t="s">
        <v>55</v>
      </c>
      <c r="B149" s="33" t="s">
        <v>56</v>
      </c>
      <c r="C149" s="59" t="s">
        <v>63</v>
      </c>
      <c r="D149" s="147" t="s">
        <v>20</v>
      </c>
      <c r="E149" s="148" t="s">
        <v>21</v>
      </c>
      <c r="F149" s="148" t="s">
        <v>20</v>
      </c>
      <c r="G149" s="148" t="s">
        <v>22</v>
      </c>
      <c r="H149" s="148" t="s">
        <v>43</v>
      </c>
      <c r="I149" s="147" t="s">
        <v>47</v>
      </c>
      <c r="J149" s="148" t="s">
        <v>45</v>
      </c>
      <c r="K149" s="147" t="s">
        <v>372</v>
      </c>
      <c r="L149" s="149" t="s">
        <v>24</v>
      </c>
      <c r="M149" s="150" t="s">
        <v>95</v>
      </c>
      <c r="N149" s="151" t="s">
        <v>26</v>
      </c>
      <c r="O149" s="151">
        <v>1</v>
      </c>
      <c r="P149" s="152">
        <v>626.4</v>
      </c>
      <c r="Q149" s="153" t="s">
        <v>104</v>
      </c>
      <c r="R149" s="154">
        <f t="shared" ref="R149:R154" si="69">S149</f>
        <v>626.4</v>
      </c>
      <c r="S149" s="154">
        <f>P149*O149</f>
        <v>626.4</v>
      </c>
    </row>
    <row r="150" spans="1:19" s="38" customFormat="1" ht="44.25" customHeight="1" x14ac:dyDescent="0.3">
      <c r="A150" s="32" t="s">
        <v>55</v>
      </c>
      <c r="B150" s="33" t="s">
        <v>56</v>
      </c>
      <c r="C150" s="59" t="s">
        <v>63</v>
      </c>
      <c r="D150" s="147" t="s">
        <v>20</v>
      </c>
      <c r="E150" s="148" t="s">
        <v>21</v>
      </c>
      <c r="F150" s="148" t="s">
        <v>20</v>
      </c>
      <c r="G150" s="148" t="s">
        <v>28</v>
      </c>
      <c r="H150" s="148" t="s">
        <v>85</v>
      </c>
      <c r="I150" s="147" t="s">
        <v>54</v>
      </c>
      <c r="J150" s="148" t="s">
        <v>45</v>
      </c>
      <c r="K150" s="147" t="s">
        <v>373</v>
      </c>
      <c r="L150" s="149" t="s">
        <v>106</v>
      </c>
      <c r="M150" s="155" t="s">
        <v>95</v>
      </c>
      <c r="N150" s="151" t="s">
        <v>26</v>
      </c>
      <c r="O150" s="151">
        <v>1</v>
      </c>
      <c r="P150" s="152">
        <v>44431.9</v>
      </c>
      <c r="Q150" s="153" t="s">
        <v>38</v>
      </c>
      <c r="R150" s="154">
        <f t="shared" si="69"/>
        <v>44431.9</v>
      </c>
      <c r="S150" s="154">
        <f t="shared" ref="S150" si="70">P150*O150</f>
        <v>44431.9</v>
      </c>
    </row>
    <row r="151" spans="1:19" s="38" customFormat="1" ht="44.25" customHeight="1" x14ac:dyDescent="0.3">
      <c r="A151" s="32" t="s">
        <v>55</v>
      </c>
      <c r="B151" s="33" t="s">
        <v>56</v>
      </c>
      <c r="C151" s="59" t="s">
        <v>63</v>
      </c>
      <c r="D151" s="147" t="s">
        <v>20</v>
      </c>
      <c r="E151" s="148" t="s">
        <v>21</v>
      </c>
      <c r="F151" s="148" t="s">
        <v>20</v>
      </c>
      <c r="G151" s="148" t="s">
        <v>28</v>
      </c>
      <c r="H151" s="148" t="s">
        <v>87</v>
      </c>
      <c r="I151" s="147" t="s">
        <v>29</v>
      </c>
      <c r="J151" s="148" t="s">
        <v>45</v>
      </c>
      <c r="K151" s="147" t="s">
        <v>374</v>
      </c>
      <c r="L151" s="150" t="s">
        <v>88</v>
      </c>
      <c r="M151" s="150" t="s">
        <v>95</v>
      </c>
      <c r="N151" s="151" t="s">
        <v>26</v>
      </c>
      <c r="O151" s="151">
        <v>1</v>
      </c>
      <c r="P151" s="152">
        <v>31320</v>
      </c>
      <c r="Q151" s="150" t="s">
        <v>104</v>
      </c>
      <c r="R151" s="154">
        <f t="shared" si="69"/>
        <v>31320</v>
      </c>
      <c r="S151" s="156">
        <v>31320</v>
      </c>
    </row>
    <row r="152" spans="1:19" s="38" customFormat="1" ht="44.25" customHeight="1" x14ac:dyDescent="0.3">
      <c r="A152" s="32" t="s">
        <v>55</v>
      </c>
      <c r="B152" s="33" t="s">
        <v>56</v>
      </c>
      <c r="C152" s="59" t="s">
        <v>63</v>
      </c>
      <c r="D152" s="147" t="s">
        <v>20</v>
      </c>
      <c r="E152" s="148" t="s">
        <v>21</v>
      </c>
      <c r="F152" s="148" t="s">
        <v>20</v>
      </c>
      <c r="G152" s="148" t="s">
        <v>28</v>
      </c>
      <c r="H152" s="148" t="s">
        <v>89</v>
      </c>
      <c r="I152" s="147" t="s">
        <v>31</v>
      </c>
      <c r="J152" s="148" t="s">
        <v>45</v>
      </c>
      <c r="K152" s="147" t="s">
        <v>375</v>
      </c>
      <c r="L152" s="150" t="s">
        <v>32</v>
      </c>
      <c r="M152" s="150" t="s">
        <v>95</v>
      </c>
      <c r="N152" s="151" t="s">
        <v>26</v>
      </c>
      <c r="O152" s="151">
        <v>1</v>
      </c>
      <c r="P152" s="152">
        <v>19492.57</v>
      </c>
      <c r="Q152" s="150" t="s">
        <v>104</v>
      </c>
      <c r="R152" s="154">
        <f t="shared" si="69"/>
        <v>19492.57</v>
      </c>
      <c r="S152" s="156">
        <v>19492.57</v>
      </c>
    </row>
    <row r="153" spans="1:19" s="38" customFormat="1" ht="44.25" customHeight="1" x14ac:dyDescent="0.3">
      <c r="A153" s="32" t="s">
        <v>55</v>
      </c>
      <c r="B153" s="33" t="s">
        <v>56</v>
      </c>
      <c r="C153" s="59" t="s">
        <v>63</v>
      </c>
      <c r="D153" s="147" t="s">
        <v>20</v>
      </c>
      <c r="E153" s="148" t="s">
        <v>21</v>
      </c>
      <c r="F153" s="148" t="s">
        <v>20</v>
      </c>
      <c r="G153" s="148" t="s">
        <v>22</v>
      </c>
      <c r="H153" s="148" t="s">
        <v>69</v>
      </c>
      <c r="I153" s="147" t="s">
        <v>123</v>
      </c>
      <c r="J153" s="151"/>
      <c r="K153" s="147" t="s">
        <v>376</v>
      </c>
      <c r="L153" s="155" t="s">
        <v>33</v>
      </c>
      <c r="M153" s="155" t="s">
        <v>33</v>
      </c>
      <c r="N153" s="151" t="s">
        <v>34</v>
      </c>
      <c r="O153" s="151">
        <v>1</v>
      </c>
      <c r="P153" s="152">
        <v>4171.3599999999997</v>
      </c>
      <c r="Q153" s="153" t="s">
        <v>105</v>
      </c>
      <c r="R153" s="154">
        <f t="shared" si="69"/>
        <v>4171.3599999999997</v>
      </c>
      <c r="S153" s="154">
        <f t="shared" ref="S153:S165" si="71">P153*O153</f>
        <v>4171.3599999999997</v>
      </c>
    </row>
    <row r="154" spans="1:19" s="38" customFormat="1" ht="44.25" customHeight="1" x14ac:dyDescent="0.3">
      <c r="A154" s="32" t="s">
        <v>55</v>
      </c>
      <c r="B154" s="33" t="s">
        <v>56</v>
      </c>
      <c r="C154" s="59" t="s">
        <v>63</v>
      </c>
      <c r="D154" s="157" t="s">
        <v>20</v>
      </c>
      <c r="E154" s="148" t="s">
        <v>21</v>
      </c>
      <c r="F154" s="148" t="s">
        <v>20</v>
      </c>
      <c r="G154" s="157" t="s">
        <v>22</v>
      </c>
      <c r="H154" s="157" t="s">
        <v>111</v>
      </c>
      <c r="I154" s="155" t="s">
        <v>112</v>
      </c>
      <c r="J154" s="157" t="s">
        <v>113</v>
      </c>
      <c r="K154" s="158" t="s">
        <v>377</v>
      </c>
      <c r="L154" s="155" t="s">
        <v>33</v>
      </c>
      <c r="M154" s="155" t="s">
        <v>33</v>
      </c>
      <c r="N154" s="151" t="s">
        <v>34</v>
      </c>
      <c r="O154" s="151">
        <v>10</v>
      </c>
      <c r="P154" s="152">
        <v>43</v>
      </c>
      <c r="Q154" s="153" t="s">
        <v>105</v>
      </c>
      <c r="R154" s="154">
        <f t="shared" si="69"/>
        <v>430</v>
      </c>
      <c r="S154" s="156">
        <f t="shared" si="71"/>
        <v>430</v>
      </c>
    </row>
    <row r="155" spans="1:19" s="38" customFormat="1" ht="44.25" customHeight="1" x14ac:dyDescent="0.3">
      <c r="A155" s="32" t="s">
        <v>55</v>
      </c>
      <c r="B155" s="33" t="s">
        <v>56</v>
      </c>
      <c r="C155" s="59" t="s">
        <v>63</v>
      </c>
      <c r="D155" s="157" t="s">
        <v>20</v>
      </c>
      <c r="E155" s="159" t="s">
        <v>35</v>
      </c>
      <c r="F155" s="157" t="s">
        <v>65</v>
      </c>
      <c r="G155" s="159" t="s">
        <v>37</v>
      </c>
      <c r="H155" s="155">
        <v>26103</v>
      </c>
      <c r="I155" s="155" t="s">
        <v>378</v>
      </c>
      <c r="J155" s="160" t="s">
        <v>79</v>
      </c>
      <c r="K155" s="155" t="s">
        <v>379</v>
      </c>
      <c r="L155" s="161" t="s">
        <v>41</v>
      </c>
      <c r="M155" s="161" t="s">
        <v>95</v>
      </c>
      <c r="N155" s="160" t="s">
        <v>74</v>
      </c>
      <c r="O155" s="160">
        <v>1</v>
      </c>
      <c r="P155" s="162">
        <v>9956.8799999999992</v>
      </c>
      <c r="Q155" s="161" t="s">
        <v>104</v>
      </c>
      <c r="R155" s="163">
        <f>SUM(S155:S155)</f>
        <v>9956.8799999999992</v>
      </c>
      <c r="S155" s="164">
        <f t="shared" si="71"/>
        <v>9956.8799999999992</v>
      </c>
    </row>
    <row r="156" spans="1:19" s="38" customFormat="1" ht="44.25" customHeight="1" x14ac:dyDescent="0.3">
      <c r="A156" s="32" t="s">
        <v>55</v>
      </c>
      <c r="B156" s="33" t="s">
        <v>56</v>
      </c>
      <c r="C156" s="59" t="s">
        <v>63</v>
      </c>
      <c r="D156" s="147" t="s">
        <v>20</v>
      </c>
      <c r="E156" s="148" t="s">
        <v>21</v>
      </c>
      <c r="F156" s="148" t="s">
        <v>20</v>
      </c>
      <c r="G156" s="148" t="s">
        <v>22</v>
      </c>
      <c r="H156" s="148" t="s">
        <v>43</v>
      </c>
      <c r="I156" s="147" t="s">
        <v>47</v>
      </c>
      <c r="J156" s="148" t="s">
        <v>45</v>
      </c>
      <c r="K156" s="147" t="s">
        <v>380</v>
      </c>
      <c r="L156" s="149" t="s">
        <v>24</v>
      </c>
      <c r="M156" s="150" t="s">
        <v>95</v>
      </c>
      <c r="N156" s="151" t="s">
        <v>26</v>
      </c>
      <c r="O156" s="151">
        <v>1</v>
      </c>
      <c r="P156" s="152">
        <v>1661.35</v>
      </c>
      <c r="Q156" s="153" t="s">
        <v>104</v>
      </c>
      <c r="R156" s="154">
        <f t="shared" ref="R156:R165" si="72">S156</f>
        <v>1661.35</v>
      </c>
      <c r="S156" s="154">
        <f t="shared" si="71"/>
        <v>1661.35</v>
      </c>
    </row>
    <row r="157" spans="1:19" s="38" customFormat="1" ht="44.25" customHeight="1" x14ac:dyDescent="0.3">
      <c r="A157" s="32" t="s">
        <v>55</v>
      </c>
      <c r="B157" s="33" t="s">
        <v>56</v>
      </c>
      <c r="C157" s="59" t="s">
        <v>63</v>
      </c>
      <c r="D157" s="147" t="s">
        <v>20</v>
      </c>
      <c r="E157" s="148" t="s">
        <v>21</v>
      </c>
      <c r="F157" s="148" t="s">
        <v>20</v>
      </c>
      <c r="G157" s="148" t="s">
        <v>22</v>
      </c>
      <c r="H157" s="148" t="s">
        <v>381</v>
      </c>
      <c r="I157" s="155" t="s">
        <v>66</v>
      </c>
      <c r="J157" s="160" t="s">
        <v>382</v>
      </c>
      <c r="K157" s="147" t="s">
        <v>383</v>
      </c>
      <c r="L157" s="155" t="s">
        <v>33</v>
      </c>
      <c r="M157" s="155" t="s">
        <v>33</v>
      </c>
      <c r="N157" s="151" t="s">
        <v>34</v>
      </c>
      <c r="O157" s="151">
        <v>5</v>
      </c>
      <c r="P157" s="152">
        <v>80</v>
      </c>
      <c r="Q157" s="153" t="s">
        <v>105</v>
      </c>
      <c r="R157" s="154">
        <f t="shared" si="72"/>
        <v>400</v>
      </c>
      <c r="S157" s="154">
        <f t="shared" si="71"/>
        <v>400</v>
      </c>
    </row>
    <row r="158" spans="1:19" s="38" customFormat="1" ht="44.25" customHeight="1" x14ac:dyDescent="0.3">
      <c r="A158" s="32" t="s">
        <v>55</v>
      </c>
      <c r="B158" s="33" t="s">
        <v>56</v>
      </c>
      <c r="C158" s="59" t="s">
        <v>63</v>
      </c>
      <c r="D158" s="147" t="s">
        <v>20</v>
      </c>
      <c r="E158" s="148" t="s">
        <v>21</v>
      </c>
      <c r="F158" s="148" t="s">
        <v>20</v>
      </c>
      <c r="G158" s="148" t="s">
        <v>22</v>
      </c>
      <c r="H158" s="148" t="s">
        <v>384</v>
      </c>
      <c r="I158" s="155" t="s">
        <v>247</v>
      </c>
      <c r="J158" s="160" t="s">
        <v>385</v>
      </c>
      <c r="K158" s="147" t="s">
        <v>386</v>
      </c>
      <c r="L158" s="155" t="s">
        <v>33</v>
      </c>
      <c r="M158" s="155" t="s">
        <v>33</v>
      </c>
      <c r="N158" s="151" t="s">
        <v>34</v>
      </c>
      <c r="O158" s="151">
        <v>10</v>
      </c>
      <c r="P158" s="152">
        <v>62</v>
      </c>
      <c r="Q158" s="153" t="s">
        <v>105</v>
      </c>
      <c r="R158" s="154">
        <f t="shared" si="72"/>
        <v>620</v>
      </c>
      <c r="S158" s="154">
        <f t="shared" si="71"/>
        <v>620</v>
      </c>
    </row>
    <row r="159" spans="1:19" s="38" customFormat="1" ht="44.25" customHeight="1" x14ac:dyDescent="0.3">
      <c r="A159" s="32" t="s">
        <v>55</v>
      </c>
      <c r="B159" s="33" t="s">
        <v>56</v>
      </c>
      <c r="C159" s="59" t="s">
        <v>63</v>
      </c>
      <c r="D159" s="147" t="s">
        <v>20</v>
      </c>
      <c r="E159" s="148" t="s">
        <v>21</v>
      </c>
      <c r="F159" s="148" t="s">
        <v>20</v>
      </c>
      <c r="G159" s="148" t="s">
        <v>22</v>
      </c>
      <c r="H159" s="148" t="s">
        <v>387</v>
      </c>
      <c r="I159" s="155" t="s">
        <v>388</v>
      </c>
      <c r="J159" s="160" t="s">
        <v>45</v>
      </c>
      <c r="K159" s="147" t="s">
        <v>389</v>
      </c>
      <c r="L159" s="155" t="s">
        <v>33</v>
      </c>
      <c r="M159" s="155" t="s">
        <v>33</v>
      </c>
      <c r="N159" s="151" t="s">
        <v>26</v>
      </c>
      <c r="O159" s="151">
        <v>1</v>
      </c>
      <c r="P159" s="152">
        <v>14634.75</v>
      </c>
      <c r="Q159" s="153" t="s">
        <v>38</v>
      </c>
      <c r="R159" s="154">
        <f t="shared" si="72"/>
        <v>14634.75</v>
      </c>
      <c r="S159" s="154">
        <f t="shared" si="71"/>
        <v>14634.75</v>
      </c>
    </row>
    <row r="160" spans="1:19" s="38" customFormat="1" ht="44.25" customHeight="1" x14ac:dyDescent="0.3">
      <c r="A160" s="32" t="s">
        <v>55</v>
      </c>
      <c r="B160" s="33" t="s">
        <v>56</v>
      </c>
      <c r="C160" s="59" t="s">
        <v>63</v>
      </c>
      <c r="D160" s="147" t="s">
        <v>20</v>
      </c>
      <c r="E160" s="148" t="s">
        <v>21</v>
      </c>
      <c r="F160" s="148" t="s">
        <v>20</v>
      </c>
      <c r="G160" s="148" t="s">
        <v>22</v>
      </c>
      <c r="H160" s="148" t="s">
        <v>129</v>
      </c>
      <c r="I160" s="155" t="s">
        <v>390</v>
      </c>
      <c r="J160" s="160" t="s">
        <v>391</v>
      </c>
      <c r="K160" s="147" t="s">
        <v>392</v>
      </c>
      <c r="L160" s="155" t="s">
        <v>33</v>
      </c>
      <c r="M160" s="155" t="s">
        <v>33</v>
      </c>
      <c r="N160" s="151" t="s">
        <v>26</v>
      </c>
      <c r="O160" s="151">
        <v>1</v>
      </c>
      <c r="P160" s="152">
        <v>5800</v>
      </c>
      <c r="Q160" s="153" t="s">
        <v>105</v>
      </c>
      <c r="R160" s="154">
        <f t="shared" si="72"/>
        <v>5800</v>
      </c>
      <c r="S160" s="154">
        <f t="shared" si="71"/>
        <v>5800</v>
      </c>
    </row>
    <row r="161" spans="1:19" s="38" customFormat="1" ht="44.25" customHeight="1" x14ac:dyDescent="0.3">
      <c r="A161" s="32" t="s">
        <v>55</v>
      </c>
      <c r="B161" s="33" t="s">
        <v>56</v>
      </c>
      <c r="C161" s="59" t="s">
        <v>63</v>
      </c>
      <c r="D161" s="147" t="s">
        <v>20</v>
      </c>
      <c r="E161" s="148" t="s">
        <v>35</v>
      </c>
      <c r="F161" s="148" t="s">
        <v>65</v>
      </c>
      <c r="G161" s="148" t="s">
        <v>37</v>
      </c>
      <c r="H161" s="148" t="s">
        <v>129</v>
      </c>
      <c r="I161" s="155" t="s">
        <v>390</v>
      </c>
      <c r="J161" s="160" t="s">
        <v>393</v>
      </c>
      <c r="K161" s="147" t="s">
        <v>392</v>
      </c>
      <c r="L161" s="155" t="s">
        <v>33</v>
      </c>
      <c r="M161" s="155" t="s">
        <v>33</v>
      </c>
      <c r="N161" s="151" t="s">
        <v>26</v>
      </c>
      <c r="O161" s="151">
        <v>1</v>
      </c>
      <c r="P161" s="152">
        <v>7888</v>
      </c>
      <c r="Q161" s="153" t="s">
        <v>105</v>
      </c>
      <c r="R161" s="154">
        <f t="shared" si="72"/>
        <v>7888</v>
      </c>
      <c r="S161" s="154">
        <f t="shared" si="71"/>
        <v>7888</v>
      </c>
    </row>
    <row r="162" spans="1:19" s="38" customFormat="1" ht="44.25" customHeight="1" x14ac:dyDescent="0.3">
      <c r="A162" s="32" t="s">
        <v>55</v>
      </c>
      <c r="B162" s="33" t="s">
        <v>56</v>
      </c>
      <c r="C162" s="59" t="s">
        <v>63</v>
      </c>
      <c r="D162" s="147" t="s">
        <v>20</v>
      </c>
      <c r="E162" s="148" t="s">
        <v>35</v>
      </c>
      <c r="F162" s="148" t="s">
        <v>36</v>
      </c>
      <c r="G162" s="148" t="s">
        <v>37</v>
      </c>
      <c r="H162" s="148" t="s">
        <v>64</v>
      </c>
      <c r="I162" s="155" t="s">
        <v>51</v>
      </c>
      <c r="J162" s="160" t="s">
        <v>394</v>
      </c>
      <c r="K162" s="147" t="s">
        <v>395</v>
      </c>
      <c r="L162" s="155" t="s">
        <v>33</v>
      </c>
      <c r="M162" s="155" t="s">
        <v>33</v>
      </c>
      <c r="N162" s="151" t="s">
        <v>26</v>
      </c>
      <c r="O162" s="151">
        <v>1</v>
      </c>
      <c r="P162" s="152">
        <v>986</v>
      </c>
      <c r="Q162" s="153" t="s">
        <v>105</v>
      </c>
      <c r="R162" s="154">
        <f t="shared" si="72"/>
        <v>986</v>
      </c>
      <c r="S162" s="154">
        <f t="shared" si="71"/>
        <v>986</v>
      </c>
    </row>
    <row r="163" spans="1:19" s="38" customFormat="1" ht="44.25" customHeight="1" x14ac:dyDescent="0.3">
      <c r="A163" s="32" t="s">
        <v>55</v>
      </c>
      <c r="B163" s="33" t="s">
        <v>56</v>
      </c>
      <c r="C163" s="59" t="s">
        <v>63</v>
      </c>
      <c r="D163" s="147" t="s">
        <v>20</v>
      </c>
      <c r="E163" s="148" t="s">
        <v>21</v>
      </c>
      <c r="F163" s="148" t="s">
        <v>20</v>
      </c>
      <c r="G163" s="148" t="s">
        <v>22</v>
      </c>
      <c r="H163" s="148" t="s">
        <v>109</v>
      </c>
      <c r="I163" s="155" t="s">
        <v>110</v>
      </c>
      <c r="J163" s="160" t="s">
        <v>45</v>
      </c>
      <c r="K163" s="147" t="s">
        <v>396</v>
      </c>
      <c r="L163" s="155" t="s">
        <v>33</v>
      </c>
      <c r="M163" s="155" t="s">
        <v>33</v>
      </c>
      <c r="N163" s="151" t="s">
        <v>26</v>
      </c>
      <c r="O163" s="151">
        <v>4</v>
      </c>
      <c r="P163" s="152">
        <v>38</v>
      </c>
      <c r="Q163" s="153" t="s">
        <v>38</v>
      </c>
      <c r="R163" s="154">
        <f t="shared" si="72"/>
        <v>152</v>
      </c>
      <c r="S163" s="154">
        <f t="shared" si="71"/>
        <v>152</v>
      </c>
    </row>
    <row r="164" spans="1:19" s="38" customFormat="1" ht="44.25" customHeight="1" x14ac:dyDescent="0.3">
      <c r="A164" s="32" t="s">
        <v>55</v>
      </c>
      <c r="B164" s="33" t="s">
        <v>56</v>
      </c>
      <c r="C164" s="59" t="s">
        <v>63</v>
      </c>
      <c r="D164" s="147" t="s">
        <v>20</v>
      </c>
      <c r="E164" s="148" t="s">
        <v>21</v>
      </c>
      <c r="F164" s="148" t="s">
        <v>20</v>
      </c>
      <c r="G164" s="148" t="s">
        <v>22</v>
      </c>
      <c r="H164" s="148" t="s">
        <v>109</v>
      </c>
      <c r="I164" s="155" t="s">
        <v>110</v>
      </c>
      <c r="J164" s="160" t="s">
        <v>45</v>
      </c>
      <c r="K164" s="147" t="s">
        <v>396</v>
      </c>
      <c r="L164" s="155" t="s">
        <v>33</v>
      </c>
      <c r="M164" s="155" t="s">
        <v>33</v>
      </c>
      <c r="N164" s="151" t="s">
        <v>26</v>
      </c>
      <c r="O164" s="151">
        <v>1</v>
      </c>
      <c r="P164" s="152">
        <v>1152</v>
      </c>
      <c r="Q164" s="153" t="s">
        <v>38</v>
      </c>
      <c r="R164" s="154">
        <f t="shared" si="72"/>
        <v>1152</v>
      </c>
      <c r="S164" s="154">
        <f t="shared" si="71"/>
        <v>1152</v>
      </c>
    </row>
    <row r="165" spans="1:19" s="38" customFormat="1" ht="44.25" customHeight="1" x14ac:dyDescent="0.3">
      <c r="A165" s="32" t="s">
        <v>55</v>
      </c>
      <c r="B165" s="33" t="s">
        <v>56</v>
      </c>
      <c r="C165" s="59" t="s">
        <v>63</v>
      </c>
      <c r="D165" s="147" t="s">
        <v>20</v>
      </c>
      <c r="E165" s="148" t="s">
        <v>21</v>
      </c>
      <c r="F165" s="148" t="s">
        <v>20</v>
      </c>
      <c r="G165" s="148" t="s">
        <v>22</v>
      </c>
      <c r="H165" s="148" t="s">
        <v>109</v>
      </c>
      <c r="I165" s="155" t="s">
        <v>110</v>
      </c>
      <c r="J165" s="160" t="s">
        <v>45</v>
      </c>
      <c r="K165" s="147" t="s">
        <v>396</v>
      </c>
      <c r="L165" s="155" t="s">
        <v>33</v>
      </c>
      <c r="M165" s="155" t="s">
        <v>33</v>
      </c>
      <c r="N165" s="151" t="s">
        <v>26</v>
      </c>
      <c r="O165" s="151">
        <v>4</v>
      </c>
      <c r="P165" s="152">
        <v>38</v>
      </c>
      <c r="Q165" s="153" t="s">
        <v>38</v>
      </c>
      <c r="R165" s="154">
        <f t="shared" si="72"/>
        <v>152</v>
      </c>
      <c r="S165" s="154">
        <f t="shared" si="71"/>
        <v>152</v>
      </c>
    </row>
    <row r="166" spans="1:19" s="38" customFormat="1" ht="44.25" customHeight="1" x14ac:dyDescent="0.3">
      <c r="A166" s="32" t="s">
        <v>55</v>
      </c>
      <c r="B166" s="33" t="s">
        <v>56</v>
      </c>
      <c r="C166" s="70" t="s">
        <v>90</v>
      </c>
      <c r="D166" s="55" t="s">
        <v>20</v>
      </c>
      <c r="E166" s="57" t="s">
        <v>21</v>
      </c>
      <c r="F166" s="64" t="s">
        <v>20</v>
      </c>
      <c r="G166" s="56" t="s">
        <v>22</v>
      </c>
      <c r="H166" s="57">
        <v>22104</v>
      </c>
      <c r="I166" s="62" t="s">
        <v>143</v>
      </c>
      <c r="J166" s="56" t="s">
        <v>171</v>
      </c>
      <c r="K166" s="63" t="s">
        <v>172</v>
      </c>
      <c r="L166" s="57" t="s">
        <v>122</v>
      </c>
      <c r="M166" s="56" t="s">
        <v>122</v>
      </c>
      <c r="N166" s="57" t="s">
        <v>61</v>
      </c>
      <c r="O166" s="57">
        <v>9</v>
      </c>
      <c r="P166" s="165">
        <f>+R166/O166</f>
        <v>55.96</v>
      </c>
      <c r="Q166" s="58" t="s">
        <v>84</v>
      </c>
      <c r="R166" s="60">
        <v>503.64</v>
      </c>
      <c r="S166" s="60">
        <v>503.64</v>
      </c>
    </row>
    <row r="167" spans="1:19" s="38" customFormat="1" ht="44.25" customHeight="1" x14ac:dyDescent="0.3">
      <c r="A167" s="32" t="s">
        <v>55</v>
      </c>
      <c r="B167" s="33" t="s">
        <v>56</v>
      </c>
      <c r="C167" s="70" t="s">
        <v>90</v>
      </c>
      <c r="D167" s="55" t="s">
        <v>20</v>
      </c>
      <c r="E167" s="57" t="s">
        <v>21</v>
      </c>
      <c r="F167" s="64" t="s">
        <v>20</v>
      </c>
      <c r="G167" s="56" t="s">
        <v>22</v>
      </c>
      <c r="H167" s="56">
        <v>22104</v>
      </c>
      <c r="I167" s="62" t="s">
        <v>143</v>
      </c>
      <c r="J167" s="56" t="s">
        <v>171</v>
      </c>
      <c r="K167" s="63" t="s">
        <v>172</v>
      </c>
      <c r="L167" s="57" t="s">
        <v>122</v>
      </c>
      <c r="M167" s="56" t="s">
        <v>122</v>
      </c>
      <c r="N167" s="57" t="s">
        <v>61</v>
      </c>
      <c r="O167" s="57">
        <v>1</v>
      </c>
      <c r="P167" s="165">
        <f>+R167/O167</f>
        <v>55.91</v>
      </c>
      <c r="Q167" s="58" t="s">
        <v>84</v>
      </c>
      <c r="R167" s="60">
        <v>55.91</v>
      </c>
      <c r="S167" s="60">
        <v>55.91</v>
      </c>
    </row>
    <row r="168" spans="1:19" s="38" customFormat="1" ht="44.25" customHeight="1" x14ac:dyDescent="0.3">
      <c r="A168" s="32" t="s">
        <v>55</v>
      </c>
      <c r="B168" s="33" t="s">
        <v>56</v>
      </c>
      <c r="C168" s="70" t="s">
        <v>90</v>
      </c>
      <c r="D168" s="55" t="s">
        <v>20</v>
      </c>
      <c r="E168" s="56" t="s">
        <v>35</v>
      </c>
      <c r="F168" s="56">
        <v>88</v>
      </c>
      <c r="G168" s="56" t="s">
        <v>37</v>
      </c>
      <c r="H168" s="166">
        <v>26102</v>
      </c>
      <c r="I168" s="62" t="s">
        <v>92</v>
      </c>
      <c r="J168" s="56" t="s">
        <v>42</v>
      </c>
      <c r="K168" s="63" t="s">
        <v>73</v>
      </c>
      <c r="L168" s="67" t="s">
        <v>99</v>
      </c>
      <c r="M168" s="56" t="s">
        <v>126</v>
      </c>
      <c r="N168" s="166" t="s">
        <v>74</v>
      </c>
      <c r="O168" s="57">
        <v>1</v>
      </c>
      <c r="P168" s="165">
        <v>7601</v>
      </c>
      <c r="Q168" s="58" t="s">
        <v>84</v>
      </c>
      <c r="R168" s="60">
        <v>7601</v>
      </c>
      <c r="S168" s="60">
        <v>7601</v>
      </c>
    </row>
    <row r="169" spans="1:19" s="38" customFormat="1" ht="44.25" customHeight="1" x14ac:dyDescent="0.3">
      <c r="A169" s="32" t="s">
        <v>55</v>
      </c>
      <c r="B169" s="33" t="s">
        <v>56</v>
      </c>
      <c r="C169" s="70" t="s">
        <v>90</v>
      </c>
      <c r="D169" s="55" t="s">
        <v>20</v>
      </c>
      <c r="E169" s="57" t="s">
        <v>35</v>
      </c>
      <c r="F169" s="64" t="s">
        <v>36</v>
      </c>
      <c r="G169" s="57" t="s">
        <v>37</v>
      </c>
      <c r="H169" s="57">
        <v>32201</v>
      </c>
      <c r="I169" s="65" t="s">
        <v>93</v>
      </c>
      <c r="J169" s="56"/>
      <c r="K169" s="63" t="s">
        <v>397</v>
      </c>
      <c r="L169" s="66" t="s">
        <v>107</v>
      </c>
      <c r="M169" s="167" t="s">
        <v>94</v>
      </c>
      <c r="N169" s="57" t="s">
        <v>95</v>
      </c>
      <c r="O169" s="57">
        <v>1</v>
      </c>
      <c r="P169" s="61">
        <v>25585.96</v>
      </c>
      <c r="Q169" s="67" t="s">
        <v>84</v>
      </c>
      <c r="R169" s="60">
        <v>25585.96</v>
      </c>
      <c r="S169" s="60">
        <v>25585.96</v>
      </c>
    </row>
    <row r="170" spans="1:19" s="38" customFormat="1" ht="44.25" customHeight="1" x14ac:dyDescent="0.3">
      <c r="A170" s="32" t="s">
        <v>55</v>
      </c>
      <c r="B170" s="33" t="s">
        <v>56</v>
      </c>
      <c r="C170" s="70" t="s">
        <v>90</v>
      </c>
      <c r="D170" s="55" t="s">
        <v>20</v>
      </c>
      <c r="E170" s="57" t="s">
        <v>21</v>
      </c>
      <c r="F170" s="64" t="s">
        <v>20</v>
      </c>
      <c r="G170" s="57" t="s">
        <v>28</v>
      </c>
      <c r="H170" s="57">
        <v>32201</v>
      </c>
      <c r="I170" s="65" t="s">
        <v>93</v>
      </c>
      <c r="J170" s="56"/>
      <c r="K170" s="63" t="s">
        <v>398</v>
      </c>
      <c r="L170" s="66" t="s">
        <v>108</v>
      </c>
      <c r="M170" s="167" t="s">
        <v>94</v>
      </c>
      <c r="N170" s="57" t="s">
        <v>95</v>
      </c>
      <c r="O170" s="57">
        <v>1</v>
      </c>
      <c r="P170" s="61">
        <v>104298</v>
      </c>
      <c r="Q170" s="67" t="s">
        <v>84</v>
      </c>
      <c r="R170" s="60">
        <v>104298</v>
      </c>
      <c r="S170" s="60">
        <v>104298</v>
      </c>
    </row>
    <row r="171" spans="1:19" s="38" customFormat="1" ht="44.25" customHeight="1" x14ac:dyDescent="0.3">
      <c r="A171" s="32" t="s">
        <v>55</v>
      </c>
      <c r="B171" s="33" t="s">
        <v>56</v>
      </c>
      <c r="C171" s="70" t="s">
        <v>90</v>
      </c>
      <c r="D171" s="55" t="s">
        <v>20</v>
      </c>
      <c r="E171" s="57" t="s">
        <v>21</v>
      </c>
      <c r="F171" s="57">
        <v>1</v>
      </c>
      <c r="G171" s="56" t="s">
        <v>22</v>
      </c>
      <c r="H171" s="56">
        <v>32601</v>
      </c>
      <c r="I171" s="62" t="s">
        <v>47</v>
      </c>
      <c r="J171" s="56"/>
      <c r="K171" s="63" t="s">
        <v>399</v>
      </c>
      <c r="L171" s="67" t="s">
        <v>174</v>
      </c>
      <c r="M171" s="167" t="s">
        <v>95</v>
      </c>
      <c r="N171" s="57" t="s">
        <v>95</v>
      </c>
      <c r="O171" s="67">
        <v>1</v>
      </c>
      <c r="P171" s="61">
        <v>3400.31</v>
      </c>
      <c r="Q171" s="58" t="s">
        <v>97</v>
      </c>
      <c r="R171" s="60">
        <v>3400.31</v>
      </c>
      <c r="S171" s="60">
        <v>3400.31</v>
      </c>
    </row>
    <row r="172" spans="1:19" s="38" customFormat="1" ht="44.25" customHeight="1" x14ac:dyDescent="0.3">
      <c r="A172" s="32" t="s">
        <v>55</v>
      </c>
      <c r="B172" s="33" t="s">
        <v>56</v>
      </c>
      <c r="C172" s="70" t="s">
        <v>90</v>
      </c>
      <c r="D172" s="55" t="s">
        <v>20</v>
      </c>
      <c r="E172" s="57" t="s">
        <v>35</v>
      </c>
      <c r="F172" s="64" t="s">
        <v>36</v>
      </c>
      <c r="G172" s="57" t="s">
        <v>37</v>
      </c>
      <c r="H172" s="57">
        <v>33801</v>
      </c>
      <c r="I172" s="65" t="s">
        <v>98</v>
      </c>
      <c r="J172" s="56"/>
      <c r="K172" s="63" t="s">
        <v>400</v>
      </c>
      <c r="L172" s="67" t="s">
        <v>88</v>
      </c>
      <c r="M172" s="167" t="s">
        <v>95</v>
      </c>
      <c r="N172" s="57" t="s">
        <v>96</v>
      </c>
      <c r="O172" s="57">
        <v>1</v>
      </c>
      <c r="P172" s="168">
        <v>14442</v>
      </c>
      <c r="Q172" s="58" t="s">
        <v>97</v>
      </c>
      <c r="R172" s="60">
        <f>12450*1.16</f>
        <v>14441.999999999998</v>
      </c>
      <c r="S172" s="60">
        <v>14442</v>
      </c>
    </row>
    <row r="173" spans="1:19" s="38" customFormat="1" ht="44.25" customHeight="1" x14ac:dyDescent="0.3">
      <c r="A173" s="32" t="s">
        <v>55</v>
      </c>
      <c r="B173" s="33" t="s">
        <v>56</v>
      </c>
      <c r="C173" s="70" t="s">
        <v>90</v>
      </c>
      <c r="D173" s="55" t="s">
        <v>20</v>
      </c>
      <c r="E173" s="57" t="s">
        <v>21</v>
      </c>
      <c r="F173" s="64" t="s">
        <v>20</v>
      </c>
      <c r="G173" s="57" t="s">
        <v>28</v>
      </c>
      <c r="H173" s="57">
        <v>33801</v>
      </c>
      <c r="I173" s="65" t="s">
        <v>98</v>
      </c>
      <c r="J173" s="56"/>
      <c r="K173" s="63" t="s">
        <v>401</v>
      </c>
      <c r="L173" s="67" t="s">
        <v>88</v>
      </c>
      <c r="M173" s="167" t="s">
        <v>95</v>
      </c>
      <c r="N173" s="57" t="s">
        <v>96</v>
      </c>
      <c r="O173" s="57">
        <v>1</v>
      </c>
      <c r="P173" s="168">
        <v>31320</v>
      </c>
      <c r="Q173" s="58" t="s">
        <v>97</v>
      </c>
      <c r="R173" s="60">
        <f>27000*1.16</f>
        <v>31319.999999999996</v>
      </c>
      <c r="S173" s="69">
        <v>31320</v>
      </c>
    </row>
    <row r="174" spans="1:19" s="38" customFormat="1" ht="44.25" customHeight="1" x14ac:dyDescent="0.3">
      <c r="A174" s="32" t="s">
        <v>55</v>
      </c>
      <c r="B174" s="33" t="s">
        <v>56</v>
      </c>
      <c r="C174" s="70" t="s">
        <v>90</v>
      </c>
      <c r="D174" s="55" t="s">
        <v>20</v>
      </c>
      <c r="E174" s="57" t="s">
        <v>21</v>
      </c>
      <c r="F174" s="64" t="s">
        <v>20</v>
      </c>
      <c r="G174" s="56" t="s">
        <v>22</v>
      </c>
      <c r="H174" s="56">
        <v>33901</v>
      </c>
      <c r="I174" s="62" t="s">
        <v>132</v>
      </c>
      <c r="J174" s="56"/>
      <c r="K174" s="63" t="s">
        <v>146</v>
      </c>
      <c r="L174" s="67" t="s">
        <v>99</v>
      </c>
      <c r="M174" s="167" t="s">
        <v>95</v>
      </c>
      <c r="N174" s="57" t="s">
        <v>96</v>
      </c>
      <c r="O174" s="57">
        <v>1</v>
      </c>
      <c r="P174" s="61">
        <v>125.3</v>
      </c>
      <c r="Q174" s="58" t="s">
        <v>84</v>
      </c>
      <c r="R174" s="60">
        <v>125.3</v>
      </c>
      <c r="S174" s="60">
        <v>125.3</v>
      </c>
    </row>
    <row r="175" spans="1:19" s="38" customFormat="1" ht="44.25" customHeight="1" x14ac:dyDescent="0.3">
      <c r="A175" s="32" t="s">
        <v>55</v>
      </c>
      <c r="B175" s="33" t="s">
        <v>56</v>
      </c>
      <c r="C175" s="70" t="s">
        <v>90</v>
      </c>
      <c r="D175" s="55" t="s">
        <v>20</v>
      </c>
      <c r="E175" s="57" t="s">
        <v>35</v>
      </c>
      <c r="F175" s="64" t="s">
        <v>36</v>
      </c>
      <c r="G175" s="57" t="s">
        <v>37</v>
      </c>
      <c r="H175" s="57">
        <v>35801</v>
      </c>
      <c r="I175" s="65" t="s">
        <v>100</v>
      </c>
      <c r="J175" s="56"/>
      <c r="K175" s="63" t="s">
        <v>402</v>
      </c>
      <c r="L175" s="67" t="s">
        <v>32</v>
      </c>
      <c r="M175" s="167" t="s">
        <v>95</v>
      </c>
      <c r="N175" s="68" t="s">
        <v>96</v>
      </c>
      <c r="O175" s="67">
        <v>1</v>
      </c>
      <c r="P175" s="61">
        <v>9746.2999999999993</v>
      </c>
      <c r="Q175" s="58" t="s">
        <v>97</v>
      </c>
      <c r="R175" s="60">
        <v>9746.2999999999993</v>
      </c>
      <c r="S175" s="60">
        <v>9746.2999999999993</v>
      </c>
    </row>
    <row r="176" spans="1:19" s="38" customFormat="1" ht="44.25" customHeight="1" x14ac:dyDescent="0.3">
      <c r="A176" s="32" t="s">
        <v>55</v>
      </c>
      <c r="B176" s="33" t="s">
        <v>56</v>
      </c>
      <c r="C176" s="70" t="s">
        <v>90</v>
      </c>
      <c r="D176" s="55" t="s">
        <v>20</v>
      </c>
      <c r="E176" s="57" t="s">
        <v>21</v>
      </c>
      <c r="F176" s="64" t="s">
        <v>20</v>
      </c>
      <c r="G176" s="57" t="s">
        <v>28</v>
      </c>
      <c r="H176" s="57">
        <v>35801</v>
      </c>
      <c r="I176" s="65" t="s">
        <v>100</v>
      </c>
      <c r="J176" s="56"/>
      <c r="K176" s="63" t="s">
        <v>403</v>
      </c>
      <c r="L176" s="67" t="s">
        <v>32</v>
      </c>
      <c r="M176" s="167" t="s">
        <v>95</v>
      </c>
      <c r="N176" s="57" t="s">
        <v>96</v>
      </c>
      <c r="O176" s="67">
        <v>1</v>
      </c>
      <c r="P176" s="61">
        <v>19492.57</v>
      </c>
      <c r="Q176" s="58" t="s">
        <v>97</v>
      </c>
      <c r="R176" s="60">
        <f>16803.94*1.16</f>
        <v>19492.570399999997</v>
      </c>
      <c r="S176" s="60">
        <v>19492.57</v>
      </c>
    </row>
    <row r="177" spans="1:19" s="38" customFormat="1" ht="44.25" customHeight="1" x14ac:dyDescent="0.3">
      <c r="A177" s="32" t="s">
        <v>55</v>
      </c>
      <c r="B177" s="33" t="s">
        <v>56</v>
      </c>
      <c r="C177" s="70" t="s">
        <v>67</v>
      </c>
      <c r="D177" s="70" t="s">
        <v>20</v>
      </c>
      <c r="E177" s="71" t="s">
        <v>21</v>
      </c>
      <c r="F177" s="70" t="s">
        <v>20</v>
      </c>
      <c r="G177" s="71" t="s">
        <v>22</v>
      </c>
      <c r="H177" s="71" t="s">
        <v>111</v>
      </c>
      <c r="I177" s="72" t="s">
        <v>103</v>
      </c>
      <c r="J177" s="76" t="s">
        <v>404</v>
      </c>
      <c r="K177" s="77" t="s">
        <v>405</v>
      </c>
      <c r="L177" s="74" t="s">
        <v>33</v>
      </c>
      <c r="M177" s="75" t="s">
        <v>33</v>
      </c>
      <c r="N177" s="76" t="s">
        <v>62</v>
      </c>
      <c r="O177" s="73">
        <v>5</v>
      </c>
      <c r="P177" s="73">
        <v>160</v>
      </c>
      <c r="Q177" s="74" t="s">
        <v>68</v>
      </c>
      <c r="R177" s="80">
        <v>800</v>
      </c>
      <c r="S177" s="80">
        <v>800</v>
      </c>
    </row>
    <row r="178" spans="1:19" s="38" customFormat="1" ht="44.25" customHeight="1" x14ac:dyDescent="0.3">
      <c r="A178" s="32" t="s">
        <v>55</v>
      </c>
      <c r="B178" s="33" t="s">
        <v>56</v>
      </c>
      <c r="C178" s="70" t="s">
        <v>67</v>
      </c>
      <c r="D178" s="70" t="s">
        <v>20</v>
      </c>
      <c r="E178" s="71" t="s">
        <v>21</v>
      </c>
      <c r="F178" s="70" t="s">
        <v>20</v>
      </c>
      <c r="G178" s="71" t="s">
        <v>22</v>
      </c>
      <c r="H178" s="71" t="s">
        <v>111</v>
      </c>
      <c r="I178" s="72" t="s">
        <v>103</v>
      </c>
      <c r="J178" s="76" t="s">
        <v>406</v>
      </c>
      <c r="K178" s="77" t="s">
        <v>407</v>
      </c>
      <c r="L178" s="74" t="s">
        <v>33</v>
      </c>
      <c r="M178" s="75" t="s">
        <v>33</v>
      </c>
      <c r="N178" s="76" t="s">
        <v>50</v>
      </c>
      <c r="O178" s="73">
        <v>100</v>
      </c>
      <c r="P178" s="73">
        <v>43</v>
      </c>
      <c r="Q178" s="74" t="s">
        <v>68</v>
      </c>
      <c r="R178" s="80">
        <v>4300</v>
      </c>
      <c r="S178" s="80">
        <v>4300</v>
      </c>
    </row>
    <row r="179" spans="1:19" s="38" customFormat="1" ht="44.25" customHeight="1" x14ac:dyDescent="0.3">
      <c r="A179" s="32" t="s">
        <v>55</v>
      </c>
      <c r="B179" s="33" t="s">
        <v>56</v>
      </c>
      <c r="C179" s="70" t="s">
        <v>67</v>
      </c>
      <c r="D179" s="70" t="s">
        <v>20</v>
      </c>
      <c r="E179" s="71" t="s">
        <v>21</v>
      </c>
      <c r="F179" s="71">
        <v>119</v>
      </c>
      <c r="G179" s="71" t="s">
        <v>59</v>
      </c>
      <c r="H179" s="71" t="s">
        <v>64</v>
      </c>
      <c r="I179" s="72" t="s">
        <v>51</v>
      </c>
      <c r="J179" s="76" t="s">
        <v>70</v>
      </c>
      <c r="K179" s="77" t="s">
        <v>175</v>
      </c>
      <c r="L179" s="74" t="s">
        <v>33</v>
      </c>
      <c r="M179" s="75" t="s">
        <v>33</v>
      </c>
      <c r="N179" s="76" t="s">
        <v>50</v>
      </c>
      <c r="O179" s="73">
        <v>6</v>
      </c>
      <c r="P179" s="73">
        <v>491.84</v>
      </c>
      <c r="Q179" s="74" t="s">
        <v>68</v>
      </c>
      <c r="R179" s="80">
        <v>2951.04</v>
      </c>
      <c r="S179" s="80">
        <v>2951.04</v>
      </c>
    </row>
    <row r="180" spans="1:19" s="38" customFormat="1" ht="44.25" customHeight="1" x14ac:dyDescent="0.3">
      <c r="A180" s="32" t="s">
        <v>55</v>
      </c>
      <c r="B180" s="33" t="s">
        <v>56</v>
      </c>
      <c r="C180" s="70" t="s">
        <v>67</v>
      </c>
      <c r="D180" s="70" t="s">
        <v>20</v>
      </c>
      <c r="E180" s="71" t="s">
        <v>21</v>
      </c>
      <c r="F180" s="71">
        <v>119</v>
      </c>
      <c r="G180" s="71" t="s">
        <v>59</v>
      </c>
      <c r="H180" s="71" t="s">
        <v>64</v>
      </c>
      <c r="I180" s="72" t="s">
        <v>51</v>
      </c>
      <c r="J180" s="76" t="s">
        <v>52</v>
      </c>
      <c r="K180" s="77" t="s">
        <v>53</v>
      </c>
      <c r="L180" s="74" t="s">
        <v>33</v>
      </c>
      <c r="M180" s="75" t="s">
        <v>33</v>
      </c>
      <c r="N180" s="76" t="s">
        <v>61</v>
      </c>
      <c r="O180" s="73">
        <v>5</v>
      </c>
      <c r="P180" s="73">
        <v>531.86</v>
      </c>
      <c r="Q180" s="74" t="s">
        <v>68</v>
      </c>
      <c r="R180" s="80">
        <v>2659.3</v>
      </c>
      <c r="S180" s="80">
        <v>2659.3</v>
      </c>
    </row>
    <row r="181" spans="1:19" s="38" customFormat="1" ht="44.25" customHeight="1" x14ac:dyDescent="0.3">
      <c r="A181" s="32" t="s">
        <v>55</v>
      </c>
      <c r="B181" s="33" t="s">
        <v>56</v>
      </c>
      <c r="C181" s="70" t="s">
        <v>67</v>
      </c>
      <c r="D181" s="70" t="s">
        <v>20</v>
      </c>
      <c r="E181" s="71" t="s">
        <v>21</v>
      </c>
      <c r="F181" s="70" t="s">
        <v>20</v>
      </c>
      <c r="G181" s="71" t="s">
        <v>22</v>
      </c>
      <c r="H181" s="71" t="s">
        <v>69</v>
      </c>
      <c r="I181" s="72" t="s">
        <v>176</v>
      </c>
      <c r="J181" s="76" t="s">
        <v>124</v>
      </c>
      <c r="K181" s="77" t="s">
        <v>125</v>
      </c>
      <c r="L181" s="74" t="s">
        <v>33</v>
      </c>
      <c r="M181" s="75" t="s">
        <v>33</v>
      </c>
      <c r="N181" s="76" t="s">
        <v>61</v>
      </c>
      <c r="O181" s="73">
        <v>20</v>
      </c>
      <c r="P181" s="73">
        <v>929.16</v>
      </c>
      <c r="Q181" s="74" t="s">
        <v>68</v>
      </c>
      <c r="R181" s="80">
        <v>18583.2</v>
      </c>
      <c r="S181" s="80">
        <v>18583.2</v>
      </c>
    </row>
    <row r="182" spans="1:19" s="38" customFormat="1" ht="44.25" customHeight="1" x14ac:dyDescent="0.3">
      <c r="A182" s="32" t="s">
        <v>55</v>
      </c>
      <c r="B182" s="33" t="s">
        <v>56</v>
      </c>
      <c r="C182" s="70" t="s">
        <v>67</v>
      </c>
      <c r="D182" s="70" t="s">
        <v>20</v>
      </c>
      <c r="E182" s="71" t="s">
        <v>21</v>
      </c>
      <c r="F182" s="70" t="s">
        <v>65</v>
      </c>
      <c r="G182" s="71" t="s">
        <v>22</v>
      </c>
      <c r="H182" s="71" t="s">
        <v>408</v>
      </c>
      <c r="I182" s="72" t="s">
        <v>409</v>
      </c>
      <c r="J182" s="76" t="s">
        <v>410</v>
      </c>
      <c r="K182" s="77" t="s">
        <v>411</v>
      </c>
      <c r="L182" s="74" t="s">
        <v>33</v>
      </c>
      <c r="M182" s="75" t="s">
        <v>33</v>
      </c>
      <c r="N182" s="76" t="s">
        <v>50</v>
      </c>
      <c r="O182" s="73">
        <v>1</v>
      </c>
      <c r="P182" s="73">
        <v>5765.1188000000002</v>
      </c>
      <c r="Q182" s="74" t="s">
        <v>68</v>
      </c>
      <c r="R182" s="80">
        <v>5765.1188000000002</v>
      </c>
      <c r="S182" s="80">
        <v>5765.1188000000002</v>
      </c>
    </row>
    <row r="183" spans="1:19" s="38" customFormat="1" ht="44.25" customHeight="1" x14ac:dyDescent="0.3">
      <c r="A183" s="32" t="s">
        <v>55</v>
      </c>
      <c r="B183" s="33" t="s">
        <v>56</v>
      </c>
      <c r="C183" s="70" t="s">
        <v>67</v>
      </c>
      <c r="D183" s="70" t="s">
        <v>20</v>
      </c>
      <c r="E183" s="71" t="s">
        <v>35</v>
      </c>
      <c r="F183" s="70" t="s">
        <v>65</v>
      </c>
      <c r="G183" s="71" t="s">
        <v>37</v>
      </c>
      <c r="H183" s="71" t="s">
        <v>381</v>
      </c>
      <c r="I183" s="72" t="s">
        <v>66</v>
      </c>
      <c r="J183" s="76" t="s">
        <v>412</v>
      </c>
      <c r="K183" s="77" t="s">
        <v>413</v>
      </c>
      <c r="L183" s="74" t="s">
        <v>33</v>
      </c>
      <c r="M183" s="75" t="s">
        <v>33</v>
      </c>
      <c r="N183" s="76" t="s">
        <v>62</v>
      </c>
      <c r="O183" s="73">
        <v>1</v>
      </c>
      <c r="P183" s="73">
        <v>570.72</v>
      </c>
      <c r="Q183" s="74" t="s">
        <v>68</v>
      </c>
      <c r="R183" s="80">
        <v>570.72</v>
      </c>
      <c r="S183" s="80">
        <v>570.72</v>
      </c>
    </row>
    <row r="184" spans="1:19" s="38" customFormat="1" ht="44.25" customHeight="1" x14ac:dyDescent="0.3">
      <c r="A184" s="32" t="s">
        <v>55</v>
      </c>
      <c r="B184" s="33" t="s">
        <v>56</v>
      </c>
      <c r="C184" s="70" t="s">
        <v>67</v>
      </c>
      <c r="D184" s="70" t="s">
        <v>20</v>
      </c>
      <c r="E184" s="71" t="s">
        <v>35</v>
      </c>
      <c r="F184" s="70" t="s">
        <v>65</v>
      </c>
      <c r="G184" s="71" t="s">
        <v>37</v>
      </c>
      <c r="H184" s="71" t="s">
        <v>381</v>
      </c>
      <c r="I184" s="72" t="s">
        <v>66</v>
      </c>
      <c r="J184" s="76" t="s">
        <v>414</v>
      </c>
      <c r="K184" s="77" t="s">
        <v>415</v>
      </c>
      <c r="L184" s="74" t="s">
        <v>33</v>
      </c>
      <c r="M184" s="75" t="s">
        <v>33</v>
      </c>
      <c r="N184" s="76" t="s">
        <v>50</v>
      </c>
      <c r="O184" s="73">
        <v>1</v>
      </c>
      <c r="P184" s="73">
        <v>780</v>
      </c>
      <c r="Q184" s="74" t="s">
        <v>68</v>
      </c>
      <c r="R184" s="80">
        <v>780</v>
      </c>
      <c r="S184" s="80">
        <v>780</v>
      </c>
    </row>
    <row r="185" spans="1:19" s="38" customFormat="1" ht="44.25" customHeight="1" x14ac:dyDescent="0.3">
      <c r="A185" s="32" t="s">
        <v>55</v>
      </c>
      <c r="B185" s="33" t="s">
        <v>56</v>
      </c>
      <c r="C185" s="70" t="s">
        <v>67</v>
      </c>
      <c r="D185" s="70" t="s">
        <v>20</v>
      </c>
      <c r="E185" s="71" t="s">
        <v>35</v>
      </c>
      <c r="F185" s="70" t="s">
        <v>65</v>
      </c>
      <c r="G185" s="71" t="s">
        <v>226</v>
      </c>
      <c r="H185" s="71" t="s">
        <v>71</v>
      </c>
      <c r="I185" s="72" t="s">
        <v>72</v>
      </c>
      <c r="J185" s="76" t="s">
        <v>42</v>
      </c>
      <c r="K185" s="77" t="s">
        <v>73</v>
      </c>
      <c r="L185" s="74" t="s">
        <v>33</v>
      </c>
      <c r="M185" s="75" t="s">
        <v>33</v>
      </c>
      <c r="N185" s="76" t="s">
        <v>74</v>
      </c>
      <c r="O185" s="73">
        <v>1</v>
      </c>
      <c r="P185" s="73">
        <v>2640</v>
      </c>
      <c r="Q185" s="74" t="s">
        <v>68</v>
      </c>
      <c r="R185" s="80">
        <v>2640</v>
      </c>
      <c r="S185" s="80">
        <v>2640</v>
      </c>
    </row>
    <row r="186" spans="1:19" s="38" customFormat="1" ht="44.25" customHeight="1" x14ac:dyDescent="0.3">
      <c r="A186" s="32" t="s">
        <v>55</v>
      </c>
      <c r="B186" s="33" t="s">
        <v>56</v>
      </c>
      <c r="C186" s="70" t="s">
        <v>67</v>
      </c>
      <c r="D186" s="70" t="s">
        <v>20</v>
      </c>
      <c r="E186" s="71" t="s">
        <v>21</v>
      </c>
      <c r="F186" s="70" t="s">
        <v>20</v>
      </c>
      <c r="G186" s="71" t="s">
        <v>22</v>
      </c>
      <c r="H186" s="71" t="s">
        <v>71</v>
      </c>
      <c r="I186" s="72" t="s">
        <v>72</v>
      </c>
      <c r="J186" s="76" t="s">
        <v>42</v>
      </c>
      <c r="K186" s="77" t="s">
        <v>73</v>
      </c>
      <c r="L186" s="74" t="s">
        <v>33</v>
      </c>
      <c r="M186" s="75" t="s">
        <v>33</v>
      </c>
      <c r="N186" s="76" t="s">
        <v>74</v>
      </c>
      <c r="O186" s="73">
        <v>1</v>
      </c>
      <c r="P186" s="73">
        <v>5800</v>
      </c>
      <c r="Q186" s="74" t="s">
        <v>68</v>
      </c>
      <c r="R186" s="80">
        <v>5800</v>
      </c>
      <c r="S186" s="80">
        <v>5800</v>
      </c>
    </row>
    <row r="187" spans="1:19" s="38" customFormat="1" ht="44.25" customHeight="1" x14ac:dyDescent="0.3">
      <c r="A187" s="32" t="s">
        <v>55</v>
      </c>
      <c r="B187" s="33" t="s">
        <v>56</v>
      </c>
      <c r="C187" s="70" t="s">
        <v>67</v>
      </c>
      <c r="D187" s="70" t="s">
        <v>20</v>
      </c>
      <c r="E187" s="71" t="s">
        <v>35</v>
      </c>
      <c r="F187" s="70" t="s">
        <v>36</v>
      </c>
      <c r="G187" s="71" t="s">
        <v>37</v>
      </c>
      <c r="H187" s="71" t="s">
        <v>71</v>
      </c>
      <c r="I187" s="72" t="s">
        <v>72</v>
      </c>
      <c r="J187" s="76" t="s">
        <v>42</v>
      </c>
      <c r="K187" s="77" t="s">
        <v>73</v>
      </c>
      <c r="L187" s="74" t="s">
        <v>33</v>
      </c>
      <c r="M187" s="75" t="s">
        <v>33</v>
      </c>
      <c r="N187" s="76" t="s">
        <v>74</v>
      </c>
      <c r="O187" s="73">
        <v>1</v>
      </c>
      <c r="P187" s="73">
        <v>3804</v>
      </c>
      <c r="Q187" s="74" t="s">
        <v>68</v>
      </c>
      <c r="R187" s="80">
        <v>3804</v>
      </c>
      <c r="S187" s="80">
        <v>3804</v>
      </c>
    </row>
    <row r="188" spans="1:19" s="38" customFormat="1" ht="44.25" customHeight="1" x14ac:dyDescent="0.3">
      <c r="A188" s="32" t="s">
        <v>55</v>
      </c>
      <c r="B188" s="33" t="s">
        <v>56</v>
      </c>
      <c r="C188" s="70" t="s">
        <v>67</v>
      </c>
      <c r="D188" s="70" t="s">
        <v>20</v>
      </c>
      <c r="E188" s="71" t="s">
        <v>35</v>
      </c>
      <c r="F188" s="70" t="s">
        <v>65</v>
      </c>
      <c r="G188" s="71" t="s">
        <v>37</v>
      </c>
      <c r="H188" s="71" t="s">
        <v>77</v>
      </c>
      <c r="I188" s="72" t="s">
        <v>78</v>
      </c>
      <c r="J188" s="76" t="s">
        <v>79</v>
      </c>
      <c r="K188" s="77" t="s">
        <v>80</v>
      </c>
      <c r="L188" s="74" t="s">
        <v>33</v>
      </c>
      <c r="M188" s="75" t="s">
        <v>33</v>
      </c>
      <c r="N188" s="76" t="s">
        <v>74</v>
      </c>
      <c r="O188" s="73">
        <v>1</v>
      </c>
      <c r="P188" s="73">
        <v>1000</v>
      </c>
      <c r="Q188" s="74" t="s">
        <v>68</v>
      </c>
      <c r="R188" s="80">
        <v>1000</v>
      </c>
      <c r="S188" s="80">
        <v>1000</v>
      </c>
    </row>
    <row r="189" spans="1:19" s="38" customFormat="1" ht="44.25" customHeight="1" x14ac:dyDescent="0.3">
      <c r="A189" s="32" t="s">
        <v>55</v>
      </c>
      <c r="B189" s="33" t="s">
        <v>56</v>
      </c>
      <c r="C189" s="70" t="s">
        <v>67</v>
      </c>
      <c r="D189" s="70" t="s">
        <v>20</v>
      </c>
      <c r="E189" s="71" t="s">
        <v>21</v>
      </c>
      <c r="F189" s="70" t="s">
        <v>21</v>
      </c>
      <c r="G189" s="71" t="s">
        <v>22</v>
      </c>
      <c r="H189" s="71" t="s">
        <v>75</v>
      </c>
      <c r="I189" s="72" t="s">
        <v>76</v>
      </c>
      <c r="J189" s="76"/>
      <c r="K189" s="77" t="s">
        <v>114</v>
      </c>
      <c r="L189" s="74" t="s">
        <v>33</v>
      </c>
      <c r="M189" s="75" t="s">
        <v>33</v>
      </c>
      <c r="N189" s="76"/>
      <c r="O189" s="73">
        <v>1</v>
      </c>
      <c r="P189" s="73">
        <v>138.27000000000001</v>
      </c>
      <c r="Q189" s="74" t="s">
        <v>68</v>
      </c>
      <c r="R189" s="80">
        <v>138.27000000000001</v>
      </c>
      <c r="S189" s="80">
        <v>138.27000000000001</v>
      </c>
    </row>
    <row r="190" spans="1:19" s="38" customFormat="1" ht="44.25" customHeight="1" x14ac:dyDescent="0.3">
      <c r="A190" s="32" t="s">
        <v>55</v>
      </c>
      <c r="B190" s="33" t="s">
        <v>56</v>
      </c>
      <c r="C190" s="70" t="s">
        <v>67</v>
      </c>
      <c r="D190" s="70" t="s">
        <v>20</v>
      </c>
      <c r="E190" s="71" t="s">
        <v>21</v>
      </c>
      <c r="F190" s="70" t="s">
        <v>58</v>
      </c>
      <c r="G190" s="71" t="s">
        <v>59</v>
      </c>
      <c r="H190" s="71" t="s">
        <v>64</v>
      </c>
      <c r="I190" s="72" t="s">
        <v>51</v>
      </c>
      <c r="J190" s="76" t="s">
        <v>70</v>
      </c>
      <c r="K190" s="77" t="s">
        <v>416</v>
      </c>
      <c r="L190" s="74" t="s">
        <v>33</v>
      </c>
      <c r="M190" s="75" t="s">
        <v>33</v>
      </c>
      <c r="N190" s="76" t="s">
        <v>50</v>
      </c>
      <c r="O190" s="73">
        <v>5</v>
      </c>
      <c r="P190" s="73">
        <v>600.64799999999991</v>
      </c>
      <c r="Q190" s="74" t="s">
        <v>68</v>
      </c>
      <c r="R190" s="80">
        <v>3003.24</v>
      </c>
      <c r="S190" s="80">
        <v>3003.24</v>
      </c>
    </row>
    <row r="191" spans="1:19" s="38" customFormat="1" ht="44.25" customHeight="1" x14ac:dyDescent="0.3">
      <c r="A191" s="32" t="s">
        <v>55</v>
      </c>
      <c r="B191" s="33" t="s">
        <v>56</v>
      </c>
      <c r="C191" s="70" t="s">
        <v>67</v>
      </c>
      <c r="D191" s="70" t="s">
        <v>20</v>
      </c>
      <c r="E191" s="71" t="s">
        <v>21</v>
      </c>
      <c r="F191" s="70" t="s">
        <v>58</v>
      </c>
      <c r="G191" s="71" t="s">
        <v>59</v>
      </c>
      <c r="H191" s="71" t="s">
        <v>64</v>
      </c>
      <c r="I191" s="72" t="s">
        <v>51</v>
      </c>
      <c r="J191" s="76" t="s">
        <v>52</v>
      </c>
      <c r="K191" s="77" t="s">
        <v>53</v>
      </c>
      <c r="L191" s="74" t="s">
        <v>33</v>
      </c>
      <c r="M191" s="75" t="s">
        <v>33</v>
      </c>
      <c r="N191" s="76" t="s">
        <v>61</v>
      </c>
      <c r="O191" s="73">
        <v>4</v>
      </c>
      <c r="P191" s="73">
        <v>690.19999999999993</v>
      </c>
      <c r="Q191" s="74" t="s">
        <v>68</v>
      </c>
      <c r="R191" s="80">
        <v>2760.7999999999997</v>
      </c>
      <c r="S191" s="80">
        <v>2760.7999999999997</v>
      </c>
    </row>
    <row r="192" spans="1:19" s="38" customFormat="1" ht="44.25" customHeight="1" x14ac:dyDescent="0.3">
      <c r="A192" s="32" t="s">
        <v>55</v>
      </c>
      <c r="B192" s="33" t="s">
        <v>56</v>
      </c>
      <c r="C192" s="70" t="s">
        <v>67</v>
      </c>
      <c r="D192" s="70" t="s">
        <v>20</v>
      </c>
      <c r="E192" s="71" t="s">
        <v>35</v>
      </c>
      <c r="F192" s="70" t="s">
        <v>36</v>
      </c>
      <c r="G192" s="71" t="s">
        <v>37</v>
      </c>
      <c r="H192" s="71" t="s">
        <v>69</v>
      </c>
      <c r="I192" s="72" t="s">
        <v>176</v>
      </c>
      <c r="J192" s="76" t="s">
        <v>417</v>
      </c>
      <c r="K192" s="77" t="s">
        <v>418</v>
      </c>
      <c r="L192" s="74" t="s">
        <v>33</v>
      </c>
      <c r="M192" s="75" t="s">
        <v>33</v>
      </c>
      <c r="N192" s="76" t="s">
        <v>50</v>
      </c>
      <c r="O192" s="73">
        <v>8</v>
      </c>
      <c r="P192" s="73">
        <v>78.763999999999996</v>
      </c>
      <c r="Q192" s="74" t="s">
        <v>68</v>
      </c>
      <c r="R192" s="80">
        <v>630.11199999999997</v>
      </c>
      <c r="S192" s="80">
        <v>630.11199999999997</v>
      </c>
    </row>
    <row r="193" spans="1:19" s="38" customFormat="1" ht="44.25" customHeight="1" x14ac:dyDescent="0.3">
      <c r="A193" s="32" t="s">
        <v>55</v>
      </c>
      <c r="B193" s="33" t="s">
        <v>56</v>
      </c>
      <c r="C193" s="70" t="s">
        <v>67</v>
      </c>
      <c r="D193" s="70" t="s">
        <v>20</v>
      </c>
      <c r="E193" s="71" t="s">
        <v>35</v>
      </c>
      <c r="F193" s="70" t="s">
        <v>36</v>
      </c>
      <c r="G193" s="71" t="s">
        <v>37</v>
      </c>
      <c r="H193" s="71" t="s">
        <v>69</v>
      </c>
      <c r="I193" s="72" t="s">
        <v>176</v>
      </c>
      <c r="J193" s="76" t="s">
        <v>419</v>
      </c>
      <c r="K193" s="77" t="s">
        <v>420</v>
      </c>
      <c r="L193" s="74" t="s">
        <v>33</v>
      </c>
      <c r="M193" s="75" t="s">
        <v>33</v>
      </c>
      <c r="N193" s="76" t="s">
        <v>50</v>
      </c>
      <c r="O193" s="73">
        <v>5</v>
      </c>
      <c r="P193" s="73">
        <v>12.4352</v>
      </c>
      <c r="Q193" s="74" t="s">
        <v>68</v>
      </c>
      <c r="R193" s="80">
        <v>62.176000000000002</v>
      </c>
      <c r="S193" s="80">
        <v>62.176000000000002</v>
      </c>
    </row>
    <row r="194" spans="1:19" s="38" customFormat="1" ht="44.25" customHeight="1" x14ac:dyDescent="0.3">
      <c r="A194" s="32" t="s">
        <v>55</v>
      </c>
      <c r="B194" s="33" t="s">
        <v>56</v>
      </c>
      <c r="C194" s="70" t="s">
        <v>67</v>
      </c>
      <c r="D194" s="70" t="s">
        <v>20</v>
      </c>
      <c r="E194" s="71" t="s">
        <v>35</v>
      </c>
      <c r="F194" s="70" t="s">
        <v>36</v>
      </c>
      <c r="G194" s="71" t="s">
        <v>37</v>
      </c>
      <c r="H194" s="71" t="s">
        <v>69</v>
      </c>
      <c r="I194" s="72" t="s">
        <v>176</v>
      </c>
      <c r="J194" s="76" t="s">
        <v>421</v>
      </c>
      <c r="K194" s="77" t="s">
        <v>422</v>
      </c>
      <c r="L194" s="74" t="s">
        <v>33</v>
      </c>
      <c r="M194" s="75" t="s">
        <v>33</v>
      </c>
      <c r="N194" s="76" t="s">
        <v>50</v>
      </c>
      <c r="O194" s="73">
        <v>12</v>
      </c>
      <c r="P194" s="73">
        <v>15.103199999999999</v>
      </c>
      <c r="Q194" s="74" t="s">
        <v>68</v>
      </c>
      <c r="R194" s="80">
        <v>181.23839999999998</v>
      </c>
      <c r="S194" s="80">
        <v>181.23839999999998</v>
      </c>
    </row>
    <row r="195" spans="1:19" s="38" customFormat="1" ht="44.25" customHeight="1" x14ac:dyDescent="0.3">
      <c r="A195" s="32" t="s">
        <v>55</v>
      </c>
      <c r="B195" s="33" t="s">
        <v>56</v>
      </c>
      <c r="C195" s="70" t="s">
        <v>67</v>
      </c>
      <c r="D195" s="70" t="s">
        <v>20</v>
      </c>
      <c r="E195" s="71" t="s">
        <v>35</v>
      </c>
      <c r="F195" s="70" t="s">
        <v>36</v>
      </c>
      <c r="G195" s="71" t="s">
        <v>37</v>
      </c>
      <c r="H195" s="71" t="s">
        <v>129</v>
      </c>
      <c r="I195" s="72" t="s">
        <v>136</v>
      </c>
      <c r="J195" s="76" t="s">
        <v>423</v>
      </c>
      <c r="K195" s="77" t="s">
        <v>424</v>
      </c>
      <c r="L195" s="74" t="s">
        <v>33</v>
      </c>
      <c r="M195" s="75" t="s">
        <v>33</v>
      </c>
      <c r="N195" s="76" t="s">
        <v>50</v>
      </c>
      <c r="O195" s="73">
        <v>270</v>
      </c>
      <c r="P195" s="73">
        <v>5.452</v>
      </c>
      <c r="Q195" s="74" t="s">
        <v>68</v>
      </c>
      <c r="R195" s="80">
        <v>1472.04</v>
      </c>
      <c r="S195" s="80">
        <v>1472.04</v>
      </c>
    </row>
    <row r="196" spans="1:19" s="38" customFormat="1" ht="44.25" customHeight="1" x14ac:dyDescent="0.3">
      <c r="A196" s="32" t="s">
        <v>55</v>
      </c>
      <c r="B196" s="33" t="s">
        <v>56</v>
      </c>
      <c r="C196" s="70" t="s">
        <v>67</v>
      </c>
      <c r="D196" s="70" t="s">
        <v>20</v>
      </c>
      <c r="E196" s="71" t="s">
        <v>35</v>
      </c>
      <c r="F196" s="70" t="s">
        <v>36</v>
      </c>
      <c r="G196" s="71" t="s">
        <v>37</v>
      </c>
      <c r="H196" s="71" t="s">
        <v>69</v>
      </c>
      <c r="I196" s="72" t="s">
        <v>176</v>
      </c>
      <c r="J196" s="76" t="s">
        <v>425</v>
      </c>
      <c r="K196" s="77" t="s">
        <v>426</v>
      </c>
      <c r="L196" s="74" t="s">
        <v>33</v>
      </c>
      <c r="M196" s="75" t="s">
        <v>33</v>
      </c>
      <c r="N196" s="76" t="s">
        <v>50</v>
      </c>
      <c r="O196" s="73">
        <v>5</v>
      </c>
      <c r="P196" s="73">
        <v>20.88</v>
      </c>
      <c r="Q196" s="74" t="s">
        <v>68</v>
      </c>
      <c r="R196" s="80">
        <v>104.39999999999999</v>
      </c>
      <c r="S196" s="80">
        <v>104.39999999999999</v>
      </c>
    </row>
    <row r="197" spans="1:19" s="38" customFormat="1" ht="44.25" customHeight="1" x14ac:dyDescent="0.3">
      <c r="A197" s="32" t="s">
        <v>55</v>
      </c>
      <c r="B197" s="33" t="s">
        <v>56</v>
      </c>
      <c r="C197" s="70" t="s">
        <v>67</v>
      </c>
      <c r="D197" s="70" t="s">
        <v>20</v>
      </c>
      <c r="E197" s="71" t="s">
        <v>35</v>
      </c>
      <c r="F197" s="70" t="s">
        <v>36</v>
      </c>
      <c r="G197" s="71" t="s">
        <v>37</v>
      </c>
      <c r="H197" s="71" t="s">
        <v>69</v>
      </c>
      <c r="I197" s="72" t="s">
        <v>176</v>
      </c>
      <c r="J197" s="76" t="s">
        <v>427</v>
      </c>
      <c r="K197" s="77" t="s">
        <v>428</v>
      </c>
      <c r="L197" s="74" t="s">
        <v>33</v>
      </c>
      <c r="M197" s="75" t="s">
        <v>33</v>
      </c>
      <c r="N197" s="76" t="s">
        <v>50</v>
      </c>
      <c r="O197" s="73">
        <v>9</v>
      </c>
      <c r="P197" s="73">
        <v>59.16</v>
      </c>
      <c r="Q197" s="74" t="s">
        <v>68</v>
      </c>
      <c r="R197" s="80">
        <v>532.43999999999994</v>
      </c>
      <c r="S197" s="80">
        <v>532.43999999999994</v>
      </c>
    </row>
    <row r="198" spans="1:19" s="38" customFormat="1" ht="44.25" customHeight="1" x14ac:dyDescent="0.3">
      <c r="A198" s="32" t="s">
        <v>55</v>
      </c>
      <c r="B198" s="33" t="s">
        <v>56</v>
      </c>
      <c r="C198" s="70" t="s">
        <v>67</v>
      </c>
      <c r="D198" s="70" t="s">
        <v>20</v>
      </c>
      <c r="E198" s="71" t="s">
        <v>35</v>
      </c>
      <c r="F198" s="70" t="s">
        <v>36</v>
      </c>
      <c r="G198" s="71" t="s">
        <v>37</v>
      </c>
      <c r="H198" s="71" t="s">
        <v>69</v>
      </c>
      <c r="I198" s="72" t="s">
        <v>176</v>
      </c>
      <c r="J198" s="76" t="s">
        <v>224</v>
      </c>
      <c r="K198" s="77" t="s">
        <v>429</v>
      </c>
      <c r="L198" s="74" t="s">
        <v>33</v>
      </c>
      <c r="M198" s="75" t="s">
        <v>33</v>
      </c>
      <c r="N198" s="76" t="s">
        <v>50</v>
      </c>
      <c r="O198" s="73">
        <v>1</v>
      </c>
      <c r="P198" s="73">
        <v>2215.6</v>
      </c>
      <c r="Q198" s="74" t="s">
        <v>68</v>
      </c>
      <c r="R198" s="80">
        <v>2215.6</v>
      </c>
      <c r="S198" s="80">
        <v>2215.6</v>
      </c>
    </row>
    <row r="199" spans="1:19" s="38" customFormat="1" ht="44.25" customHeight="1" x14ac:dyDescent="0.3">
      <c r="A199" s="32" t="s">
        <v>55</v>
      </c>
      <c r="B199" s="33" t="s">
        <v>56</v>
      </c>
      <c r="C199" s="70" t="s">
        <v>67</v>
      </c>
      <c r="D199" s="70" t="s">
        <v>20</v>
      </c>
      <c r="E199" s="71" t="s">
        <v>35</v>
      </c>
      <c r="F199" s="70" t="s">
        <v>36</v>
      </c>
      <c r="G199" s="71" t="s">
        <v>37</v>
      </c>
      <c r="H199" s="71" t="s">
        <v>69</v>
      </c>
      <c r="I199" s="72" t="s">
        <v>176</v>
      </c>
      <c r="J199" s="76" t="s">
        <v>261</v>
      </c>
      <c r="K199" s="77" t="s">
        <v>262</v>
      </c>
      <c r="L199" s="74" t="s">
        <v>33</v>
      </c>
      <c r="M199" s="75" t="s">
        <v>33</v>
      </c>
      <c r="N199" s="76" t="s">
        <v>50</v>
      </c>
      <c r="O199" s="73">
        <v>3</v>
      </c>
      <c r="P199" s="73">
        <v>360.62799999999999</v>
      </c>
      <c r="Q199" s="74" t="s">
        <v>68</v>
      </c>
      <c r="R199" s="80">
        <v>1081.884</v>
      </c>
      <c r="S199" s="80">
        <v>1081.884</v>
      </c>
    </row>
    <row r="200" spans="1:19" s="38" customFormat="1" ht="44.25" customHeight="1" x14ac:dyDescent="0.3">
      <c r="A200" s="32" t="s">
        <v>55</v>
      </c>
      <c r="B200" s="33" t="s">
        <v>56</v>
      </c>
      <c r="C200" s="70" t="s">
        <v>67</v>
      </c>
      <c r="D200" s="70" t="s">
        <v>20</v>
      </c>
      <c r="E200" s="71" t="s">
        <v>35</v>
      </c>
      <c r="F200" s="70" t="s">
        <v>36</v>
      </c>
      <c r="G200" s="71" t="s">
        <v>37</v>
      </c>
      <c r="H200" s="71" t="s">
        <v>69</v>
      </c>
      <c r="I200" s="72" t="s">
        <v>176</v>
      </c>
      <c r="J200" s="76" t="s">
        <v>430</v>
      </c>
      <c r="K200" s="77" t="s">
        <v>431</v>
      </c>
      <c r="L200" s="74" t="s">
        <v>33</v>
      </c>
      <c r="M200" s="75" t="s">
        <v>33</v>
      </c>
      <c r="N200" s="76" t="s">
        <v>50</v>
      </c>
      <c r="O200" s="73">
        <v>15</v>
      </c>
      <c r="P200" s="73">
        <v>26.59</v>
      </c>
      <c r="Q200" s="74" t="s">
        <v>68</v>
      </c>
      <c r="R200" s="80">
        <v>398.85</v>
      </c>
      <c r="S200" s="80">
        <v>398.85</v>
      </c>
    </row>
    <row r="201" spans="1:19" s="38" customFormat="1" ht="44.25" customHeight="1" x14ac:dyDescent="0.3">
      <c r="A201" s="32" t="s">
        <v>55</v>
      </c>
      <c r="B201" s="33" t="s">
        <v>56</v>
      </c>
      <c r="C201" s="70" t="s">
        <v>67</v>
      </c>
      <c r="D201" s="70" t="s">
        <v>20</v>
      </c>
      <c r="E201" s="71" t="s">
        <v>35</v>
      </c>
      <c r="F201" s="70" t="s">
        <v>36</v>
      </c>
      <c r="G201" s="71" t="s">
        <v>37</v>
      </c>
      <c r="H201" s="71" t="s">
        <v>69</v>
      </c>
      <c r="I201" s="72" t="s">
        <v>176</v>
      </c>
      <c r="J201" s="76" t="s">
        <v>432</v>
      </c>
      <c r="K201" s="77" t="s">
        <v>433</v>
      </c>
      <c r="L201" s="74" t="s">
        <v>33</v>
      </c>
      <c r="M201" s="75" t="s">
        <v>33</v>
      </c>
      <c r="N201" s="76" t="s">
        <v>50</v>
      </c>
      <c r="O201" s="73">
        <v>12</v>
      </c>
      <c r="P201" s="73">
        <v>13.77</v>
      </c>
      <c r="Q201" s="74" t="s">
        <v>68</v>
      </c>
      <c r="R201" s="80">
        <v>165.24</v>
      </c>
      <c r="S201" s="80">
        <v>165.24</v>
      </c>
    </row>
    <row r="202" spans="1:19" s="38" customFormat="1" ht="44.25" customHeight="1" x14ac:dyDescent="0.3">
      <c r="A202" s="32" t="s">
        <v>55</v>
      </c>
      <c r="B202" s="33" t="s">
        <v>56</v>
      </c>
      <c r="C202" s="70" t="s">
        <v>67</v>
      </c>
      <c r="D202" s="70" t="s">
        <v>20</v>
      </c>
      <c r="E202" s="71" t="s">
        <v>35</v>
      </c>
      <c r="F202" s="70" t="s">
        <v>36</v>
      </c>
      <c r="G202" s="71" t="s">
        <v>37</v>
      </c>
      <c r="H202" s="71" t="s">
        <v>69</v>
      </c>
      <c r="I202" s="72" t="s">
        <v>176</v>
      </c>
      <c r="J202" s="76" t="s">
        <v>434</v>
      </c>
      <c r="K202" s="77" t="s">
        <v>435</v>
      </c>
      <c r="L202" s="74" t="s">
        <v>33</v>
      </c>
      <c r="M202" s="75" t="s">
        <v>33</v>
      </c>
      <c r="N202" s="76" t="s">
        <v>50</v>
      </c>
      <c r="O202" s="73">
        <v>14</v>
      </c>
      <c r="P202" s="73">
        <v>9.86</v>
      </c>
      <c r="Q202" s="74" t="s">
        <v>68</v>
      </c>
      <c r="R202" s="80">
        <v>138.04</v>
      </c>
      <c r="S202" s="80">
        <v>138.04</v>
      </c>
    </row>
    <row r="203" spans="1:19" s="38" customFormat="1" ht="44.25" customHeight="1" x14ac:dyDescent="0.3">
      <c r="A203" s="32" t="s">
        <v>55</v>
      </c>
      <c r="B203" s="33" t="s">
        <v>56</v>
      </c>
      <c r="C203" s="70" t="s">
        <v>67</v>
      </c>
      <c r="D203" s="70" t="s">
        <v>20</v>
      </c>
      <c r="E203" s="71" t="s">
        <v>21</v>
      </c>
      <c r="F203" s="70" t="s">
        <v>21</v>
      </c>
      <c r="G203" s="71" t="s">
        <v>22</v>
      </c>
      <c r="H203" s="71" t="s">
        <v>43</v>
      </c>
      <c r="I203" s="72" t="s">
        <v>47</v>
      </c>
      <c r="J203" s="76"/>
      <c r="K203" s="77" t="s">
        <v>436</v>
      </c>
      <c r="L203" s="74" t="s">
        <v>24</v>
      </c>
      <c r="M203" s="75" t="s">
        <v>83</v>
      </c>
      <c r="N203" s="76" t="s">
        <v>23</v>
      </c>
      <c r="O203" s="73">
        <v>1</v>
      </c>
      <c r="P203" s="73">
        <v>2027.45</v>
      </c>
      <c r="Q203" s="74" t="s">
        <v>86</v>
      </c>
      <c r="R203" s="80">
        <v>2027.45</v>
      </c>
      <c r="S203" s="80">
        <v>2027.45</v>
      </c>
    </row>
    <row r="204" spans="1:19" s="38" customFormat="1" ht="44.25" customHeight="1" x14ac:dyDescent="0.3">
      <c r="A204" s="32" t="s">
        <v>55</v>
      </c>
      <c r="B204" s="33" t="s">
        <v>56</v>
      </c>
      <c r="C204" s="70" t="s">
        <v>67</v>
      </c>
      <c r="D204" s="70" t="s">
        <v>20</v>
      </c>
      <c r="E204" s="71" t="s">
        <v>21</v>
      </c>
      <c r="F204" s="70" t="s">
        <v>21</v>
      </c>
      <c r="G204" s="71" t="s">
        <v>28</v>
      </c>
      <c r="H204" s="71" t="s">
        <v>85</v>
      </c>
      <c r="I204" s="72" t="s">
        <v>128</v>
      </c>
      <c r="J204" s="76"/>
      <c r="K204" s="77" t="s">
        <v>437</v>
      </c>
      <c r="L204" s="74" t="s">
        <v>147</v>
      </c>
      <c r="M204" s="75" t="s">
        <v>83</v>
      </c>
      <c r="N204" s="76" t="s">
        <v>23</v>
      </c>
      <c r="O204" s="73">
        <v>1</v>
      </c>
      <c r="P204" s="73">
        <v>50355.24</v>
      </c>
      <c r="Q204" s="74" t="s">
        <v>84</v>
      </c>
      <c r="R204" s="80">
        <v>50355.24</v>
      </c>
      <c r="S204" s="80">
        <v>50355.24</v>
      </c>
    </row>
    <row r="205" spans="1:19" s="38" customFormat="1" ht="44.25" customHeight="1" x14ac:dyDescent="0.3">
      <c r="A205" s="32" t="s">
        <v>55</v>
      </c>
      <c r="B205" s="33" t="s">
        <v>56</v>
      </c>
      <c r="C205" s="70" t="s">
        <v>67</v>
      </c>
      <c r="D205" s="70" t="s">
        <v>20</v>
      </c>
      <c r="E205" s="71" t="s">
        <v>21</v>
      </c>
      <c r="F205" s="70" t="s">
        <v>21</v>
      </c>
      <c r="G205" s="71" t="s">
        <v>28</v>
      </c>
      <c r="H205" s="71" t="s">
        <v>87</v>
      </c>
      <c r="I205" s="72" t="s">
        <v>29</v>
      </c>
      <c r="J205" s="76"/>
      <c r="K205" s="77" t="s">
        <v>438</v>
      </c>
      <c r="L205" s="74" t="s">
        <v>88</v>
      </c>
      <c r="M205" s="75" t="s">
        <v>83</v>
      </c>
      <c r="N205" s="76" t="s">
        <v>23</v>
      </c>
      <c r="O205" s="73">
        <v>1</v>
      </c>
      <c r="P205" s="73">
        <v>31320</v>
      </c>
      <c r="Q205" s="74" t="s">
        <v>86</v>
      </c>
      <c r="R205" s="80">
        <v>31320</v>
      </c>
      <c r="S205" s="80">
        <v>31320</v>
      </c>
    </row>
    <row r="206" spans="1:19" s="38" customFormat="1" ht="44.25" customHeight="1" x14ac:dyDescent="0.3">
      <c r="A206" s="32" t="s">
        <v>55</v>
      </c>
      <c r="B206" s="33" t="s">
        <v>56</v>
      </c>
      <c r="C206" s="70" t="s">
        <v>67</v>
      </c>
      <c r="D206" s="70" t="s">
        <v>20</v>
      </c>
      <c r="E206" s="71" t="s">
        <v>21</v>
      </c>
      <c r="F206" s="70" t="s">
        <v>21</v>
      </c>
      <c r="G206" s="71" t="s">
        <v>28</v>
      </c>
      <c r="H206" s="71" t="s">
        <v>81</v>
      </c>
      <c r="I206" s="72" t="s">
        <v>82</v>
      </c>
      <c r="J206" s="76"/>
      <c r="K206" s="77" t="s">
        <v>439</v>
      </c>
      <c r="L206" s="74" t="s">
        <v>127</v>
      </c>
      <c r="M206" s="75" t="s">
        <v>83</v>
      </c>
      <c r="N206" s="76" t="s">
        <v>23</v>
      </c>
      <c r="O206" s="73">
        <v>1</v>
      </c>
      <c r="P206" s="73">
        <v>388</v>
      </c>
      <c r="Q206" s="74" t="s">
        <v>84</v>
      </c>
      <c r="R206" s="80">
        <v>388</v>
      </c>
      <c r="S206" s="80">
        <v>388</v>
      </c>
    </row>
    <row r="207" spans="1:19" s="38" customFormat="1" ht="44.25" customHeight="1" x14ac:dyDescent="0.3">
      <c r="A207" s="32" t="s">
        <v>55</v>
      </c>
      <c r="B207" s="33" t="s">
        <v>56</v>
      </c>
      <c r="C207" s="70" t="s">
        <v>67</v>
      </c>
      <c r="D207" s="70" t="s">
        <v>20</v>
      </c>
      <c r="E207" s="71" t="s">
        <v>21</v>
      </c>
      <c r="F207" s="70" t="s">
        <v>21</v>
      </c>
      <c r="G207" s="71" t="s">
        <v>28</v>
      </c>
      <c r="H207" s="71" t="s">
        <v>89</v>
      </c>
      <c r="I207" s="72" t="s">
        <v>31</v>
      </c>
      <c r="J207" s="76"/>
      <c r="K207" s="77" t="s">
        <v>440</v>
      </c>
      <c r="L207" s="74" t="s">
        <v>32</v>
      </c>
      <c r="M207" s="75" t="s">
        <v>83</v>
      </c>
      <c r="N207" s="76" t="s">
        <v>23</v>
      </c>
      <c r="O207" s="73">
        <v>1</v>
      </c>
      <c r="P207" s="73">
        <v>19492.57</v>
      </c>
      <c r="Q207" s="74" t="s">
        <v>86</v>
      </c>
      <c r="R207" s="80">
        <v>19492.57</v>
      </c>
      <c r="S207" s="80">
        <v>19492.57</v>
      </c>
    </row>
    <row r="208" spans="1:19" s="38" customFormat="1" ht="44.25" customHeight="1" x14ac:dyDescent="0.3">
      <c r="A208" s="32" t="s">
        <v>55</v>
      </c>
      <c r="B208" s="33" t="s">
        <v>56</v>
      </c>
      <c r="C208" s="70" t="s">
        <v>67</v>
      </c>
      <c r="D208" s="70" t="s">
        <v>20</v>
      </c>
      <c r="E208" s="71" t="s">
        <v>35</v>
      </c>
      <c r="F208" s="70" t="s">
        <v>36</v>
      </c>
      <c r="G208" s="71" t="s">
        <v>441</v>
      </c>
      <c r="H208" s="71">
        <v>21101</v>
      </c>
      <c r="I208" s="72" t="s">
        <v>176</v>
      </c>
      <c r="J208" s="76" t="s">
        <v>442</v>
      </c>
      <c r="K208" s="76" t="s">
        <v>443</v>
      </c>
      <c r="L208" s="74" t="s">
        <v>33</v>
      </c>
      <c r="M208" s="75" t="s">
        <v>33</v>
      </c>
      <c r="N208" s="76" t="s">
        <v>61</v>
      </c>
      <c r="O208" s="73">
        <v>7</v>
      </c>
      <c r="P208" s="73">
        <v>736.6</v>
      </c>
      <c r="Q208" s="74" t="s">
        <v>68</v>
      </c>
      <c r="R208" s="80">
        <v>5156.2</v>
      </c>
      <c r="S208" s="80">
        <v>5156.2</v>
      </c>
    </row>
    <row r="209" spans="1:21" s="38" customFormat="1" ht="44.25" customHeight="1" x14ac:dyDescent="0.3">
      <c r="A209" s="32" t="s">
        <v>55</v>
      </c>
      <c r="B209" s="33" t="s">
        <v>56</v>
      </c>
      <c r="C209" s="70" t="s">
        <v>67</v>
      </c>
      <c r="D209" s="70" t="s">
        <v>20</v>
      </c>
      <c r="E209" s="71" t="s">
        <v>35</v>
      </c>
      <c r="F209" s="70" t="s">
        <v>36</v>
      </c>
      <c r="G209" s="71" t="s">
        <v>441</v>
      </c>
      <c r="H209" s="71">
        <v>21101</v>
      </c>
      <c r="I209" s="72" t="s">
        <v>176</v>
      </c>
      <c r="J209" s="76" t="s">
        <v>444</v>
      </c>
      <c r="K209" s="76" t="s">
        <v>445</v>
      </c>
      <c r="L209" s="74" t="s">
        <v>33</v>
      </c>
      <c r="M209" s="75" t="s">
        <v>33</v>
      </c>
      <c r="N209" s="76" t="s">
        <v>446</v>
      </c>
      <c r="O209" s="73">
        <v>1</v>
      </c>
      <c r="P209" s="73">
        <v>125.048</v>
      </c>
      <c r="Q209" s="74" t="s">
        <v>68</v>
      </c>
      <c r="R209" s="80">
        <v>125.048</v>
      </c>
      <c r="S209" s="80">
        <v>125.048</v>
      </c>
    </row>
    <row r="210" spans="1:21" s="38" customFormat="1" ht="44.25" customHeight="1" x14ac:dyDescent="0.3">
      <c r="A210" s="32" t="s">
        <v>55</v>
      </c>
      <c r="B210" s="33" t="s">
        <v>56</v>
      </c>
      <c r="C210" s="70" t="s">
        <v>67</v>
      </c>
      <c r="D210" s="70" t="s">
        <v>20</v>
      </c>
      <c r="E210" s="71" t="s">
        <v>35</v>
      </c>
      <c r="F210" s="70" t="s">
        <v>36</v>
      </c>
      <c r="G210" s="71" t="s">
        <v>441</v>
      </c>
      <c r="H210" s="71">
        <v>29401</v>
      </c>
      <c r="I210" s="72" t="s">
        <v>136</v>
      </c>
      <c r="J210" s="76" t="s">
        <v>144</v>
      </c>
      <c r="K210" s="76" t="s">
        <v>145</v>
      </c>
      <c r="L210" s="74" t="s">
        <v>33</v>
      </c>
      <c r="M210" s="75" t="s">
        <v>33</v>
      </c>
      <c r="N210" s="76" t="s">
        <v>50</v>
      </c>
      <c r="O210" s="73">
        <v>2</v>
      </c>
      <c r="P210" s="73">
        <v>171.11</v>
      </c>
      <c r="Q210" s="74" t="s">
        <v>68</v>
      </c>
      <c r="R210" s="80">
        <v>342.22</v>
      </c>
      <c r="S210" s="80">
        <v>342.22</v>
      </c>
    </row>
    <row r="211" spans="1:21" s="38" customFormat="1" ht="44.25" customHeight="1" x14ac:dyDescent="0.3">
      <c r="A211" s="32" t="s">
        <v>55</v>
      </c>
      <c r="B211" s="33" t="s">
        <v>56</v>
      </c>
      <c r="C211" s="70" t="s">
        <v>67</v>
      </c>
      <c r="D211" s="70" t="s">
        <v>20</v>
      </c>
      <c r="E211" s="71" t="s">
        <v>35</v>
      </c>
      <c r="F211" s="70" t="s">
        <v>36</v>
      </c>
      <c r="G211" s="71" t="s">
        <v>441</v>
      </c>
      <c r="H211" s="71">
        <v>29401</v>
      </c>
      <c r="I211" s="72" t="s">
        <v>136</v>
      </c>
      <c r="J211" s="76" t="s">
        <v>357</v>
      </c>
      <c r="K211" s="76" t="s">
        <v>358</v>
      </c>
      <c r="L211" s="74" t="s">
        <v>33</v>
      </c>
      <c r="M211" s="75" t="s">
        <v>33</v>
      </c>
      <c r="N211" s="76" t="s">
        <v>50</v>
      </c>
      <c r="O211" s="73">
        <v>3</v>
      </c>
      <c r="P211" s="73">
        <v>141.59</v>
      </c>
      <c r="Q211" s="74" t="s">
        <v>68</v>
      </c>
      <c r="R211" s="80">
        <v>424.77</v>
      </c>
      <c r="S211" s="80">
        <v>424.77</v>
      </c>
    </row>
    <row r="212" spans="1:21" s="38" customFormat="1" ht="44.25" customHeight="1" x14ac:dyDescent="0.3">
      <c r="A212" s="32" t="s">
        <v>55</v>
      </c>
      <c r="B212" s="33" t="s">
        <v>56</v>
      </c>
      <c r="C212" s="70" t="s">
        <v>67</v>
      </c>
      <c r="D212" s="70" t="s">
        <v>20</v>
      </c>
      <c r="E212" s="71" t="s">
        <v>35</v>
      </c>
      <c r="F212" s="70" t="s">
        <v>36</v>
      </c>
      <c r="G212" s="71" t="s">
        <v>37</v>
      </c>
      <c r="H212" s="71">
        <v>29401</v>
      </c>
      <c r="I212" s="72" t="s">
        <v>136</v>
      </c>
      <c r="J212" s="76" t="s">
        <v>447</v>
      </c>
      <c r="K212" s="76" t="s">
        <v>448</v>
      </c>
      <c r="L212" s="74" t="s">
        <v>33</v>
      </c>
      <c r="M212" s="75" t="s">
        <v>33</v>
      </c>
      <c r="N212" s="76" t="s">
        <v>50</v>
      </c>
      <c r="O212" s="73">
        <v>1</v>
      </c>
      <c r="P212" s="73">
        <v>313.2</v>
      </c>
      <c r="Q212" s="74" t="s">
        <v>68</v>
      </c>
      <c r="R212" s="80">
        <v>313.2</v>
      </c>
      <c r="S212" s="80">
        <v>313.2</v>
      </c>
    </row>
    <row r="213" spans="1:21" s="38" customFormat="1" ht="44.25" customHeight="1" x14ac:dyDescent="0.3">
      <c r="A213" s="32" t="s">
        <v>55</v>
      </c>
      <c r="B213" s="33" t="s">
        <v>56</v>
      </c>
      <c r="C213" s="70" t="s">
        <v>67</v>
      </c>
      <c r="D213" s="70" t="s">
        <v>20</v>
      </c>
      <c r="E213" s="71" t="s">
        <v>35</v>
      </c>
      <c r="F213" s="70" t="s">
        <v>36</v>
      </c>
      <c r="G213" s="71" t="s">
        <v>37</v>
      </c>
      <c r="H213" s="71">
        <v>21401</v>
      </c>
      <c r="I213" s="72" t="s">
        <v>136</v>
      </c>
      <c r="J213" s="76" t="s">
        <v>449</v>
      </c>
      <c r="K213" s="76" t="s">
        <v>450</v>
      </c>
      <c r="L213" s="74" t="s">
        <v>33</v>
      </c>
      <c r="M213" s="75" t="s">
        <v>33</v>
      </c>
      <c r="N213" s="76" t="s">
        <v>50</v>
      </c>
      <c r="O213" s="73">
        <v>7</v>
      </c>
      <c r="P213" s="73">
        <v>59</v>
      </c>
      <c r="Q213" s="74" t="s">
        <v>68</v>
      </c>
      <c r="R213" s="80">
        <v>413</v>
      </c>
      <c r="S213" s="80">
        <v>413</v>
      </c>
    </row>
    <row r="216" spans="1:21" s="26" customFormat="1" ht="22.2" customHeight="1" x14ac:dyDescent="0.3">
      <c r="A216" s="171" t="s">
        <v>18</v>
      </c>
      <c r="B216" s="171"/>
      <c r="C216" s="171"/>
      <c r="D216" s="171"/>
      <c r="E216" s="171"/>
      <c r="F216" s="171"/>
      <c r="G216" s="171"/>
      <c r="H216" s="171"/>
      <c r="I216" s="171"/>
      <c r="J216" s="24"/>
      <c r="K216" s="23"/>
      <c r="L216" s="25"/>
      <c r="M216" s="25"/>
      <c r="O216" s="27"/>
      <c r="Q216" s="28"/>
      <c r="R216" s="30">
        <f>SUM(R11:R215)</f>
        <v>1429752.4219960007</v>
      </c>
      <c r="S216" s="30">
        <f>SUM(S11:S215)</f>
        <v>1429752.4215960007</v>
      </c>
      <c r="U216" s="29"/>
    </row>
  </sheetData>
  <mergeCells count="2">
    <mergeCell ref="A7:R7"/>
    <mergeCell ref="A216:I21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2023</vt:lpstr>
      <vt:lpstr>'OCTUBRE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2024-02-19T22:25:45Z</dcterms:modified>
</cp:coreProperties>
</file>