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1.xml" ContentType="application/vnd.openxmlformats-officedocument.drawing+xml"/>
  <Override PartName="/xl/drawings/drawing13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charts/colors8.xml" ContentType="application/vnd.ms-office.chartcolorstyle+xml"/>
  <Override PartName="/xl/charts/style8.xml" ContentType="application/vnd.ms-office.chartstyle+xml"/>
  <Override PartName="/xl/charts/chart12.xml" ContentType="application/vnd.openxmlformats-officedocument.drawingml.chart+xml"/>
  <Override PartName="/xl/worksheets/sheet1.xml" ContentType="application/vnd.openxmlformats-officedocument.spreadsheetml.worksheet+xml"/>
  <Override PartName="/xl/charts/style7.xml" ContentType="application/vnd.ms-office.chartstyle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colors7.xml" ContentType="application/vnd.ms-office.chartcolorstyle+xml"/>
  <Override PartName="/xl/drawings/drawing3.xml" ContentType="application/vnd.openxmlformats-officedocument.drawing+xml"/>
  <Override PartName="/xl/drawings/drawing2.xml" ContentType="application/vnd.openxmlformats-officedocument.drawing+xml"/>
  <Override PartName="/xl/charts/colors1.xml" ContentType="application/vnd.ms-office.chartcolorstyle+xml"/>
  <Override PartName="/xl/charts/style1.xml" ContentType="application/vnd.ms-office.chart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colors2.xml" ContentType="application/vnd.ms-office.chartcolorstyle+xml"/>
  <Override PartName="/xl/charts/style2.xml" ContentType="application/vnd.ms-office.chartstyle+xml"/>
  <Override PartName="/xl/charts/chart3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3.xml" ContentType="application/vnd.openxmlformats-officedocument.spreadsheetml.worksheet+xml"/>
  <Override PartName="/xl/charts/chart6.xml" ContentType="application/vnd.openxmlformats-officedocument.drawingml.chart+xml"/>
  <Override PartName="/xl/charts/chart4.xml" ContentType="application/vnd.openxmlformats-officedocument.drawingml.chart+xml"/>
  <Override PartName="/xl/charts/colors3.xml" ContentType="application/vnd.ms-office.chartcolorstyle+xml"/>
  <Override PartName="/xl/drawings/drawing7.xml" ContentType="application/vnd.openxmlformats-officedocument.drawing+xml"/>
  <Override PartName="/xl/charts/colors6.xml" ContentType="application/vnd.ms-office.chartcolorstyle+xml"/>
  <Override PartName="/xl/charts/style6.xml" ContentType="application/vnd.ms-office.chartstyle+xml"/>
  <Override PartName="/xl/charts/chart9.xml" ContentType="application/vnd.openxmlformats-officedocument.drawingml.chart+xml"/>
  <Override PartName="/xl/charts/style3.xml" ContentType="application/vnd.ms-office.chartsty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style4.xml" ContentType="application/vnd.ms-office.chartstyle+xml"/>
  <Override PartName="/xl/charts/chart8.xml" ContentType="application/vnd.openxmlformats-officedocument.drawingml.chart+xml"/>
  <Override PartName="/xl/charts/chart7.xml" ContentType="application/vnd.openxmlformats-officedocument.drawingml.chart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840" tabRatio="698"/>
  </bookViews>
  <sheets>
    <sheet name="Anexo 1" sheetId="6" r:id="rId1"/>
    <sheet name="Anexo 1.1" sheetId="59" r:id="rId2"/>
    <sheet name="Anexo 2" sheetId="18" r:id="rId3"/>
    <sheet name="Anexo 3" sheetId="20" r:id="rId4"/>
    <sheet name="Anexo 4" sheetId="31" r:id="rId5"/>
    <sheet name="Anexo 5" sheetId="29" r:id="rId6"/>
    <sheet name="Anexo 5.1" sheetId="41" r:id="rId7"/>
    <sheet name="Anexo 5.2" sheetId="42" r:id="rId8"/>
    <sheet name="Anexo 6.1" sheetId="22" r:id="rId9"/>
    <sheet name="Anexo 6.2" sheetId="50" r:id="rId10"/>
    <sheet name="Anexo 7.1" sheetId="56" r:id="rId11"/>
    <sheet name="Anexo 8" sheetId="60" r:id="rId12"/>
    <sheet name="Anexo 9" sheetId="61" r:id="rId13"/>
  </sheets>
  <definedNames>
    <definedName name="_xlnm._FilterDatabase" localSheetId="0" hidden="1">'Anexo 1'!$A$8:$AF$20</definedName>
    <definedName name="_xlnm._FilterDatabase" localSheetId="2" hidden="1">'Anexo 2'!$A$7:$AM$7</definedName>
    <definedName name="_xlnm._FilterDatabase" localSheetId="3" hidden="1">'Anexo 3'!#REF!</definedName>
    <definedName name="_xlnm._FilterDatabase" localSheetId="4" hidden="1">'Anexo 4'!$D$6:$I$12</definedName>
    <definedName name="_xlnm._FilterDatabase" localSheetId="5" hidden="1">'Anexo 5'!$A$7:$AG$74</definedName>
    <definedName name="_xlnm._FilterDatabase" localSheetId="6" hidden="1">'Anexo 5.1'!#REF!</definedName>
    <definedName name="_xlnm._FilterDatabase" localSheetId="7" hidden="1">'Anexo 5.2'!$B$6:$D$11</definedName>
    <definedName name="_xlnm._FilterDatabase" localSheetId="8" hidden="1">'Anexo 6.1'!$A$6:$M$87</definedName>
    <definedName name="_xlnm._FilterDatabase" localSheetId="9" hidden="1">'Anexo 6.2'!$C$6:$L$15</definedName>
    <definedName name="_xlnm._FilterDatabase" localSheetId="10" hidden="1">'Anexo 7.1'!$A$12:$U$46</definedName>
    <definedName name="_xlnm._FilterDatabase" localSheetId="11" hidden="1">'Anexo 8'!#REF!</definedName>
    <definedName name="_xlnm._FilterDatabase" localSheetId="12" hidden="1">'Anexo 9'!$A$7:$C$10</definedName>
    <definedName name="_xlnm.Print_Area" localSheetId="0">'Anexo 1'!$A$1:$AH$47</definedName>
    <definedName name="_xlnm.Print_Area" localSheetId="1">'Anexo 1.1'!$A$1:$J$10</definedName>
    <definedName name="_xlnm.Print_Area" localSheetId="2">'Anexo 2'!$A$1:$G$11</definedName>
    <definedName name="_xlnm.Print_Area" localSheetId="4">'Anexo 4'!$D$1:$I$12</definedName>
    <definedName name="_xlnm.Print_Area" localSheetId="5">'Anexo 5'!$A$1:$O$82,'Anexo 5'!$P$5:$AD$86</definedName>
    <definedName name="_xlnm.Print_Area" localSheetId="6">'Anexo 5.1'!$A$1:$E$14</definedName>
    <definedName name="_xlnm.Print_Area" localSheetId="7">'Anexo 5.2'!$A$1:$D$14</definedName>
    <definedName name="_xlnm.Print_Area" localSheetId="8">'Anexo 6.1'!$A$1:$I$55,'Anexo 6.1'!$J$14:$W$68</definedName>
    <definedName name="_xlnm.Print_Area" localSheetId="9">'Anexo 6.2'!$A$1:$M$35</definedName>
    <definedName name="_xlnm.Print_Area" localSheetId="10">'Anexo 7.1'!$A$1:$U$31</definedName>
    <definedName name="_xlnm.Print_Area" localSheetId="11">'Anexo 8'!$A$1:$T$22</definedName>
    <definedName name="_xlnm.Print_Area" localSheetId="12">'Anexo 9'!$A$1:$C$12</definedName>
    <definedName name="_xlnm.Print_Titles" localSheetId="0">'Anexo 1'!$1:$8</definedName>
    <definedName name="_xlnm.Print_Titles" localSheetId="2">'Anexo 2'!$1:$7</definedName>
    <definedName name="_xlnm.Print_Titles" localSheetId="3">'Anexo 3'!$1:$8</definedName>
    <definedName name="_xlnm.Print_Titles" localSheetId="4">'Anexo 4'!$1:$6</definedName>
    <definedName name="_xlnm.Print_Titles" localSheetId="6">'Anexo 5.1'!$1:$6</definedName>
    <definedName name="_xlnm.Print_Titles" localSheetId="7">'Anexo 5.2'!$1:$6</definedName>
    <definedName name="_xlnm.Print_Titles" localSheetId="8">'Anexo 6.1'!$1:$2</definedName>
    <definedName name="_xlnm.Print_Titles" localSheetId="9">'Anexo 6.2'!$1:$6</definedName>
    <definedName name="_xlnm.Print_Titles" localSheetId="10">'Anexo 7.1'!$1:$12</definedName>
    <definedName name="_xlnm.Print_Titles" localSheetId="11">'Anexo 8'!$1:$8</definedName>
    <definedName name="_xlnm.Print_Titles" localSheetId="12">'Anexo 9'!$1:$7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3" i="60" l="1"/>
  <c r="L14" i="60"/>
  <c r="L15" i="60"/>
  <c r="L16" i="60"/>
  <c r="L17" i="60"/>
  <c r="L18" i="60"/>
  <c r="L19" i="60"/>
  <c r="L20" i="60"/>
  <c r="D13" i="60"/>
  <c r="D14" i="60"/>
  <c r="D15" i="60"/>
  <c r="D16" i="60"/>
  <c r="D17" i="60"/>
  <c r="D18" i="60"/>
  <c r="D19" i="60"/>
  <c r="D20" i="60"/>
  <c r="C10" i="60"/>
  <c r="E12" i="22" l="1"/>
  <c r="C8" i="42" l="1"/>
  <c r="I8" i="31" l="1"/>
  <c r="H8" i="31"/>
  <c r="G8" i="31"/>
  <c r="F8" i="31"/>
  <c r="F10" i="6" l="1"/>
  <c r="G10" i="6"/>
  <c r="H10" i="6"/>
  <c r="I10" i="6"/>
  <c r="J10" i="6"/>
  <c r="K10" i="6"/>
  <c r="L10" i="6"/>
  <c r="M10" i="6"/>
  <c r="N10" i="6"/>
  <c r="O10" i="6"/>
  <c r="P10" i="6"/>
  <c r="H9" i="22" l="1"/>
  <c r="F11" i="29"/>
  <c r="G11" i="29"/>
  <c r="H11" i="29"/>
  <c r="I11" i="29"/>
  <c r="J11" i="29"/>
  <c r="K11" i="29"/>
  <c r="F12" i="29"/>
  <c r="G12" i="29"/>
  <c r="H12" i="29"/>
  <c r="I12" i="29"/>
  <c r="J12" i="29"/>
  <c r="K12" i="29"/>
  <c r="F13" i="29"/>
  <c r="G13" i="29"/>
  <c r="H13" i="29"/>
  <c r="I13" i="29"/>
  <c r="J13" i="29"/>
  <c r="K13" i="29"/>
  <c r="F10" i="29"/>
  <c r="G27" i="29" s="1"/>
  <c r="E32" i="29" s="1"/>
  <c r="H32" i="29" s="1"/>
  <c r="G10" i="29"/>
  <c r="H27" i="29" s="1"/>
  <c r="E33" i="29" s="1"/>
  <c r="H33" i="29" s="1"/>
  <c r="H10" i="29"/>
  <c r="I10" i="29"/>
  <c r="J27" i="29" s="1"/>
  <c r="E35" i="29" s="1"/>
  <c r="H35" i="29" s="1"/>
  <c r="J10" i="29"/>
  <c r="K27" i="29" s="1"/>
  <c r="E36" i="29" s="1"/>
  <c r="H36" i="29" s="1"/>
  <c r="K10" i="29"/>
  <c r="L11" i="29"/>
  <c r="M11" i="29"/>
  <c r="N11" i="29"/>
  <c r="L12" i="29"/>
  <c r="M12" i="29"/>
  <c r="N12" i="29"/>
  <c r="L13" i="29"/>
  <c r="M13" i="29"/>
  <c r="N13" i="29"/>
  <c r="L10" i="29"/>
  <c r="M10" i="29"/>
  <c r="N27" i="29" s="1"/>
  <c r="N10" i="29"/>
  <c r="AK78" i="29" s="1"/>
  <c r="D11" i="29"/>
  <c r="E11" i="29"/>
  <c r="D12" i="29"/>
  <c r="E12" i="29"/>
  <c r="D13" i="29"/>
  <c r="E13" i="29"/>
  <c r="D10" i="29"/>
  <c r="E10" i="29"/>
  <c r="H10" i="22"/>
  <c r="H11" i="22"/>
  <c r="H8" i="22" s="1"/>
  <c r="E17" i="56"/>
  <c r="I15" i="22"/>
  <c r="D14" i="56"/>
  <c r="C26" i="56" s="1"/>
  <c r="D9" i="41"/>
  <c r="C9" i="41"/>
  <c r="E10" i="6"/>
  <c r="U8" i="6" s="1"/>
  <c r="L14" i="50"/>
  <c r="L12" i="60"/>
  <c r="L10" i="60" s="1"/>
  <c r="D12" i="60"/>
  <c r="D10" i="60" s="1"/>
  <c r="Q13" i="6"/>
  <c r="Q12" i="6"/>
  <c r="V8" i="6"/>
  <c r="D9" i="22"/>
  <c r="D32" i="22" s="1"/>
  <c r="C20" i="56"/>
  <c r="E16" i="56"/>
  <c r="AK15" i="6"/>
  <c r="AP15" i="6" s="1"/>
  <c r="AK16" i="6"/>
  <c r="AP16" i="6" s="1"/>
  <c r="AK17" i="6"/>
  <c r="AP17" i="6" s="1"/>
  <c r="AK18" i="6"/>
  <c r="AP18" i="6" s="1"/>
  <c r="AK19" i="6"/>
  <c r="AP19" i="6" s="1"/>
  <c r="AK20" i="6"/>
  <c r="AP20" i="6" s="1"/>
  <c r="L13" i="18"/>
  <c r="L12" i="18"/>
  <c r="D12" i="22"/>
  <c r="D22" i="22" s="1"/>
  <c r="D11" i="22"/>
  <c r="D21" i="22" s="1"/>
  <c r="D10" i="22"/>
  <c r="D20" i="22" s="1"/>
  <c r="F12" i="22"/>
  <c r="F22" i="22" s="1"/>
  <c r="F9" i="22"/>
  <c r="F19" i="22" s="1"/>
  <c r="G10" i="22"/>
  <c r="G20" i="22" s="1"/>
  <c r="F12" i="50"/>
  <c r="F11" i="50"/>
  <c r="F10" i="50"/>
  <c r="F9" i="50"/>
  <c r="M17" i="56"/>
  <c r="M16" i="56"/>
  <c r="O27" i="29"/>
  <c r="AA8" i="6"/>
  <c r="AB8" i="6"/>
  <c r="O15" i="29"/>
  <c r="D9" i="50"/>
  <c r="E9" i="50"/>
  <c r="G9" i="50"/>
  <c r="H9" i="50"/>
  <c r="I9" i="50"/>
  <c r="J9" i="50"/>
  <c r="K9" i="50"/>
  <c r="D10" i="50"/>
  <c r="D11" i="50"/>
  <c r="D12" i="50"/>
  <c r="E10" i="50"/>
  <c r="E11" i="50"/>
  <c r="E12" i="50"/>
  <c r="G12" i="50"/>
  <c r="H12" i="50"/>
  <c r="I12" i="50"/>
  <c r="J12" i="50"/>
  <c r="K12" i="50"/>
  <c r="H10" i="50"/>
  <c r="H11" i="50"/>
  <c r="G11" i="50"/>
  <c r="I11" i="50"/>
  <c r="J11" i="50"/>
  <c r="K11" i="50"/>
  <c r="I10" i="50"/>
  <c r="J10" i="50"/>
  <c r="K10" i="50"/>
  <c r="G10" i="50"/>
  <c r="W8" i="6"/>
  <c r="X8" i="6"/>
  <c r="L15" i="50"/>
  <c r="E9" i="22"/>
  <c r="E33" i="22" s="1"/>
  <c r="G9" i="22"/>
  <c r="G51" i="22" s="1"/>
  <c r="H12" i="22"/>
  <c r="H54" i="22" s="1"/>
  <c r="G12" i="22"/>
  <c r="G22" i="22" s="1"/>
  <c r="C12" i="22"/>
  <c r="C54" i="22" s="1"/>
  <c r="B12" i="22"/>
  <c r="B22" i="22" s="1"/>
  <c r="G11" i="22"/>
  <c r="G21" i="22"/>
  <c r="F11" i="22"/>
  <c r="F21" i="22" s="1"/>
  <c r="E11" i="22"/>
  <c r="E21" i="22" s="1"/>
  <c r="C11" i="22"/>
  <c r="C21" i="22" s="1"/>
  <c r="B11" i="22"/>
  <c r="B21" i="22" s="1"/>
  <c r="H20" i="22"/>
  <c r="F10" i="22"/>
  <c r="E10" i="22"/>
  <c r="E20" i="22" s="1"/>
  <c r="C10" i="22"/>
  <c r="C20" i="22" s="1"/>
  <c r="B10" i="22"/>
  <c r="B20" i="22" s="1"/>
  <c r="B9" i="22"/>
  <c r="B33" i="22" s="1"/>
  <c r="C9" i="22"/>
  <c r="C32" i="22" s="1"/>
  <c r="I14" i="22"/>
  <c r="O16" i="29"/>
  <c r="L10" i="18"/>
  <c r="L9" i="18"/>
  <c r="AF8" i="6"/>
  <c r="AE8" i="6"/>
  <c r="AD8" i="6"/>
  <c r="AC8" i="6"/>
  <c r="Z8" i="6"/>
  <c r="Y8" i="6"/>
  <c r="H19" i="22"/>
  <c r="B44" i="22"/>
  <c r="B32" i="22"/>
  <c r="G33" i="22"/>
  <c r="G32" i="22"/>
  <c r="G19" i="22"/>
  <c r="E54" i="22"/>
  <c r="E22" i="22"/>
  <c r="F44" i="22"/>
  <c r="H44" i="22"/>
  <c r="H51" i="22"/>
  <c r="F51" i="22"/>
  <c r="H52" i="22"/>
  <c r="G44" i="22"/>
  <c r="G8" i="22"/>
  <c r="G53" i="22" s="1"/>
  <c r="C8" i="22"/>
  <c r="C53" i="22" s="1"/>
  <c r="G52" i="22"/>
  <c r="AL19" i="6"/>
  <c r="AO19" i="6" s="1"/>
  <c r="AL17" i="6"/>
  <c r="AO17" i="6" s="1"/>
  <c r="AL16" i="6"/>
  <c r="AO16" i="6" s="1"/>
  <c r="AL20" i="6"/>
  <c r="AO20" i="6" s="1"/>
  <c r="AL15" i="6"/>
  <c r="AO15" i="6" s="1"/>
  <c r="AL18" i="6"/>
  <c r="AO18" i="6" s="1"/>
  <c r="J8" i="50" l="1"/>
  <c r="D8" i="50"/>
  <c r="F8" i="50"/>
  <c r="D52" i="22"/>
  <c r="C44" i="22"/>
  <c r="C19" i="22"/>
  <c r="F52" i="22"/>
  <c r="H21" i="22"/>
  <c r="I10" i="22"/>
  <c r="I20" i="22" s="1"/>
  <c r="F32" i="22"/>
  <c r="E32" i="22"/>
  <c r="AK27" i="29"/>
  <c r="AA19" i="6"/>
  <c r="AD19" i="6"/>
  <c r="AC19" i="6"/>
  <c r="H53" i="22"/>
  <c r="AB19" i="6"/>
  <c r="E51" i="22"/>
  <c r="D44" i="22"/>
  <c r="D51" i="22"/>
  <c r="B8" i="22"/>
  <c r="D8" i="22"/>
  <c r="D53" i="22" s="1"/>
  <c r="C51" i="22"/>
  <c r="C52" i="22"/>
  <c r="D54" i="22"/>
  <c r="C33" i="22"/>
  <c r="D33" i="22"/>
  <c r="N34" i="29"/>
  <c r="F27" i="29"/>
  <c r="AK48" i="29"/>
  <c r="E27" i="29"/>
  <c r="M34" i="29"/>
  <c r="F28" i="29"/>
  <c r="E28" i="29"/>
  <c r="M35" i="29"/>
  <c r="AK76" i="29"/>
  <c r="M27" i="29"/>
  <c r="M28" i="29"/>
  <c r="AK28" i="29"/>
  <c r="L27" i="29"/>
  <c r="E37" i="29" s="1"/>
  <c r="H37" i="29" s="1"/>
  <c r="AK25" i="29"/>
  <c r="I27" i="29"/>
  <c r="E34" i="29" s="1"/>
  <c r="H34" i="29" s="1"/>
  <c r="L28" i="29"/>
  <c r="F37" i="29"/>
  <c r="I37" i="29" s="1"/>
  <c r="K28" i="29"/>
  <c r="F36" i="29"/>
  <c r="I36" i="29" s="1"/>
  <c r="J28" i="29"/>
  <c r="F35" i="29"/>
  <c r="I35" i="29" s="1"/>
  <c r="I28" i="29"/>
  <c r="F34" i="29"/>
  <c r="I34" i="29" s="1"/>
  <c r="H28" i="29"/>
  <c r="F33" i="29"/>
  <c r="I33" i="29" s="1"/>
  <c r="G28" i="29"/>
  <c r="F32" i="29"/>
  <c r="I32" i="29" s="1"/>
  <c r="I8" i="50"/>
  <c r="H8" i="50"/>
  <c r="K8" i="50"/>
  <c r="G8" i="50"/>
  <c r="E8" i="50"/>
  <c r="H32" i="22"/>
  <c r="H33" i="22"/>
  <c r="M14" i="56"/>
  <c r="E14" i="56"/>
  <c r="D26" i="56" s="1"/>
  <c r="L12" i="50"/>
  <c r="D33" i="50" s="1"/>
  <c r="L11" i="50"/>
  <c r="R27" i="50" s="1"/>
  <c r="L10" i="50"/>
  <c r="R26" i="50" s="1"/>
  <c r="L9" i="50"/>
  <c r="B53" i="22"/>
  <c r="C22" i="22"/>
  <c r="E8" i="22"/>
  <c r="E53" i="22" s="1"/>
  <c r="G54" i="22"/>
  <c r="B54" i="22"/>
  <c r="E52" i="22"/>
  <c r="B51" i="22"/>
  <c r="F8" i="22"/>
  <c r="F53" i="22" s="1"/>
  <c r="F33" i="22"/>
  <c r="E19" i="22"/>
  <c r="B19" i="22"/>
  <c r="F20" i="22"/>
  <c r="H22" i="22"/>
  <c r="D19" i="22"/>
  <c r="I12" i="22"/>
  <c r="I22" i="22" s="1"/>
  <c r="B52" i="22"/>
  <c r="I9" i="22"/>
  <c r="I19" i="22" s="1"/>
  <c r="I11" i="22"/>
  <c r="I21" i="22" s="1"/>
  <c r="E44" i="22"/>
  <c r="F54" i="22"/>
  <c r="AL48" i="29"/>
  <c r="AL77" i="29"/>
  <c r="AK49" i="29"/>
  <c r="E9" i="29"/>
  <c r="AL24" i="29"/>
  <c r="N9" i="29"/>
  <c r="AK77" i="29"/>
  <c r="O28" i="29"/>
  <c r="AL78" i="29"/>
  <c r="AL76" i="29"/>
  <c r="AG63" i="29"/>
  <c r="AH63" i="29" s="1"/>
  <c r="K9" i="29"/>
  <c r="AL28" i="29"/>
  <c r="AG62" i="29"/>
  <c r="AH62" i="29" s="1"/>
  <c r="AG61" i="29"/>
  <c r="AH61" i="29" s="1"/>
  <c r="AL27" i="29"/>
  <c r="J9" i="29"/>
  <c r="AL26" i="29"/>
  <c r="AL25" i="29"/>
  <c r="G9" i="29"/>
  <c r="AK24" i="29"/>
  <c r="O12" i="29"/>
  <c r="F9" i="29"/>
  <c r="AK23" i="29"/>
  <c r="AL23" i="29"/>
  <c r="AG17" i="29"/>
  <c r="AH17" i="29" s="1"/>
  <c r="AG20" i="29"/>
  <c r="AH20" i="29" s="1"/>
  <c r="O13" i="29"/>
  <c r="O11" i="29"/>
  <c r="AG44" i="29"/>
  <c r="AH44" i="29" s="1"/>
  <c r="AG42" i="29"/>
  <c r="AH42" i="29" s="1"/>
  <c r="N35" i="29"/>
  <c r="AL49" i="29"/>
  <c r="AG43" i="29"/>
  <c r="AH43" i="29" s="1"/>
  <c r="O10" i="29"/>
  <c r="AG60" i="29"/>
  <c r="AH60" i="29" s="1"/>
  <c r="AG19" i="29"/>
  <c r="AH19" i="29" s="1"/>
  <c r="AG18" i="29"/>
  <c r="AH18" i="29" s="1"/>
  <c r="I9" i="29"/>
  <c r="H9" i="29"/>
  <c r="N28" i="29"/>
  <c r="AK26" i="29"/>
  <c r="D9" i="29"/>
  <c r="AG41" i="29"/>
  <c r="AH41" i="29" s="1"/>
  <c r="L9" i="29"/>
  <c r="M9" i="29"/>
  <c r="AD18" i="6"/>
  <c r="Y19" i="6"/>
  <c r="Y18" i="6"/>
  <c r="Z18" i="6"/>
  <c r="AA18" i="6"/>
  <c r="AC18" i="6"/>
  <c r="AB18" i="6"/>
  <c r="Q10" i="6"/>
  <c r="AG8" i="6"/>
  <c r="Z19" i="6"/>
  <c r="L8" i="50" l="1"/>
  <c r="I32" i="22"/>
  <c r="I33" i="22"/>
  <c r="I44" i="22"/>
  <c r="I51" i="22"/>
  <c r="D31" i="50"/>
  <c r="R29" i="50"/>
  <c r="D30" i="50"/>
  <c r="R25" i="50"/>
  <c r="I52" i="22"/>
  <c r="I53" i="22"/>
  <c r="I54" i="22"/>
  <c r="I8" i="22"/>
  <c r="O9" i="29"/>
  <c r="AE19" i="6"/>
  <c r="AE18" i="6"/>
  <c r="D32" i="50" l="1"/>
</calcChain>
</file>

<file path=xl/sharedStrings.xml><?xml version="1.0" encoding="utf-8"?>
<sst xmlns="http://schemas.openxmlformats.org/spreadsheetml/2006/main" count="528" uniqueCount="196">
  <si>
    <t>Formato de Control y Seguimiento 1</t>
  </si>
  <si>
    <t>Tabla 1.1
Proceso Electoral Local 2019-2020
Distribución del número de vacantes de consejeras y consejeros electorales de los consejos locales según fórmula y tipo de nombramiento designado, por entidad federativa.</t>
  </si>
  <si>
    <t xml:space="preserve">Cuadro 1.1
Total de vacantes de consejeras/os electorales de los consejos locales
Proceso Electoral Local 2019-2020
</t>
  </si>
  <si>
    <t>Circunscripción</t>
  </si>
  <si>
    <t>ID Entidad</t>
  </si>
  <si>
    <t>Vacantes de Consejeros Electorales</t>
  </si>
  <si>
    <t>Vacantes</t>
  </si>
  <si>
    <t>F1</t>
  </si>
  <si>
    <t>F2</t>
  </si>
  <si>
    <t>F3</t>
  </si>
  <si>
    <t>F4</t>
  </si>
  <si>
    <t>F5</t>
  </si>
  <si>
    <t>F6</t>
  </si>
  <si>
    <t>Total</t>
  </si>
  <si>
    <t>Entidad</t>
  </si>
  <si>
    <t>P</t>
  </si>
  <si>
    <t>S</t>
  </si>
  <si>
    <t>Totales</t>
  </si>
  <si>
    <t>II</t>
  </si>
  <si>
    <t>Coahuila</t>
  </si>
  <si>
    <t>V</t>
  </si>
  <si>
    <t>Hidalgo</t>
  </si>
  <si>
    <t>Cuadro 2
Porcentaje de vacantes de consejeras/os electorales de los consejos locales Proceso Electoral  2019-2020</t>
  </si>
  <si>
    <t>Plazas cubiertas</t>
  </si>
  <si>
    <t>FI</t>
  </si>
  <si>
    <t>1=Vacante</t>
  </si>
  <si>
    <t>Porcentaje de</t>
  </si>
  <si>
    <t xml:space="preserve"> </t>
  </si>
  <si>
    <t>Formato de Control y Seguimiento 1.1</t>
  </si>
  <si>
    <t>Tabla 1.1
Proceso Electoral  2019-2020
Relación de consejeras y consejeros electorales que dejaron de ocupar el cargo</t>
  </si>
  <si>
    <t>Consejo</t>
  </si>
  <si>
    <t>Calidad
(Propietario o Suplente)</t>
  </si>
  <si>
    <t>Fórmula</t>
  </si>
  <si>
    <t>Fecha vacante
(dd-mm-aaaa)</t>
  </si>
  <si>
    <t>Nombre</t>
  </si>
  <si>
    <t>Causal</t>
  </si>
  <si>
    <t>Motivo</t>
  </si>
  <si>
    <t>En caso de que la/el suplente se haya designado como propietario marcar con una "X"</t>
  </si>
  <si>
    <t>Fecha de toma de protesta</t>
  </si>
  <si>
    <t>Local</t>
  </si>
  <si>
    <t>Propietario</t>
  </si>
  <si>
    <t>Aarón Horacio Martínez Menchaca</t>
  </si>
  <si>
    <t>Defunción</t>
  </si>
  <si>
    <t>X</t>
  </si>
  <si>
    <t>Anel Nárez Álvarez</t>
  </si>
  <si>
    <t>No ratificada</t>
  </si>
  <si>
    <t>No ratificada por el Consejo General del INE</t>
  </si>
  <si>
    <t>Fuente: Elaborado por la Dirección de Operación Regional de la Dirección Ejecutiva de Organización Electoral (DEOE) con base en la información y oficios que proporcionaron las juntas locales del INE, con fecha de corte al 28 de febrero de 2020.</t>
  </si>
  <si>
    <t>Promoción</t>
  </si>
  <si>
    <t>Renuncia</t>
  </si>
  <si>
    <t>Declinación</t>
  </si>
  <si>
    <t>Formato de Control y Seguimiento  2</t>
  </si>
  <si>
    <t>Tabla 2.1
Proceso Electoral Local 2019-2020
Fechas y horarios de la sesión de los consejos locales</t>
  </si>
  <si>
    <t>ID Estado</t>
  </si>
  <si>
    <t>Fecha de la sesión</t>
  </si>
  <si>
    <t>Hora local de inicio programada</t>
  </si>
  <si>
    <t xml:space="preserve">Hora local de inicio </t>
  </si>
  <si>
    <t>Hora local de conclusión</t>
  </si>
  <si>
    <t>Hora mínima Programada</t>
  </si>
  <si>
    <t>Hora máxima Programada</t>
  </si>
  <si>
    <t>Fecha mínima Programada</t>
  </si>
  <si>
    <t>Fecha máxima Programada</t>
  </si>
  <si>
    <t>Formato de Control y Seguimiento  3</t>
  </si>
  <si>
    <t>Cuadro 3.1
Proceso Electoral Local 2019-2020
Sesión Ordinaria</t>
  </si>
  <si>
    <t>Orden del día programado para la sesión de los consejos locales</t>
  </si>
  <si>
    <t>No.</t>
  </si>
  <si>
    <t>Puntos agendados</t>
  </si>
  <si>
    <t>Lectura y aprobación del proyecto de acta de la sesión anterior.</t>
  </si>
  <si>
    <t>Informe de trabajo que rinden las Presidencias de las comisiones integradas en el Consejo Local.</t>
  </si>
  <si>
    <t>Informe sobre el avance en el cumplimiento en la organización y desarrollo del proceso electoral, así como de la conclusión de etapas, actos y actividades trascendentes del Proceso Electoral 2019-2020.</t>
  </si>
  <si>
    <t>Informe sobre el procedimiento de recepción de solicitudes, capacitación y acreditación de la ciudadanía interesada en participar como observadora electoral.</t>
  </si>
  <si>
    <t>En su caso, proyecto de Acuerdo por el que se aprueban las acreditaciones de la ciudadanía que presentó solicitud para actuar como observadora electoral.</t>
  </si>
  <si>
    <t>Informe sobre el avance de la Campaña de Credencialización.</t>
  </si>
  <si>
    <t>Informe sobre la conclusión de los recorridos realizados por las juntas distritales para localizar lugares que cumplan con los requisitos para la ubicación de las casillas, y sobre la entrega al Consejo Distrital correspondiente, del listado aprobado por Junta Distrital.</t>
  </si>
  <si>
    <t>Informe sobre el resultado del sorteo realizado por el Consejo General, por el que se obtuvo la letra del alfabeto con base en la cual se realizará la segunda insaculación.</t>
  </si>
  <si>
    <t>Informe sobre el resultado de la primera insaculación y avance en la visita, entrega de cartas-notificación, capacitación a la ciudadanía insaculada y verificaciones.</t>
  </si>
  <si>
    <t>Informe final sobre el procedimiento de reclutamiento y selección de las y los SE y CAE y verificaciones.</t>
  </si>
  <si>
    <t>Informe sobre la primera capacitación a las y los SE y CAE.</t>
  </si>
  <si>
    <t>Informe sobre el avance de las actividades que en materia de Asistencia Electoral atiendan las y los SE y CAE.</t>
  </si>
  <si>
    <t>Informe sobre la determinación y asignación de las Zonas y Áreas de Responsabilidad Electoral que atenderán las y los SE y CAE.</t>
  </si>
  <si>
    <t>En su caso, Informe sobre la ocupación de vacantes de SE y CAE</t>
  </si>
  <si>
    <t>Informe del Consejo Local con respecto de las secciones que requieren estrategias diferenciadas durante la primera Etapa de Capacitación Electoral en los distritos de la entidad.</t>
  </si>
  <si>
    <t>Informe sobre el proceso de revisión, validación y aprobación de los Lineamientos para el desarrollo de las sesiones de cómputo y del cuadernillo de consulta sobre votos válidos y votos nulos de las elecciones locales.</t>
  </si>
  <si>
    <t>Informe sobre el desarrollo del Proceso Electoral Local presentado en el Consejo General del OPL.</t>
  </si>
  <si>
    <t>Informe sobre las acciones de coordinación efectuadas con el Consejo General y las autoridades de los órganos ejecutivos del OPL.</t>
  </si>
  <si>
    <t>Informe que presenta la Secretaría del Consejo Local, sobre los acuerdos y resoluciones del Consejo General del Instituto Nacional Electoral.</t>
  </si>
  <si>
    <t>Asuntos generales.</t>
  </si>
  <si>
    <t>Formato de Control y Seguimiento 4</t>
  </si>
  <si>
    <t>Tabla 4.1
Proceso Electoral Local 2019-2020
Relación de los puntos adicionales al orden del día de las sesiones de los consejos locales</t>
  </si>
  <si>
    <t>En su caso señale con número la cantidad de:</t>
  </si>
  <si>
    <t>Puntos adicionales (En su caso)</t>
  </si>
  <si>
    <t>Informes</t>
  </si>
  <si>
    <t>Acuerdos</t>
  </si>
  <si>
    <t>Resoluciones</t>
  </si>
  <si>
    <t>Otros</t>
  </si>
  <si>
    <t>Sin puntos adicionales.</t>
  </si>
  <si>
    <t>Sin puntos adicionales</t>
  </si>
  <si>
    <t>Formato de Control y Seguimiento  5</t>
  </si>
  <si>
    <t>Tabla 5.1
Proceso Electoral Local 2019-2020
Asistencia, inasistencia, justificaciones y vacantes de funcionarias/os que conforman los consejos locales</t>
  </si>
  <si>
    <t>Miembros del Consejo</t>
  </si>
  <si>
    <t>Vocales</t>
  </si>
  <si>
    <t>Presidenta/e</t>
  </si>
  <si>
    <t>Secretaria/o</t>
  </si>
  <si>
    <t>Consejeras/os electorales</t>
  </si>
  <si>
    <t>VOE</t>
  </si>
  <si>
    <t>VRFE</t>
  </si>
  <si>
    <t>VCEyEC</t>
  </si>
  <si>
    <t>Asistencias</t>
  </si>
  <si>
    <t>Inasistencias</t>
  </si>
  <si>
    <t>Justificaciones</t>
  </si>
  <si>
    <t>I</t>
  </si>
  <si>
    <t>III</t>
  </si>
  <si>
    <t>Inasistencia</t>
  </si>
  <si>
    <t>Inasistencia Justificadas</t>
  </si>
  <si>
    <t>Asistió =</t>
  </si>
  <si>
    <t>No asistió =</t>
  </si>
  <si>
    <t>Justificación =</t>
  </si>
  <si>
    <t>J</t>
  </si>
  <si>
    <t>IV</t>
  </si>
  <si>
    <t>Vacante =</t>
  </si>
  <si>
    <t>Consejera/o F1</t>
  </si>
  <si>
    <t>Consejera/o F2</t>
  </si>
  <si>
    <t>Consejera/o F3</t>
  </si>
  <si>
    <t>Consejera/o F4</t>
  </si>
  <si>
    <t>Consejera/o F5</t>
  </si>
  <si>
    <t>Consejera/o F6</t>
  </si>
  <si>
    <t>Asistencia</t>
  </si>
  <si>
    <t>Presidente</t>
  </si>
  <si>
    <t>Secretario</t>
  </si>
  <si>
    <t>Asistió</t>
  </si>
  <si>
    <t>No asistió</t>
  </si>
  <si>
    <t>Inasistencias Justificadas</t>
  </si>
  <si>
    <t>Formato de Control y Seguimiento 5.1</t>
  </si>
  <si>
    <t>Tabla 5.1.1
En su caso, sustitución de consejeros presidentas/es o secretarias/os por inasistencia Proceso Electoral Local 2019-2020</t>
  </si>
  <si>
    <t>Sustitución de Presidentas/es y/o Secretarias/os por inasistencia (en su caso)</t>
  </si>
  <si>
    <t>Cubrió el cargo</t>
  </si>
  <si>
    <t>Formato de Control y Seguimiento 5.2</t>
  </si>
  <si>
    <t>Tabla 5.2
En su caso, motivo de inasistencia de vocales de área
Proceso Electoral Local 2019-2020</t>
  </si>
  <si>
    <t>Inasistencias de Vocales de Área (en su caso)</t>
  </si>
  <si>
    <t>Cargo</t>
  </si>
  <si>
    <t>Formato de Control y Seguimiento 6.1</t>
  </si>
  <si>
    <t>Tabla 6.1 
Proceso Electoral Local 2019-2020
Acreditación, asistencia, inasistencia y justificaciones de representantes de 
partidos políticos nacionales a las sesiones de los consejos locales</t>
  </si>
  <si>
    <t>Partidos Políticos Nacionales</t>
  </si>
  <si>
    <t>Justificadas</t>
  </si>
  <si>
    <t>No Acreditado</t>
  </si>
  <si>
    <t>% Asistencia</t>
  </si>
  <si>
    <t>% Inasistencias</t>
  </si>
  <si>
    <t>% Justificadas</t>
  </si>
  <si>
    <t>% No Acreditado</t>
  </si>
  <si>
    <t>Asistió=</t>
  </si>
  <si>
    <t>No asistió=</t>
  </si>
  <si>
    <t>Justificación=</t>
  </si>
  <si>
    <t>NA</t>
  </si>
  <si>
    <t>PAN</t>
  </si>
  <si>
    <t>PRI</t>
  </si>
  <si>
    <t>PRD</t>
  </si>
  <si>
    <t>PVEM</t>
  </si>
  <si>
    <t>PT</t>
  </si>
  <si>
    <t>Movimiento Ciudadano</t>
  </si>
  <si>
    <t>MORENA</t>
  </si>
  <si>
    <t>Total de asistencias</t>
  </si>
  <si>
    <t>RPPN</t>
  </si>
  <si>
    <t>Asistencia de RPPN</t>
  </si>
  <si>
    <t>Inasistencias de RPP</t>
  </si>
  <si>
    <t>RPP Acreditados</t>
  </si>
  <si>
    <t>Formato de Control y Seguimiento 6.2</t>
  </si>
  <si>
    <t>Tabla 6.2
Proceso Electoral Local 2019-2020
Acreditación, asistencia, inasistencia y justificaciones de representantes de 
partidos políticos locales a las sesiones de los consejos locales</t>
  </si>
  <si>
    <t>RPP</t>
  </si>
  <si>
    <t>Partidos Locales</t>
  </si>
  <si>
    <t>RPP que asistieron a las sesiones</t>
  </si>
  <si>
    <t>Formato de Control y Seguimiento 7</t>
  </si>
  <si>
    <t>Tabla 7.1
Proceso Electoral Local 2019-2020
Sentido de la votación sobre los acuerdos presentados en el orden del día de los consejos locales</t>
  </si>
  <si>
    <t>Acuerdo por el que se aprueban las acreditaciones de la ciudadanía que presentó solicitud para actuar como observadora electoral.</t>
  </si>
  <si>
    <t xml:space="preserve">Entidad </t>
  </si>
  <si>
    <t>Sentido de la votación</t>
  </si>
  <si>
    <t>Observaciones (en su caso)</t>
  </si>
  <si>
    <t>Unanimidad</t>
  </si>
  <si>
    <t>Mayoría</t>
  </si>
  <si>
    <t>A favor</t>
  </si>
  <si>
    <t>En contra</t>
  </si>
  <si>
    <t xml:space="preserve">Total </t>
  </si>
  <si>
    <t xml:space="preserve">Totales </t>
  </si>
  <si>
    <t>Se aprobaron 18 observadores electorales de manera individual, 7 mujeres y 11 hombres.</t>
  </si>
  <si>
    <t xml:space="preserve">Se aprobaron 2 observadores electorales de manera individual, 2 mujeres. </t>
  </si>
  <si>
    <t>Formato de Control y Seguimiento 8</t>
  </si>
  <si>
    <r>
      <t xml:space="preserve">Tabla 8.1
Proceso Electoral Local 2019-2020
Sentido de la votación sobre los Acuerdos </t>
    </r>
    <r>
      <rPr>
        <b/>
        <u/>
        <sz val="10"/>
        <rFont val="Arial"/>
        <family val="2"/>
      </rPr>
      <t>adicionales</t>
    </r>
    <r>
      <rPr>
        <b/>
        <sz val="10"/>
        <rFont val="Arial"/>
        <family val="2"/>
      </rPr>
      <t xml:space="preserve"> al orden del día que se presentaron en la sesión</t>
    </r>
  </si>
  <si>
    <t>Acuerdos adicionales</t>
  </si>
  <si>
    <t>Entidad Federativa</t>
  </si>
  <si>
    <t>Observaciones (En su caso)</t>
  </si>
  <si>
    <t>Formato de Control y Seguimiento 9</t>
  </si>
  <si>
    <t>Tabla 9.1
Proceso Electoral Local 2019-2020
Asuntos relevantes</t>
  </si>
  <si>
    <t>Asuntos Relevantes (En su caso)</t>
  </si>
  <si>
    <t xml:space="preserve">En Asuntos Generales, se discutieron cuatro puntos: el primero a petición de la CE de la F3 relativo al mensaje de convocatoria del día 09 de marzo; el segundo propuesto por el representante del PRC sobre la capacitación y manejo de la urna electrónica; en el tercero el representante del PRD emitió su posicionamiento sobre el registro fuera de plazo, de representantes ante los consejos distritales y en el cuarto el CE de la F4 trató el tema del coronavirus y las elecciones en Coahuila. </t>
  </si>
  <si>
    <t>Sin asuntos relevantes</t>
  </si>
  <si>
    <t>No se presentó el caso</t>
  </si>
  <si>
    <t>No se presentarón acuerdos adicionales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</si>
</sst>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0"/>
    <numFmt numFmtId="165" formatCode="dd/mm/yyyy;@"/>
    <numFmt numFmtId="166" formatCode="0.0"/>
    <numFmt numFmtId="167" formatCode="0.0%"/>
    <numFmt numFmtId="168" formatCode="[$-80A]d&quot; de &quot;mmmm&quot; de &quot;yyyy;@"/>
  </numFmts>
  <fonts count="4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b/>
      <sz val="11"/>
      <color theme="1"/>
      <name val="Arial"/>
      <family val="2"/>
    </font>
    <font>
      <b/>
      <sz val="8"/>
      <color theme="0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8"/>
      <color rgb="FFFFFFFF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0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sz val="9"/>
      <color theme="3" tint="-0.24994659260841701"/>
      <name val="Arial"/>
      <family val="2"/>
    </font>
    <font>
      <b/>
      <sz val="7"/>
      <color rgb="FFFFFFFF"/>
      <name val="Arial"/>
      <family val="2"/>
    </font>
    <font>
      <sz val="8"/>
      <color theme="1"/>
      <name val="Calibri"/>
      <family val="2"/>
      <scheme val="minor"/>
    </font>
    <font>
      <sz val="11"/>
      <color rgb="FFFFFFFF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1"/>
      <name val="Arial"/>
      <family val="2"/>
    </font>
    <font>
      <b/>
      <sz val="9"/>
      <color theme="0"/>
      <name val="Arial"/>
      <family val="2"/>
    </font>
    <font>
      <sz val="8"/>
      <name val="Arial"/>
      <family val="2"/>
    </font>
    <font>
      <sz val="7"/>
      <color theme="1"/>
      <name val="Arial"/>
      <family val="2"/>
    </font>
    <font>
      <b/>
      <sz val="10"/>
      <color theme="0"/>
      <name val="Arial"/>
      <family val="2"/>
    </font>
    <font>
      <b/>
      <sz val="9"/>
      <color theme="1"/>
      <name val="Calibri"/>
      <family val="2"/>
      <scheme val="minor"/>
    </font>
    <font>
      <sz val="11"/>
      <color theme="4"/>
      <name val="Arial"/>
      <family val="2"/>
    </font>
    <font>
      <b/>
      <sz val="8"/>
      <color theme="4"/>
      <name val="Arial"/>
      <family val="2"/>
    </font>
    <font>
      <b/>
      <sz val="10"/>
      <name val="Arial"/>
      <family val="2"/>
    </font>
    <font>
      <b/>
      <sz val="8"/>
      <color indexed="8"/>
      <name val="Arial"/>
      <family val="2"/>
    </font>
    <font>
      <sz val="10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u/>
      <sz val="10"/>
      <name val="Arial"/>
      <family val="2"/>
    </font>
    <font>
      <b/>
      <sz val="10"/>
      <color rgb="FFFFFFFF"/>
      <name val="Arial"/>
      <family val="2"/>
    </font>
    <font>
      <sz val="11"/>
      <color theme="0" tint="-0.14999847407452621"/>
      <name val="Arial"/>
      <family val="2"/>
    </font>
    <font>
      <b/>
      <sz val="8"/>
      <color theme="0" tint="-0.1499984740745262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950054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0" tint="-0.249977111117893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3" fillId="0" borderId="0"/>
    <xf numFmtId="9" fontId="23" fillId="0" borderId="0" applyFont="0" applyFill="0" applyBorder="0" applyAlignment="0" applyProtection="0"/>
  </cellStyleXfs>
  <cellXfs count="47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5" borderId="1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13" fillId="0" borderId="0" xfId="0" applyFont="1"/>
    <xf numFmtId="0" fontId="11" fillId="0" borderId="0" xfId="0" applyFont="1" applyAlignment="1">
      <alignment wrapText="1"/>
    </xf>
    <xf numFmtId="0" fontId="16" fillId="0" borderId="0" xfId="0" applyFont="1"/>
    <xf numFmtId="0" fontId="17" fillId="0" borderId="0" xfId="0" applyFont="1"/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 wrapText="1"/>
    </xf>
    <xf numFmtId="0" fontId="18" fillId="0" borderId="0" xfId="0" applyFont="1"/>
    <xf numFmtId="0" fontId="11" fillId="0" borderId="0" xfId="0" applyFont="1" applyProtection="1">
      <protection locked="0"/>
    </xf>
    <xf numFmtId="0" fontId="11" fillId="0" borderId="0" xfId="0" applyFont="1" applyAlignment="1">
      <alignment horizontal="center"/>
    </xf>
    <xf numFmtId="0" fontId="15" fillId="0" borderId="0" xfId="0" applyFont="1"/>
    <xf numFmtId="0" fontId="11" fillId="0" borderId="9" xfId="0" applyFont="1" applyBorder="1"/>
    <xf numFmtId="20" fontId="11" fillId="0" borderId="0" xfId="0" applyNumberFormat="1" applyFont="1"/>
    <xf numFmtId="0" fontId="7" fillId="0" borderId="0" xfId="0" applyFont="1" applyAlignment="1">
      <alignment wrapText="1"/>
    </xf>
    <xf numFmtId="0" fontId="19" fillId="6" borderId="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1" fillId="0" borderId="19" xfId="0" applyFont="1" applyBorder="1"/>
    <xf numFmtId="0" fontId="2" fillId="3" borderId="32" xfId="0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164" fontId="11" fillId="0" borderId="0" xfId="0" applyNumberFormat="1" applyFont="1"/>
    <xf numFmtId="0" fontId="1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wrapText="1"/>
    </xf>
    <xf numFmtId="0" fontId="11" fillId="2" borderId="0" xfId="0" applyFont="1" applyFill="1"/>
    <xf numFmtId="0" fontId="11" fillId="2" borderId="0" xfId="0" applyFont="1" applyFill="1" applyAlignment="1" applyProtection="1">
      <alignment horizontal="center" vertical="center"/>
      <protection locked="0"/>
    </xf>
    <xf numFmtId="0" fontId="11" fillId="2" borderId="0" xfId="0" applyFont="1" applyFill="1" applyProtection="1">
      <protection locked="0"/>
    </xf>
    <xf numFmtId="0" fontId="16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wrapText="1"/>
    </xf>
    <xf numFmtId="0" fontId="17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wrapText="1"/>
    </xf>
    <xf numFmtId="166" fontId="22" fillId="0" borderId="0" xfId="0" applyNumberFormat="1" applyFont="1"/>
    <xf numFmtId="0" fontId="6" fillId="0" borderId="28" xfId="0" applyFont="1" applyBorder="1" applyAlignment="1">
      <alignment horizontal="center" vertical="center"/>
    </xf>
    <xf numFmtId="0" fontId="11" fillId="3" borderId="0" xfId="0" applyFont="1" applyFill="1"/>
    <xf numFmtId="0" fontId="11" fillId="3" borderId="0" xfId="0" applyFont="1" applyFill="1" applyAlignment="1">
      <alignment horizontal="center"/>
    </xf>
    <xf numFmtId="0" fontId="6" fillId="0" borderId="35" xfId="0" applyFont="1" applyBorder="1" applyAlignment="1">
      <alignment horizontal="center"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Alignment="1">
      <alignment vertical="center"/>
    </xf>
    <xf numFmtId="167" fontId="11" fillId="0" borderId="0" xfId="4" applyNumberFormat="1" applyFont="1" applyAlignment="1">
      <alignment wrapText="1"/>
    </xf>
    <xf numFmtId="167" fontId="11" fillId="0" borderId="0" xfId="4" applyNumberFormat="1" applyFont="1"/>
    <xf numFmtId="0" fontId="11" fillId="0" borderId="0" xfId="0" applyFont="1" applyAlignment="1">
      <alignment vertical="top"/>
    </xf>
    <xf numFmtId="10" fontId="11" fillId="0" borderId="0" xfId="0" applyNumberFormat="1" applyFont="1"/>
    <xf numFmtId="0" fontId="5" fillId="4" borderId="10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/>
    </xf>
    <xf numFmtId="0" fontId="25" fillId="0" borderId="0" xfId="0" applyFont="1"/>
    <xf numFmtId="0" fontId="11" fillId="0" borderId="0" xfId="0" applyFont="1" applyBorder="1"/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8" fillId="0" borderId="0" xfId="3" applyFont="1"/>
    <xf numFmtId="0" fontId="18" fillId="0" borderId="2" xfId="3" applyFont="1" applyFill="1" applyBorder="1" applyAlignment="1">
      <alignment vertical="top"/>
    </xf>
    <xf numFmtId="0" fontId="18" fillId="0" borderId="2" xfId="3" applyFont="1" applyFill="1" applyBorder="1" applyAlignment="1">
      <alignment horizontal="left" vertical="center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14" fillId="2" borderId="0" xfId="0" applyFont="1" applyFill="1" applyAlignment="1">
      <alignment wrapText="1"/>
    </xf>
    <xf numFmtId="0" fontId="14" fillId="2" borderId="0" xfId="0" applyFont="1" applyFill="1"/>
    <xf numFmtId="0" fontId="11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2" fillId="2" borderId="0" xfId="0" applyFont="1" applyFill="1"/>
    <xf numFmtId="0" fontId="4" fillId="2" borderId="0" xfId="0" applyFont="1" applyFill="1"/>
    <xf numFmtId="0" fontId="7" fillId="0" borderId="19" xfId="3" applyFont="1" applyBorder="1" applyAlignment="1">
      <alignment vertical="center"/>
    </xf>
    <xf numFmtId="0" fontId="7" fillId="0" borderId="19" xfId="3" applyFont="1" applyBorder="1" applyAlignment="1">
      <alignment horizontal="center" vertical="center"/>
    </xf>
    <xf numFmtId="168" fontId="2" fillId="0" borderId="19" xfId="3" applyNumberFormat="1" applyFont="1" applyBorder="1" applyAlignment="1">
      <alignment horizontal="center" vertical="center"/>
    </xf>
    <xf numFmtId="0" fontId="2" fillId="0" borderId="19" xfId="3" applyFont="1" applyBorder="1" applyAlignment="1">
      <alignment horizontal="center" vertical="center" wrapText="1"/>
    </xf>
    <xf numFmtId="0" fontId="2" fillId="0" borderId="19" xfId="3" applyFont="1" applyBorder="1" applyAlignment="1">
      <alignment horizontal="center" vertical="center"/>
    </xf>
    <xf numFmtId="0" fontId="2" fillId="0" borderId="19" xfId="3" applyFont="1" applyBorder="1" applyAlignment="1">
      <alignment horizontal="justify" vertical="center" wrapText="1"/>
    </xf>
    <xf numFmtId="14" fontId="2" fillId="0" borderId="19" xfId="3" applyNumberFormat="1" applyFont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15" fillId="0" borderId="0" xfId="0" applyFont="1" applyAlignment="1">
      <alignment horizontal="right"/>
    </xf>
    <xf numFmtId="0" fontId="5" fillId="4" borderId="0" xfId="0" applyFont="1" applyFill="1" applyAlignment="1">
      <alignment horizontal="center" vertical="center" wrapText="1"/>
    </xf>
    <xf numFmtId="0" fontId="5" fillId="0" borderId="0" xfId="0" applyFont="1"/>
    <xf numFmtId="0" fontId="31" fillId="0" borderId="0" xfId="0" applyFont="1"/>
    <xf numFmtId="166" fontId="31" fillId="0" borderId="0" xfId="0" applyNumberFormat="1" applyFont="1" applyBorder="1"/>
    <xf numFmtId="0" fontId="2" fillId="0" borderId="0" xfId="0" applyFont="1" applyAlignment="1">
      <alignment horizontal="center"/>
    </xf>
    <xf numFmtId="0" fontId="32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/>
    </xf>
    <xf numFmtId="0" fontId="5" fillId="4" borderId="34" xfId="0" applyFont="1" applyFill="1" applyBorder="1" applyAlignment="1">
      <alignment horizontal="center" vertical="center"/>
    </xf>
    <xf numFmtId="0" fontId="5" fillId="4" borderId="37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2" xfId="0" applyFont="1" applyBorder="1" applyAlignment="1">
      <alignment horizontal="right"/>
    </xf>
    <xf numFmtId="0" fontId="6" fillId="0" borderId="0" xfId="0" applyFont="1" applyBorder="1" applyAlignment="1">
      <alignment horizontal="right" vertical="center"/>
    </xf>
    <xf numFmtId="0" fontId="11" fillId="0" borderId="9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20" fontId="11" fillId="0" borderId="9" xfId="0" applyNumberFormat="1" applyFont="1" applyBorder="1"/>
    <xf numFmtId="20" fontId="2" fillId="0" borderId="0" xfId="0" applyNumberFormat="1" applyFont="1" applyFill="1" applyBorder="1" applyAlignment="1">
      <alignment horizontal="right" vertical="center"/>
    </xf>
    <xf numFmtId="165" fontId="6" fillId="0" borderId="0" xfId="0" applyNumberFormat="1" applyFont="1" applyBorder="1" applyAlignment="1">
      <alignment horizontal="right" vertical="center"/>
    </xf>
    <xf numFmtId="20" fontId="2" fillId="0" borderId="0" xfId="0" applyNumberFormat="1" applyFont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1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right"/>
    </xf>
    <xf numFmtId="0" fontId="2" fillId="0" borderId="27" xfId="0" applyFont="1" applyBorder="1" applyAlignment="1">
      <alignment horizontal="right"/>
    </xf>
    <xf numFmtId="0" fontId="25" fillId="0" borderId="19" xfId="0" applyFont="1" applyBorder="1"/>
    <xf numFmtId="0" fontId="2" fillId="0" borderId="6" xfId="0" applyFont="1" applyBorder="1" applyAlignment="1">
      <alignment horizontal="right"/>
    </xf>
    <xf numFmtId="0" fontId="11" fillId="0" borderId="0" xfId="0" applyFont="1" applyAlignment="1">
      <alignment horizontal="left"/>
    </xf>
    <xf numFmtId="0" fontId="2" fillId="0" borderId="27" xfId="0" applyFont="1" applyBorder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2" xfId="0" applyNumberFormat="1" applyFont="1" applyFill="1" applyBorder="1" applyAlignment="1">
      <alignment horizontal="right" vertical="center"/>
    </xf>
    <xf numFmtId="164" fontId="7" fillId="0" borderId="5" xfId="0" applyNumberFormat="1" applyFont="1" applyBorder="1" applyAlignment="1">
      <alignment horizontal="left" vertical="center"/>
    </xf>
    <xf numFmtId="1" fontId="2" fillId="0" borderId="2" xfId="0" applyNumberFormat="1" applyFont="1" applyBorder="1" applyAlignment="1">
      <alignment horizontal="right" vertical="center"/>
    </xf>
    <xf numFmtId="0" fontId="2" fillId="0" borderId="19" xfId="0" applyFont="1" applyBorder="1" applyAlignment="1">
      <alignment horizontal="left"/>
    </xf>
    <xf numFmtId="9" fontId="2" fillId="0" borderId="19" xfId="4" applyFont="1" applyBorder="1" applyAlignment="1">
      <alignment horizontal="center" vertical="center"/>
    </xf>
    <xf numFmtId="9" fontId="2" fillId="0" borderId="2" xfId="4" applyFont="1" applyBorder="1" applyAlignment="1">
      <alignment horizontal="right" vertical="center"/>
    </xf>
    <xf numFmtId="9" fontId="2" fillId="0" borderId="2" xfId="4" applyFont="1" applyBorder="1" applyAlignment="1">
      <alignment horizontal="right"/>
    </xf>
    <xf numFmtId="0" fontId="2" fillId="0" borderId="9" xfId="0" applyFont="1" applyBorder="1"/>
    <xf numFmtId="0" fontId="2" fillId="0" borderId="2" xfId="0" applyFont="1" applyBorder="1" applyAlignment="1">
      <alignment horizontal="right" wrapText="1"/>
    </xf>
    <xf numFmtId="0" fontId="2" fillId="0" borderId="19" xfId="0" applyFont="1" applyBorder="1"/>
    <xf numFmtId="0" fontId="2" fillId="0" borderId="5" xfId="0" applyFont="1" applyBorder="1" applyAlignment="1">
      <alignment horizontal="right" vertical="center"/>
    </xf>
    <xf numFmtId="0" fontId="11" fillId="2" borderId="0" xfId="0" applyFont="1" applyFill="1" applyBorder="1"/>
    <xf numFmtId="0" fontId="8" fillId="0" borderId="5" xfId="0" applyFont="1" applyFill="1" applyBorder="1" applyAlignment="1">
      <alignment horizontal="right" vertical="center"/>
    </xf>
    <xf numFmtId="0" fontId="8" fillId="0" borderId="11" xfId="0" applyFont="1" applyFill="1" applyBorder="1" applyAlignment="1">
      <alignment horizontal="right" vertical="center"/>
    </xf>
    <xf numFmtId="1" fontId="8" fillId="0" borderId="11" xfId="0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right"/>
    </xf>
    <xf numFmtId="1" fontId="7" fillId="0" borderId="11" xfId="0" applyNumberFormat="1" applyFont="1" applyBorder="1" applyAlignment="1">
      <alignment horizontal="right" vertical="center"/>
    </xf>
    <xf numFmtId="164" fontId="8" fillId="0" borderId="2" xfId="0" applyNumberFormat="1" applyFont="1" applyFill="1" applyBorder="1" applyAlignment="1">
      <alignment horizontal="left"/>
    </xf>
    <xf numFmtId="9" fontId="8" fillId="0" borderId="13" xfId="4" applyFont="1" applyFill="1" applyBorder="1" applyAlignment="1">
      <alignment horizontal="right" vertical="center"/>
    </xf>
    <xf numFmtId="0" fontId="11" fillId="0" borderId="28" xfId="0" applyFont="1" applyBorder="1"/>
    <xf numFmtId="0" fontId="11" fillId="0" borderId="18" xfId="0" applyFont="1" applyBorder="1" applyProtection="1">
      <protection locked="0"/>
    </xf>
    <xf numFmtId="0" fontId="11" fillId="0" borderId="19" xfId="0" applyFont="1" applyBorder="1" applyProtection="1">
      <protection locked="0"/>
    </xf>
    <xf numFmtId="0" fontId="2" fillId="5" borderId="5" xfId="0" applyFont="1" applyFill="1" applyBorder="1" applyAlignment="1" applyProtection="1">
      <alignment horizontal="right" vertical="center"/>
      <protection locked="0"/>
    </xf>
    <xf numFmtId="0" fontId="2" fillId="5" borderId="2" xfId="0" applyFont="1" applyFill="1" applyBorder="1" applyAlignment="1" applyProtection="1">
      <alignment horizontal="right" vertical="center"/>
      <protection locked="0"/>
    </xf>
    <xf numFmtId="0" fontId="2" fillId="5" borderId="11" xfId="0" applyFont="1" applyFill="1" applyBorder="1" applyAlignment="1" applyProtection="1">
      <alignment horizontal="right" vertical="center"/>
      <protection locked="0"/>
    </xf>
    <xf numFmtId="0" fontId="2" fillId="5" borderId="2" xfId="0" applyFont="1" applyFill="1" applyBorder="1" applyAlignment="1">
      <alignment horizontal="right" vertical="center"/>
    </xf>
    <xf numFmtId="0" fontId="8" fillId="0" borderId="10" xfId="0" applyFont="1" applyFill="1" applyBorder="1" applyAlignment="1">
      <alignment horizontal="right" vertical="center"/>
    </xf>
    <xf numFmtId="0" fontId="8" fillId="0" borderId="11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right"/>
      <protection locked="0"/>
    </xf>
    <xf numFmtId="167" fontId="2" fillId="0" borderId="2" xfId="4" applyNumberFormat="1" applyFont="1" applyBorder="1" applyAlignment="1">
      <alignment horizontal="right"/>
    </xf>
    <xf numFmtId="0" fontId="5" fillId="8" borderId="2" xfId="0" applyFont="1" applyFill="1" applyBorder="1" applyAlignment="1">
      <alignment horizontal="right"/>
    </xf>
    <xf numFmtId="0" fontId="5" fillId="8" borderId="13" xfId="0" applyFont="1" applyFill="1" applyBorder="1" applyAlignment="1">
      <alignment horizontal="right"/>
    </xf>
    <xf numFmtId="0" fontId="5" fillId="8" borderId="39" xfId="0" applyFont="1" applyFill="1" applyBorder="1" applyAlignment="1">
      <alignment horizontal="right" vertical="center" wrapText="1"/>
    </xf>
    <xf numFmtId="0" fontId="5" fillId="8" borderId="13" xfId="1" applyFont="1" applyFill="1" applyBorder="1" applyAlignment="1">
      <alignment horizontal="left" vertical="center" wrapText="1"/>
    </xf>
    <xf numFmtId="0" fontId="5" fillId="8" borderId="16" xfId="0" applyFont="1" applyFill="1" applyBorder="1" applyAlignment="1">
      <alignment horizontal="right"/>
    </xf>
    <xf numFmtId="0" fontId="5" fillId="8" borderId="28" xfId="0" applyFont="1" applyFill="1" applyBorder="1" applyAlignment="1">
      <alignment horizontal="left"/>
    </xf>
    <xf numFmtId="0" fontId="5" fillId="8" borderId="0" xfId="0" applyFont="1" applyFill="1" applyBorder="1" applyAlignment="1">
      <alignment horizontal="left"/>
    </xf>
    <xf numFmtId="0" fontId="2" fillId="9" borderId="33" xfId="0" applyFont="1" applyFill="1" applyBorder="1" applyAlignment="1">
      <alignment horizontal="center"/>
    </xf>
    <xf numFmtId="0" fontId="5" fillId="8" borderId="31" xfId="1" applyFont="1" applyFill="1" applyBorder="1" applyAlignment="1">
      <alignment horizontal="center" vertical="center" wrapText="1"/>
    </xf>
    <xf numFmtId="0" fontId="5" fillId="8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left" vertical="center" wrapText="1"/>
    </xf>
    <xf numFmtId="0" fontId="5" fillId="8" borderId="17" xfId="0" applyFont="1" applyFill="1" applyBorder="1" applyAlignment="1">
      <alignment horizontal="left" vertical="center" wrapText="1"/>
    </xf>
    <xf numFmtId="0" fontId="5" fillId="8" borderId="16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/>
    </xf>
    <xf numFmtId="0" fontId="29" fillId="8" borderId="22" xfId="0" applyFont="1" applyFill="1" applyBorder="1" applyAlignment="1">
      <alignment horizontal="left" vertical="center"/>
    </xf>
    <xf numFmtId="49" fontId="5" fillId="8" borderId="22" xfId="0" applyNumberFormat="1" applyFont="1" applyFill="1" applyBorder="1" applyAlignment="1">
      <alignment horizontal="center" vertical="center" wrapText="1"/>
    </xf>
    <xf numFmtId="0" fontId="5" fillId="8" borderId="20" xfId="0" applyFont="1" applyFill="1" applyBorder="1" applyAlignment="1">
      <alignment horizontal="center" vertical="center"/>
    </xf>
    <xf numFmtId="0" fontId="9" fillId="9" borderId="2" xfId="0" applyFont="1" applyFill="1" applyBorder="1" applyAlignment="1" applyProtection="1">
      <alignment horizontal="right" vertical="center" wrapText="1"/>
      <protection locked="0"/>
    </xf>
    <xf numFmtId="0" fontId="0" fillId="2" borderId="0" xfId="0" applyFill="1" applyAlignment="1">
      <alignment horizontal="center" vertical="top" wrapText="1"/>
    </xf>
    <xf numFmtId="0" fontId="0" fillId="2" borderId="0" xfId="0" applyFill="1" applyAlignment="1">
      <alignment horizontal="right" vertical="top" wrapText="1"/>
    </xf>
    <xf numFmtId="0" fontId="9" fillId="10" borderId="16" xfId="0" applyFont="1" applyFill="1" applyBorder="1" applyAlignment="1" applyProtection="1">
      <alignment horizontal="right" vertical="center" wrapText="1"/>
      <protection locked="0"/>
    </xf>
    <xf numFmtId="0" fontId="9" fillId="10" borderId="16" xfId="0" applyFont="1" applyFill="1" applyBorder="1" applyAlignment="1" applyProtection="1">
      <alignment horizontal="center" vertical="center" wrapText="1"/>
      <protection locked="0"/>
    </xf>
    <xf numFmtId="0" fontId="9" fillId="9" borderId="16" xfId="0" applyFont="1" applyFill="1" applyBorder="1" applyAlignment="1" applyProtection="1">
      <alignment horizontal="right" vertical="center" wrapText="1"/>
      <protection locked="0"/>
    </xf>
    <xf numFmtId="0" fontId="9" fillId="9" borderId="16" xfId="0" applyFont="1" applyFill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right" vertical="center" wrapText="1"/>
      <protection locked="0"/>
    </xf>
    <xf numFmtId="0" fontId="8" fillId="0" borderId="41" xfId="0" applyFont="1" applyBorder="1" applyAlignment="1">
      <alignment horizontal="right" vertical="center"/>
    </xf>
    <xf numFmtId="0" fontId="8" fillId="0" borderId="34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left" vertical="center" wrapText="1"/>
    </xf>
    <xf numFmtId="0" fontId="2" fillId="5" borderId="45" xfId="0" applyFont="1" applyFill="1" applyBorder="1" applyAlignment="1" applyProtection="1">
      <alignment horizontal="center" vertical="center"/>
      <protection locked="0"/>
    </xf>
    <xf numFmtId="0" fontId="37" fillId="5" borderId="45" xfId="0" applyFont="1" applyFill="1" applyBorder="1" applyAlignment="1" applyProtection="1">
      <alignment horizontal="right" vertical="center" wrapText="1"/>
    </xf>
    <xf numFmtId="0" fontId="2" fillId="5" borderId="46" xfId="0" applyFont="1" applyFill="1" applyBorder="1" applyAlignment="1" applyProtection="1">
      <alignment horizontal="center" vertical="center"/>
      <protection locked="0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5" borderId="47" xfId="0" applyFont="1" applyFill="1" applyBorder="1" applyAlignment="1" applyProtection="1">
      <alignment horizontal="center" vertical="center"/>
      <protection locked="0"/>
    </xf>
    <xf numFmtId="0" fontId="7" fillId="5" borderId="48" xfId="0" applyFont="1" applyFill="1" applyBorder="1" applyAlignment="1">
      <alignment horizontal="right" vertical="center"/>
    </xf>
    <xf numFmtId="0" fontId="2" fillId="0" borderId="19" xfId="0" applyFont="1" applyBorder="1" applyProtection="1">
      <protection locked="0"/>
    </xf>
    <xf numFmtId="0" fontId="2" fillId="0" borderId="19" xfId="0" applyFont="1" applyBorder="1" applyAlignment="1" applyProtection="1">
      <alignment horizontal="right"/>
      <protection locked="0"/>
    </xf>
    <xf numFmtId="0" fontId="11" fillId="0" borderId="0" xfId="0" applyFont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/>
    </xf>
    <xf numFmtId="0" fontId="5" fillId="8" borderId="38" xfId="1" applyFont="1" applyFill="1" applyBorder="1" applyAlignment="1">
      <alignment horizontal="center" vertical="center" wrapText="1"/>
    </xf>
    <xf numFmtId="0" fontId="5" fillId="8" borderId="50" xfId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5" fillId="0" borderId="0" xfId="0" applyFont="1" applyProtection="1">
      <protection locked="0"/>
    </xf>
    <xf numFmtId="0" fontId="7" fillId="0" borderId="2" xfId="0" applyFont="1" applyBorder="1" applyAlignment="1">
      <alignment horizontal="left"/>
    </xf>
    <xf numFmtId="0" fontId="3" fillId="8" borderId="39" xfId="1" applyFont="1" applyFill="1" applyBorder="1" applyAlignment="1">
      <alignment horizontal="center" vertical="center" wrapText="1"/>
    </xf>
    <xf numFmtId="167" fontId="7" fillId="0" borderId="19" xfId="4" applyNumberFormat="1" applyFont="1" applyBorder="1" applyAlignment="1">
      <alignment horizontal="center" vertical="center"/>
    </xf>
    <xf numFmtId="0" fontId="26" fillId="8" borderId="17" xfId="0" applyFont="1" applyFill="1" applyBorder="1" applyAlignment="1">
      <alignment horizontal="center" vertical="center" wrapText="1"/>
    </xf>
    <xf numFmtId="0" fontId="8" fillId="0" borderId="0" xfId="0" applyFont="1"/>
    <xf numFmtId="1" fontId="8" fillId="0" borderId="0" xfId="0" applyNumberFormat="1" applyFont="1"/>
    <xf numFmtId="0" fontId="34" fillId="0" borderId="11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9" fillId="8" borderId="38" xfId="3" applyFont="1" applyFill="1" applyBorder="1" applyAlignment="1">
      <alignment horizontal="left" vertical="center" wrapText="1"/>
    </xf>
    <xf numFmtId="0" fontId="39" fillId="8" borderId="39" xfId="3" applyFont="1" applyFill="1" applyBorder="1" applyAlignment="1">
      <alignment horizontal="left" vertical="center" wrapText="1"/>
    </xf>
    <xf numFmtId="0" fontId="39" fillId="9" borderId="39" xfId="3" applyFont="1" applyFill="1" applyBorder="1" applyAlignment="1">
      <alignment horizontal="left" vertical="center" wrapText="1"/>
    </xf>
    <xf numFmtId="0" fontId="5" fillId="8" borderId="38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indent="1"/>
    </xf>
    <xf numFmtId="0" fontId="33" fillId="2" borderId="0" xfId="0" applyFont="1" applyFill="1" applyBorder="1" applyAlignment="1">
      <alignment horizontal="left" vertical="center" wrapText="1" indent="1"/>
    </xf>
    <xf numFmtId="0" fontId="3" fillId="8" borderId="39" xfId="1" applyFont="1" applyFill="1" applyBorder="1" applyAlignment="1">
      <alignment horizontal="left" vertical="center" wrapText="1" indent="1"/>
    </xf>
    <xf numFmtId="0" fontId="6" fillId="0" borderId="0" xfId="0" applyFont="1" applyBorder="1" applyAlignment="1">
      <alignment horizontal="left" vertical="center" indent="1"/>
    </xf>
    <xf numFmtId="0" fontId="11" fillId="0" borderId="9" xfId="0" applyFont="1" applyBorder="1" applyAlignment="1">
      <alignment horizontal="left" indent="1"/>
    </xf>
    <xf numFmtId="0" fontId="11" fillId="0" borderId="0" xfId="0" applyFont="1" applyAlignment="1">
      <alignment horizontal="left" indent="1"/>
    </xf>
    <xf numFmtId="0" fontId="33" fillId="2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40" fillId="0" borderId="0" xfId="0" applyFont="1"/>
    <xf numFmtId="0" fontId="40" fillId="0" borderId="0" xfId="0" applyFont="1" applyAlignment="1">
      <alignment vertical="center"/>
    </xf>
    <xf numFmtId="0" fontId="41" fillId="0" borderId="0" xfId="0" applyFont="1"/>
    <xf numFmtId="1" fontId="41" fillId="0" borderId="0" xfId="0" applyNumberFormat="1" applyFont="1"/>
    <xf numFmtId="20" fontId="13" fillId="2" borderId="0" xfId="0" applyNumberFormat="1" applyFont="1" applyFill="1"/>
    <xf numFmtId="0" fontId="12" fillId="2" borderId="0" xfId="0" applyFont="1" applyFill="1"/>
    <xf numFmtId="0" fontId="13" fillId="2" borderId="0" xfId="0" applyFont="1" applyFill="1"/>
    <xf numFmtId="165" fontId="13" fillId="2" borderId="0" xfId="0" applyNumberFormat="1" applyFont="1" applyFill="1"/>
    <xf numFmtId="0" fontId="4" fillId="0" borderId="0" xfId="0" applyFont="1" applyFill="1" applyAlignment="1">
      <alignment horizontal="right"/>
    </xf>
    <xf numFmtId="0" fontId="11" fillId="0" borderId="0" xfId="0" applyFont="1" applyFill="1"/>
    <xf numFmtId="0" fontId="33" fillId="0" borderId="0" xfId="0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4" fillId="0" borderId="0" xfId="0" applyFont="1" applyFill="1"/>
    <xf numFmtId="0" fontId="7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6" fillId="0" borderId="0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33" fillId="0" borderId="0" xfId="0" applyFont="1" applyFill="1" applyBorder="1" applyAlignment="1">
      <alignment vertical="center" wrapText="1"/>
    </xf>
    <xf numFmtId="0" fontId="6" fillId="0" borderId="5" xfId="0" applyFont="1" applyBorder="1" applyAlignment="1">
      <alignment horizontal="left" vertical="center" wrapText="1"/>
    </xf>
    <xf numFmtId="0" fontId="13" fillId="0" borderId="19" xfId="0" applyFont="1" applyFill="1" applyBorder="1" applyAlignment="1">
      <alignment horizontal="justify" vertical="center" wrapText="1"/>
    </xf>
    <xf numFmtId="0" fontId="36" fillId="5" borderId="49" xfId="0" applyFont="1" applyFill="1" applyBorder="1" applyAlignment="1" applyProtection="1">
      <alignment horizontal="left" vertical="center" wrapText="1"/>
      <protection locked="0"/>
    </xf>
    <xf numFmtId="0" fontId="5" fillId="8" borderId="13" xfId="0" applyFont="1" applyFill="1" applyBorder="1" applyAlignment="1">
      <alignment horizontal="right" vertical="center"/>
    </xf>
    <xf numFmtId="0" fontId="34" fillId="0" borderId="5" xfId="0" applyFont="1" applyBorder="1" applyAlignment="1">
      <alignment horizontal="left" vertical="center"/>
    </xf>
    <xf numFmtId="0" fontId="6" fillId="0" borderId="11" xfId="0" applyFont="1" applyBorder="1" applyAlignment="1">
      <alignment horizontal="right" vertical="center"/>
    </xf>
    <xf numFmtId="0" fontId="8" fillId="0" borderId="5" xfId="0" applyFont="1" applyBorder="1" applyAlignment="1">
      <alignment horizontal="left"/>
    </xf>
    <xf numFmtId="0" fontId="8" fillId="0" borderId="2" xfId="0" applyFont="1" applyBorder="1" applyAlignment="1">
      <alignment horizontal="right"/>
    </xf>
    <xf numFmtId="0" fontId="8" fillId="0" borderId="11" xfId="0" applyFont="1" applyBorder="1" applyAlignment="1">
      <alignment horizontal="right"/>
    </xf>
    <xf numFmtId="0" fontId="13" fillId="0" borderId="40" xfId="0" applyFont="1" applyFill="1" applyBorder="1" applyAlignment="1">
      <alignment horizontal="justify" vertical="center" wrapText="1"/>
    </xf>
    <xf numFmtId="0" fontId="5" fillId="8" borderId="5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justify" vertical="center" wrapText="1"/>
    </xf>
    <xf numFmtId="0" fontId="6" fillId="0" borderId="5" xfId="0" applyFont="1" applyBorder="1" applyAlignment="1">
      <alignment horizontal="left" vertical="center"/>
    </xf>
    <xf numFmtId="0" fontId="2" fillId="0" borderId="2" xfId="0" quotePrefix="1" applyFont="1" applyBorder="1" applyAlignment="1">
      <alignment horizontal="left" vertical="center" wrapText="1"/>
    </xf>
    <xf numFmtId="0" fontId="7" fillId="0" borderId="11" xfId="0" applyFont="1" applyBorder="1" applyAlignment="1">
      <alignment horizontal="right" vertical="center"/>
    </xf>
    <xf numFmtId="0" fontId="8" fillId="0" borderId="5" xfId="0" applyFont="1" applyFill="1" applyBorder="1" applyAlignment="1">
      <alignment horizontal="left" vertical="center"/>
    </xf>
    <xf numFmtId="0" fontId="27" fillId="0" borderId="5" xfId="0" applyFont="1" applyFill="1" applyBorder="1" applyAlignment="1">
      <alignment horizontal="left" vertical="center"/>
    </xf>
    <xf numFmtId="0" fontId="27" fillId="0" borderId="2" xfId="0" applyFont="1" applyFill="1" applyBorder="1" applyAlignment="1">
      <alignment horizontal="right" vertical="center"/>
    </xf>
    <xf numFmtId="0" fontId="27" fillId="0" borderId="11" xfId="0" applyFont="1" applyFill="1" applyBorder="1" applyAlignment="1">
      <alignment horizontal="right" vertical="center"/>
    </xf>
    <xf numFmtId="0" fontId="27" fillId="0" borderId="5" xfId="0" applyFont="1" applyFill="1" applyBorder="1" applyAlignment="1">
      <alignment horizontal="left" vertical="center" wrapText="1"/>
    </xf>
    <xf numFmtId="1" fontId="2" fillId="12" borderId="7" xfId="0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vertical="center"/>
    </xf>
    <xf numFmtId="0" fontId="2" fillId="5" borderId="10" xfId="0" applyFont="1" applyFill="1" applyBorder="1" applyAlignment="1" applyProtection="1">
      <alignment horizontal="center" vertical="center"/>
      <protection locked="0"/>
    </xf>
    <xf numFmtId="0" fontId="2" fillId="5" borderId="10" xfId="0" applyFont="1" applyFill="1" applyBorder="1" applyAlignment="1">
      <alignment horizontal="center" vertical="center"/>
    </xf>
    <xf numFmtId="0" fontId="2" fillId="5" borderId="10" xfId="0" applyFont="1" applyFill="1" applyBorder="1" applyAlignment="1" applyProtection="1">
      <alignment horizontal="left" vertical="top" wrapText="1"/>
      <protection locked="0"/>
    </xf>
    <xf numFmtId="0" fontId="2" fillId="5" borderId="10" xfId="0" applyFont="1" applyFill="1" applyBorder="1" applyAlignment="1">
      <alignment horizontal="right" vertical="center"/>
    </xf>
    <xf numFmtId="0" fontId="2" fillId="5" borderId="10" xfId="0" applyFont="1" applyFill="1" applyBorder="1" applyAlignment="1" applyProtection="1">
      <alignment horizontal="right" vertical="center"/>
      <protection locked="0"/>
    </xf>
    <xf numFmtId="0" fontId="2" fillId="5" borderId="10" xfId="0" applyFont="1" applyFill="1" applyBorder="1" applyAlignment="1" applyProtection="1">
      <alignment horizontal="right" vertical="top" wrapText="1"/>
      <protection locked="0"/>
    </xf>
    <xf numFmtId="0" fontId="8" fillId="0" borderId="2" xfId="0" applyFont="1" applyFill="1" applyBorder="1" applyAlignment="1">
      <alignment horizontal="center" vertical="center"/>
    </xf>
    <xf numFmtId="0" fontId="2" fillId="0" borderId="40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indent="1"/>
    </xf>
    <xf numFmtId="165" fontId="6" fillId="0" borderId="2" xfId="0" applyNumberFormat="1" applyFont="1" applyBorder="1" applyAlignment="1">
      <alignment horizontal="right" vertical="center"/>
    </xf>
    <xf numFmtId="20" fontId="2" fillId="0" borderId="2" xfId="0" applyNumberFormat="1" applyFont="1" applyBorder="1" applyAlignment="1">
      <alignment horizontal="right" vertical="center"/>
    </xf>
    <xf numFmtId="20" fontId="2" fillId="0" borderId="2" xfId="0" applyNumberFormat="1" applyFont="1" applyFill="1" applyBorder="1" applyAlignment="1">
      <alignment horizontal="right" vertical="center"/>
    </xf>
    <xf numFmtId="20" fontId="2" fillId="0" borderId="11" xfId="0" applyNumberFormat="1" applyFont="1" applyFill="1" applyBorder="1" applyAlignment="1">
      <alignment horizontal="right" vertical="center"/>
    </xf>
    <xf numFmtId="0" fontId="6" fillId="0" borderId="5" xfId="0" applyFont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justify" vertical="center" wrapText="1"/>
    </xf>
    <xf numFmtId="0" fontId="30" fillId="0" borderId="2" xfId="0" applyFont="1" applyFill="1" applyBorder="1" applyAlignment="1">
      <alignment horizontal="center" vertical="center"/>
    </xf>
    <xf numFmtId="0" fontId="30" fillId="0" borderId="1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2" fillId="7" borderId="2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/>
    </xf>
    <xf numFmtId="0" fontId="8" fillId="0" borderId="5" xfId="0" applyFont="1" applyBorder="1" applyAlignment="1">
      <alignment horizontal="left" wrapText="1"/>
    </xf>
    <xf numFmtId="0" fontId="8" fillId="0" borderId="12" xfId="0" applyFont="1" applyFill="1" applyBorder="1" applyAlignment="1">
      <alignment horizontal="left" vertical="center"/>
    </xf>
    <xf numFmtId="167" fontId="8" fillId="0" borderId="14" xfId="4" applyNumberFormat="1" applyFont="1" applyFill="1" applyBorder="1" applyAlignment="1">
      <alignment horizontal="right" vertical="center"/>
    </xf>
    <xf numFmtId="164" fontId="7" fillId="0" borderId="5" xfId="0" applyNumberFormat="1" applyFont="1" applyBorder="1" applyAlignment="1">
      <alignment horizontal="left"/>
    </xf>
    <xf numFmtId="167" fontId="7" fillId="0" borderId="11" xfId="4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0" borderId="0" xfId="0" applyFont="1" applyBorder="1"/>
    <xf numFmtId="0" fontId="5" fillId="8" borderId="12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9" fontId="7" fillId="0" borderId="11" xfId="4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6" fillId="0" borderId="0" xfId="0" applyFont="1" applyBorder="1"/>
    <xf numFmtId="0" fontId="36" fillId="5" borderId="45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>
      <alignment horizontal="right" vertical="center"/>
    </xf>
    <xf numFmtId="0" fontId="2" fillId="0" borderId="17" xfId="0" applyFont="1" applyBorder="1" applyAlignment="1">
      <alignment horizontal="right" vertical="center"/>
    </xf>
    <xf numFmtId="167" fontId="2" fillId="0" borderId="11" xfId="4" applyNumberFormat="1" applyFont="1" applyBorder="1" applyAlignment="1"/>
    <xf numFmtId="0" fontId="39" fillId="9" borderId="50" xfId="3" applyFont="1" applyFill="1" applyBorder="1" applyAlignment="1">
      <alignment horizontal="left" vertical="center" wrapText="1"/>
    </xf>
    <xf numFmtId="0" fontId="2" fillId="0" borderId="28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7" fillId="9" borderId="5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2" fillId="5" borderId="11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Border="1" applyProtection="1">
      <protection locked="0"/>
    </xf>
    <xf numFmtId="0" fontId="8" fillId="0" borderId="51" xfId="0" applyFont="1" applyBorder="1" applyAlignment="1">
      <alignment horizontal="center" vertical="center"/>
    </xf>
    <xf numFmtId="0" fontId="2" fillId="5" borderId="5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Border="1" applyProtection="1">
      <protection locked="0"/>
    </xf>
    <xf numFmtId="0" fontId="11" fillId="0" borderId="0" xfId="0" applyFont="1" applyBorder="1" applyAlignment="1" applyProtection="1">
      <alignment horizontal="right"/>
      <protection locked="0"/>
    </xf>
    <xf numFmtId="0" fontId="25" fillId="0" borderId="0" xfId="0" applyFont="1" applyBorder="1" applyProtection="1">
      <protection locked="0"/>
    </xf>
    <xf numFmtId="0" fontId="2" fillId="0" borderId="9" xfId="0" applyFont="1" applyBorder="1" applyAlignment="1">
      <alignment horizontal="left" vertical="center" wrapText="1"/>
    </xf>
    <xf numFmtId="0" fontId="2" fillId="5" borderId="10" xfId="0" applyFont="1" applyFill="1" applyBorder="1" applyAlignment="1" applyProtection="1">
      <alignment horizontal="left" vertical="center" wrapText="1"/>
      <protection locked="0"/>
    </xf>
    <xf numFmtId="0" fontId="5" fillId="8" borderId="14" xfId="0" applyFont="1" applyFill="1" applyBorder="1" applyAlignment="1">
      <alignment horizontal="right"/>
    </xf>
    <xf numFmtId="0" fontId="13" fillId="0" borderId="27" xfId="3" applyFont="1" applyFill="1" applyBorder="1" applyAlignment="1">
      <alignment horizontal="left" vertical="center"/>
    </xf>
    <xf numFmtId="0" fontId="13" fillId="0" borderId="8" xfId="3" applyFont="1" applyFill="1" applyBorder="1" applyAlignment="1">
      <alignment horizontal="left" vertical="center"/>
    </xf>
    <xf numFmtId="0" fontId="13" fillId="0" borderId="8" xfId="3" applyFont="1" applyFill="1" applyBorder="1" applyAlignment="1">
      <alignment horizontal="center" vertical="center"/>
    </xf>
    <xf numFmtId="0" fontId="13" fillId="0" borderId="8" xfId="3" applyFont="1" applyFill="1" applyBorder="1" applyAlignment="1">
      <alignment horizontal="left" vertical="center" wrapText="1"/>
    </xf>
    <xf numFmtId="168" fontId="13" fillId="0" borderId="11" xfId="3" applyNumberFormat="1" applyFont="1" applyFill="1" applyBorder="1" applyAlignment="1">
      <alignment horizontal="left" vertical="center"/>
    </xf>
    <xf numFmtId="0" fontId="13" fillId="0" borderId="5" xfId="3" applyFont="1" applyFill="1" applyBorder="1" applyAlignment="1">
      <alignment horizontal="left" vertical="center"/>
    </xf>
    <xf numFmtId="0" fontId="13" fillId="0" borderId="2" xfId="3" applyFont="1" applyFill="1" applyBorder="1" applyAlignment="1">
      <alignment horizontal="left" vertical="center"/>
    </xf>
    <xf numFmtId="0" fontId="13" fillId="0" borderId="2" xfId="3" applyFont="1" applyFill="1" applyBorder="1" applyAlignment="1">
      <alignment horizontal="center" vertical="center"/>
    </xf>
    <xf numFmtId="0" fontId="13" fillId="0" borderId="2" xfId="3" applyFont="1" applyFill="1" applyBorder="1" applyAlignment="1">
      <alignment horizontal="left" vertical="center" wrapText="1"/>
    </xf>
    <xf numFmtId="0" fontId="5" fillId="8" borderId="13" xfId="0" applyFont="1" applyFill="1" applyBorder="1" applyAlignment="1">
      <alignment horizontal="right" vertical="center" wrapText="1"/>
    </xf>
    <xf numFmtId="0" fontId="5" fillId="8" borderId="14" xfId="0" applyFont="1" applyFill="1" applyBorder="1" applyAlignment="1">
      <alignment horizontal="right" vertical="center"/>
    </xf>
    <xf numFmtId="0" fontId="33" fillId="2" borderId="0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/>
    </xf>
    <xf numFmtId="0" fontId="5" fillId="8" borderId="13" xfId="0" applyFont="1" applyFill="1" applyBorder="1" applyAlignment="1">
      <alignment horizontal="center" vertical="center"/>
    </xf>
    <xf numFmtId="0" fontId="5" fillId="8" borderId="16" xfId="0" applyFont="1" applyFill="1" applyBorder="1" applyAlignment="1">
      <alignment horizontal="right" vertical="center"/>
    </xf>
    <xf numFmtId="0" fontId="5" fillId="4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5" fillId="8" borderId="5" xfId="0" applyFont="1" applyFill="1" applyBorder="1" applyAlignment="1">
      <alignment horizontal="left" vertical="center" wrapText="1"/>
    </xf>
    <xf numFmtId="0" fontId="9" fillId="8" borderId="2" xfId="0" applyFont="1" applyFill="1" applyBorder="1" applyAlignment="1" applyProtection="1">
      <alignment horizontal="right" vertical="center" wrapText="1"/>
      <protection locked="0"/>
    </xf>
    <xf numFmtId="166" fontId="16" fillId="0" borderId="0" xfId="0" applyNumberFormat="1" applyFont="1"/>
    <xf numFmtId="0" fontId="2" fillId="0" borderId="11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left" vertical="top" wrapText="1"/>
    </xf>
    <xf numFmtId="0" fontId="5" fillId="8" borderId="13" xfId="0" applyFont="1" applyFill="1" applyBorder="1" applyAlignment="1">
      <alignment horizontal="left" vertical="top" wrapText="1"/>
    </xf>
    <xf numFmtId="0" fontId="5" fillId="8" borderId="5" xfId="0" applyFont="1" applyFill="1" applyBorder="1" applyAlignment="1">
      <alignment horizontal="left" wrapText="1"/>
    </xf>
    <xf numFmtId="0" fontId="5" fillId="8" borderId="2" xfId="0" applyFont="1" applyFill="1" applyBorder="1" applyAlignment="1">
      <alignment horizontal="left" wrapText="1"/>
    </xf>
    <xf numFmtId="0" fontId="5" fillId="8" borderId="5" xfId="0" applyFont="1" applyFill="1" applyBorder="1" applyAlignment="1">
      <alignment horizontal="left"/>
    </xf>
    <xf numFmtId="0" fontId="5" fillId="8" borderId="2" xfId="0" applyFont="1" applyFill="1" applyBorder="1" applyAlignment="1">
      <alignment horizontal="left"/>
    </xf>
    <xf numFmtId="0" fontId="4" fillId="2" borderId="0" xfId="0" applyFont="1" applyFill="1" applyAlignment="1">
      <alignment horizontal="right"/>
    </xf>
    <xf numFmtId="0" fontId="5" fillId="8" borderId="12" xfId="0" applyFont="1" applyFill="1" applyBorder="1" applyAlignment="1">
      <alignment horizontal="right" vertical="center"/>
    </xf>
    <xf numFmtId="0" fontId="5" fillId="8" borderId="5" xfId="0" applyFont="1" applyFill="1" applyBorder="1" applyAlignment="1">
      <alignment horizontal="right" vertical="center"/>
    </xf>
    <xf numFmtId="0" fontId="5" fillId="8" borderId="15" xfId="0" applyFont="1" applyFill="1" applyBorder="1" applyAlignment="1">
      <alignment horizontal="right" vertical="center"/>
    </xf>
    <xf numFmtId="0" fontId="5" fillId="8" borderId="13" xfId="0" applyFont="1" applyFill="1" applyBorder="1" applyAlignment="1">
      <alignment horizontal="right" vertical="center" wrapText="1"/>
    </xf>
    <xf numFmtId="0" fontId="5" fillId="8" borderId="2" xfId="0" applyFont="1" applyFill="1" applyBorder="1" applyAlignment="1">
      <alignment horizontal="right" vertical="center" wrapText="1"/>
    </xf>
    <xf numFmtId="0" fontId="5" fillId="8" borderId="16" xfId="0" applyFont="1" applyFill="1" applyBorder="1" applyAlignment="1">
      <alignment horizontal="right" vertical="center" wrapText="1"/>
    </xf>
    <xf numFmtId="0" fontId="5" fillId="8" borderId="13" xfId="1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left" vertical="center"/>
    </xf>
    <xf numFmtId="0" fontId="5" fillId="8" borderId="16" xfId="0" applyFont="1" applyFill="1" applyBorder="1" applyAlignment="1">
      <alignment horizontal="left" vertical="center"/>
    </xf>
    <xf numFmtId="0" fontId="5" fillId="8" borderId="11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8" borderId="14" xfId="0" applyFont="1" applyFill="1" applyBorder="1" applyAlignment="1">
      <alignment horizontal="right" vertical="center"/>
    </xf>
    <xf numFmtId="0" fontId="5" fillId="8" borderId="11" xfId="0" applyFont="1" applyFill="1" applyBorder="1" applyAlignment="1">
      <alignment horizontal="right" vertical="center"/>
    </xf>
    <xf numFmtId="0" fontId="3" fillId="8" borderId="13" xfId="0" applyFont="1" applyFill="1" applyBorder="1" applyAlignment="1">
      <alignment horizontal="left" vertical="center"/>
    </xf>
    <xf numFmtId="0" fontId="3" fillId="8" borderId="2" xfId="0" applyFont="1" applyFill="1" applyBorder="1" applyAlignment="1">
      <alignment horizontal="left" vertical="center"/>
    </xf>
    <xf numFmtId="0" fontId="3" fillId="8" borderId="16" xfId="0" applyFont="1" applyFill="1" applyBorder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5" fillId="8" borderId="13" xfId="0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0" fontId="12" fillId="0" borderId="0" xfId="3" applyFont="1" applyAlignment="1">
      <alignment horizontal="center" vertical="center" wrapText="1"/>
    </xf>
    <xf numFmtId="0" fontId="28" fillId="0" borderId="0" xfId="3" applyFont="1" applyFill="1" applyAlignment="1">
      <alignment horizontal="left" vertical="center" wrapText="1"/>
    </xf>
    <xf numFmtId="0" fontId="12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33" fillId="2" borderId="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horizontal="center" vertical="center" wrapText="1"/>
    </xf>
    <xf numFmtId="0" fontId="29" fillId="11" borderId="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/>
    </xf>
    <xf numFmtId="0" fontId="5" fillId="8" borderId="12" xfId="0" applyFont="1" applyFill="1" applyBorder="1" applyAlignment="1">
      <alignment horizontal="left" vertical="center"/>
    </xf>
    <xf numFmtId="0" fontId="5" fillId="8" borderId="5" xfId="0" applyFont="1" applyFill="1" applyBorder="1" applyAlignment="1">
      <alignment horizontal="left" vertical="center"/>
    </xf>
    <xf numFmtId="0" fontId="5" fillId="8" borderId="15" xfId="0" applyFont="1" applyFill="1" applyBorder="1" applyAlignment="1">
      <alignment horizontal="left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right" vertical="center"/>
    </xf>
    <xf numFmtId="0" fontId="5" fillId="8" borderId="2" xfId="0" applyFont="1" applyFill="1" applyBorder="1" applyAlignment="1">
      <alignment horizontal="right" vertical="center"/>
    </xf>
    <xf numFmtId="0" fontId="5" fillId="8" borderId="16" xfId="0" applyFont="1" applyFill="1" applyBorder="1" applyAlignment="1">
      <alignment horizontal="right" vertical="center"/>
    </xf>
    <xf numFmtId="0" fontId="5" fillId="4" borderId="14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5" fillId="8" borderId="4" xfId="0" applyFont="1" applyFill="1" applyBorder="1" applyAlignment="1">
      <alignment horizontal="right" vertical="center" wrapText="1"/>
    </xf>
    <xf numFmtId="0" fontId="5" fillId="8" borderId="25" xfId="0" applyFont="1" applyFill="1" applyBorder="1" applyAlignment="1">
      <alignment horizontal="right" vertical="center" wrapText="1"/>
    </xf>
    <xf numFmtId="0" fontId="5" fillId="8" borderId="22" xfId="0" applyFont="1" applyFill="1" applyBorder="1" applyAlignment="1">
      <alignment horizontal="right" vertical="center" wrapText="1"/>
    </xf>
    <xf numFmtId="0" fontId="5" fillId="8" borderId="23" xfId="0" applyFont="1" applyFill="1" applyBorder="1" applyAlignment="1">
      <alignment horizontal="right" vertical="center" wrapText="1"/>
    </xf>
    <xf numFmtId="0" fontId="5" fillId="8" borderId="4" xfId="0" applyFont="1" applyFill="1" applyBorder="1" applyAlignment="1">
      <alignment horizontal="left" vertical="center"/>
    </xf>
    <xf numFmtId="0" fontId="5" fillId="8" borderId="24" xfId="0" applyFont="1" applyFill="1" applyBorder="1" applyAlignment="1">
      <alignment horizontal="left" vertical="center"/>
    </xf>
    <xf numFmtId="0" fontId="5" fillId="8" borderId="25" xfId="0" applyFont="1" applyFill="1" applyBorder="1" applyAlignment="1">
      <alignment horizontal="left" vertical="center"/>
    </xf>
    <xf numFmtId="0" fontId="5" fillId="8" borderId="26" xfId="0" applyFont="1" applyFill="1" applyBorder="1" applyAlignment="1">
      <alignment horizontal="left" vertical="center"/>
    </xf>
    <xf numFmtId="0" fontId="5" fillId="8" borderId="24" xfId="0" applyFont="1" applyFill="1" applyBorder="1" applyAlignment="1">
      <alignment horizontal="right" vertical="center" wrapText="1"/>
    </xf>
    <xf numFmtId="0" fontId="5" fillId="8" borderId="26" xfId="0" applyFont="1" applyFill="1" applyBorder="1" applyAlignment="1">
      <alignment horizontal="right" vertical="center" wrapText="1"/>
    </xf>
    <xf numFmtId="0" fontId="5" fillId="8" borderId="22" xfId="0" applyFont="1" applyFill="1" applyBorder="1" applyAlignment="1">
      <alignment horizontal="right" vertical="center"/>
    </xf>
    <xf numFmtId="0" fontId="5" fillId="8" borderId="23" xfId="0" applyFont="1" applyFill="1" applyBorder="1" applyAlignment="1">
      <alignment horizontal="right" vertical="center"/>
    </xf>
    <xf numFmtId="0" fontId="5" fillId="8" borderId="20" xfId="0" applyFont="1" applyFill="1" applyBorder="1" applyAlignment="1">
      <alignment horizontal="right" vertical="center"/>
    </xf>
    <xf numFmtId="0" fontId="5" fillId="8" borderId="21" xfId="0" applyFont="1" applyFill="1" applyBorder="1" applyAlignment="1">
      <alignment horizontal="right" vertical="center"/>
    </xf>
    <xf numFmtId="0" fontId="12" fillId="2" borderId="0" xfId="0" applyFont="1" applyFill="1" applyAlignment="1">
      <alignment horizontal="center" vertical="center"/>
    </xf>
    <xf numFmtId="0" fontId="5" fillId="8" borderId="12" xfId="1" applyFont="1" applyFill="1" applyBorder="1" applyAlignment="1">
      <alignment horizontal="center" vertical="center" wrapText="1"/>
    </xf>
    <xf numFmtId="0" fontId="5" fillId="8" borderId="30" xfId="0" applyFont="1" applyFill="1" applyBorder="1" applyAlignment="1">
      <alignment horizontal="left" vertical="center" wrapText="1"/>
    </xf>
    <xf numFmtId="0" fontId="5" fillId="8" borderId="26" xfId="0" applyFont="1" applyFill="1" applyBorder="1" applyAlignment="1">
      <alignment horizontal="left" vertical="center" wrapText="1"/>
    </xf>
    <xf numFmtId="0" fontId="5" fillId="8" borderId="31" xfId="0" applyFont="1" applyFill="1" applyBorder="1" applyAlignment="1">
      <alignment horizontal="center" vertical="center" wrapText="1"/>
    </xf>
    <xf numFmtId="0" fontId="5" fillId="8" borderId="21" xfId="0" applyFont="1" applyFill="1" applyBorder="1" applyAlignment="1">
      <alignment horizontal="center" vertical="center" wrapText="1"/>
    </xf>
    <xf numFmtId="0" fontId="5" fillId="8" borderId="43" xfId="0" applyFont="1" applyFill="1" applyBorder="1" applyAlignment="1">
      <alignment horizontal="right" vertical="center"/>
    </xf>
    <xf numFmtId="0" fontId="5" fillId="8" borderId="29" xfId="0" applyFont="1" applyFill="1" applyBorder="1" applyAlignment="1">
      <alignment horizontal="right" vertical="center"/>
    </xf>
    <xf numFmtId="0" fontId="10" fillId="0" borderId="9" xfId="0" applyFont="1" applyBorder="1" applyAlignment="1">
      <alignment horizontal="center" vertical="center"/>
    </xf>
    <xf numFmtId="0" fontId="2" fillId="8" borderId="37" xfId="0" applyFont="1" applyFill="1" applyBorder="1" applyAlignment="1">
      <alignment horizontal="right"/>
    </xf>
    <xf numFmtId="0" fontId="2" fillId="8" borderId="8" xfId="0" applyFont="1" applyFill="1" applyBorder="1" applyAlignment="1">
      <alignment horizontal="right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8" borderId="27" xfId="0" applyFont="1" applyFill="1" applyBorder="1" applyAlignment="1">
      <alignment horizontal="left" vertical="center" wrapText="1"/>
    </xf>
    <xf numFmtId="0" fontId="5" fillId="8" borderId="5" xfId="0" applyFont="1" applyFill="1" applyBorder="1" applyAlignment="1">
      <alignment horizontal="left" vertical="center" wrapText="1"/>
    </xf>
    <xf numFmtId="0" fontId="5" fillId="8" borderId="7" xfId="0" applyFont="1" applyFill="1" applyBorder="1" applyAlignment="1">
      <alignment horizontal="right" vertical="center" wrapText="1"/>
    </xf>
    <xf numFmtId="0" fontId="5" fillId="8" borderId="8" xfId="0" applyFont="1" applyFill="1" applyBorder="1" applyAlignment="1">
      <alignment horizontal="right" vertical="center" wrapText="1"/>
    </xf>
    <xf numFmtId="0" fontId="5" fillId="8" borderId="7" xfId="0" applyFont="1" applyFill="1" applyBorder="1" applyAlignment="1">
      <alignment horizontal="right" vertical="center"/>
    </xf>
    <xf numFmtId="0" fontId="5" fillId="8" borderId="8" xfId="0" applyFont="1" applyFill="1" applyBorder="1" applyAlignment="1">
      <alignment horizontal="right" vertical="center"/>
    </xf>
    <xf numFmtId="0" fontId="5" fillId="8" borderId="37" xfId="0" applyFont="1" applyFill="1" applyBorder="1" applyAlignment="1">
      <alignment horizontal="right" vertical="center" wrapText="1"/>
    </xf>
    <xf numFmtId="0" fontId="5" fillId="8" borderId="37" xfId="0" applyFont="1" applyFill="1" applyBorder="1" applyAlignment="1">
      <alignment horizontal="right" vertical="center"/>
    </xf>
    <xf numFmtId="0" fontId="5" fillId="8" borderId="43" xfId="0" applyFont="1" applyFill="1" applyBorder="1" applyAlignment="1">
      <alignment horizontal="right" vertical="center" wrapText="1"/>
    </xf>
    <xf numFmtId="0" fontId="5" fillId="8" borderId="29" xfId="0" applyFont="1" applyFill="1" applyBorder="1" applyAlignment="1">
      <alignment horizontal="right" vertical="center" wrapText="1"/>
    </xf>
    <xf numFmtId="0" fontId="24" fillId="2" borderId="0" xfId="0" applyFont="1" applyFill="1" applyAlignment="1">
      <alignment horizontal="right" vertical="top"/>
    </xf>
    <xf numFmtId="0" fontId="5" fillId="8" borderId="11" xfId="0" applyFont="1" applyFill="1" applyBorder="1" applyAlignment="1">
      <alignment horizontal="left" vertical="center" wrapText="1"/>
    </xf>
    <xf numFmtId="0" fontId="33" fillId="2" borderId="36" xfId="0" applyFont="1" applyFill="1" applyBorder="1" applyAlignment="1">
      <alignment horizontal="center" vertical="center" wrapText="1"/>
    </xf>
    <xf numFmtId="0" fontId="9" fillId="8" borderId="2" xfId="0" applyFont="1" applyFill="1" applyBorder="1" applyAlignment="1" applyProtection="1">
      <alignment horizontal="right" vertical="center" wrapText="1"/>
      <protection locked="0"/>
    </xf>
    <xf numFmtId="0" fontId="2" fillId="0" borderId="35" xfId="0" applyFont="1" applyBorder="1" applyAlignment="1" applyProtection="1">
      <alignment horizontal="right"/>
      <protection locked="0"/>
    </xf>
    <xf numFmtId="0" fontId="5" fillId="8" borderId="2" xfId="0" applyFont="1" applyFill="1" applyBorder="1" applyAlignment="1" applyProtection="1">
      <alignment horizontal="center" vertical="center" wrapText="1"/>
      <protection locked="0"/>
    </xf>
    <xf numFmtId="0" fontId="5" fillId="9" borderId="2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right"/>
      <protection locked="0"/>
    </xf>
    <xf numFmtId="0" fontId="33" fillId="2" borderId="0" xfId="0" applyFont="1" applyFill="1" applyAlignment="1" applyProtection="1">
      <alignment horizontal="center" vertical="center" wrapText="1"/>
      <protection locked="0"/>
    </xf>
    <xf numFmtId="0" fontId="26" fillId="8" borderId="12" xfId="0" applyFont="1" applyFill="1" applyBorder="1" applyAlignment="1" applyProtection="1">
      <alignment horizontal="center" vertical="center" wrapText="1"/>
      <protection locked="0"/>
    </xf>
    <xf numFmtId="0" fontId="26" fillId="8" borderId="13" xfId="0" applyFont="1" applyFill="1" applyBorder="1" applyAlignment="1" applyProtection="1">
      <alignment horizontal="center" vertical="center" wrapText="1"/>
      <protection locked="0"/>
    </xf>
    <xf numFmtId="0" fontId="26" fillId="8" borderId="14" xfId="0" applyFont="1" applyFill="1" applyBorder="1" applyAlignment="1" applyProtection="1">
      <alignment horizontal="center" vertical="center" wrapText="1"/>
      <protection locked="0"/>
    </xf>
    <xf numFmtId="0" fontId="5" fillId="8" borderId="5" xfId="0" applyFont="1" applyFill="1" applyBorder="1" applyAlignment="1">
      <alignment horizontal="center" vertical="center"/>
    </xf>
    <xf numFmtId="0" fontId="9" fillId="8" borderId="2" xfId="0" applyFont="1" applyFill="1" applyBorder="1" applyAlignment="1" applyProtection="1">
      <alignment horizontal="center" vertical="center" wrapText="1"/>
      <protection locked="0"/>
    </xf>
    <xf numFmtId="0" fontId="9" fillId="8" borderId="2" xfId="0" applyFont="1" applyFill="1" applyBorder="1" applyAlignment="1" applyProtection="1">
      <alignment horizontal="left" vertical="center" wrapText="1"/>
      <protection locked="0"/>
    </xf>
    <xf numFmtId="0" fontId="9" fillId="8" borderId="11" xfId="0" applyFont="1" applyFill="1" applyBorder="1" applyAlignment="1" applyProtection="1">
      <alignment horizontal="left" vertical="center" wrapText="1"/>
      <protection locked="0"/>
    </xf>
    <xf numFmtId="0" fontId="20" fillId="8" borderId="13" xfId="0" applyFont="1" applyFill="1" applyBorder="1" applyAlignment="1" applyProtection="1">
      <alignment horizontal="center" vertical="center" wrapText="1"/>
      <protection locked="0"/>
    </xf>
    <xf numFmtId="0" fontId="20" fillId="8" borderId="2" xfId="0" applyFont="1" applyFill="1" applyBorder="1" applyAlignment="1" applyProtection="1">
      <alignment horizontal="center" vertical="center" wrapText="1"/>
      <protection locked="0"/>
    </xf>
    <xf numFmtId="0" fontId="9" fillId="9" borderId="2" xfId="0" applyFont="1" applyFill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horizontal="right" wrapText="1"/>
    </xf>
    <xf numFmtId="0" fontId="35" fillId="0" borderId="0" xfId="0" applyFont="1" applyAlignment="1">
      <alignment wrapText="1"/>
    </xf>
    <xf numFmtId="0" fontId="33" fillId="2" borderId="0" xfId="0" applyFont="1" applyFill="1" applyAlignment="1" applyProtection="1">
      <alignment horizontal="center" vertical="top" wrapText="1"/>
      <protection locked="0"/>
    </xf>
    <xf numFmtId="0" fontId="35" fillId="2" borderId="0" xfId="0" applyFont="1" applyFill="1" applyAlignment="1">
      <alignment horizontal="center" vertical="top" wrapText="1"/>
    </xf>
    <xf numFmtId="0" fontId="9" fillId="8" borderId="12" xfId="0" applyFont="1" applyFill="1" applyBorder="1" applyAlignment="1" applyProtection="1">
      <alignment horizontal="center" vertical="center" wrapText="1"/>
      <protection locked="0"/>
    </xf>
    <xf numFmtId="0" fontId="9" fillId="8" borderId="5" xfId="0" applyFont="1" applyFill="1" applyBorder="1" applyAlignment="1" applyProtection="1">
      <alignment horizontal="center" vertical="center" wrapText="1"/>
      <protection locked="0"/>
    </xf>
    <xf numFmtId="0" fontId="9" fillId="8" borderId="15" xfId="0" applyFont="1" applyFill="1" applyBorder="1" applyAlignment="1" applyProtection="1">
      <alignment horizontal="center" vertical="center" wrapText="1"/>
      <protection locked="0"/>
    </xf>
    <xf numFmtId="0" fontId="9" fillId="8" borderId="13" xfId="0" applyFont="1" applyFill="1" applyBorder="1" applyAlignment="1" applyProtection="1">
      <alignment horizontal="center" vertical="center" wrapText="1"/>
      <protection locked="0"/>
    </xf>
    <xf numFmtId="0" fontId="9" fillId="8" borderId="16" xfId="0" applyFont="1" applyFill="1" applyBorder="1" applyAlignment="1" applyProtection="1">
      <alignment horizontal="center" vertical="center" wrapText="1"/>
      <protection locked="0"/>
    </xf>
    <xf numFmtId="0" fontId="9" fillId="8" borderId="14" xfId="0" applyFont="1" applyFill="1" applyBorder="1" applyAlignment="1" applyProtection="1">
      <alignment horizontal="center" vertical="center" wrapText="1"/>
      <protection locked="0"/>
    </xf>
    <xf numFmtId="0" fontId="9" fillId="8" borderId="11" xfId="0" applyFont="1" applyFill="1" applyBorder="1" applyAlignment="1" applyProtection="1">
      <alignment horizontal="center" vertical="center" wrapText="1"/>
      <protection locked="0"/>
    </xf>
    <xf numFmtId="0" fontId="9" fillId="8" borderId="17" xfId="0" applyFont="1" applyFill="1" applyBorder="1" applyAlignment="1" applyProtection="1">
      <alignment horizontal="center" vertical="center" wrapText="1"/>
      <protection locked="0"/>
    </xf>
    <xf numFmtId="0" fontId="9" fillId="10" borderId="2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horizontal="right"/>
    </xf>
  </cellXfs>
  <cellStyles count="5">
    <cellStyle name="Normal" xfId="0" builtinId="0"/>
    <cellStyle name="Normal 2" xfId="1"/>
    <cellStyle name="Normal 3" xfId="2"/>
    <cellStyle name="Normal 4" xfId="3"/>
    <cellStyle name="Porcentaje" xfId="4" builtinId="5"/>
  </cellStyles>
  <dxfs count="131"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fgColor theme="1" tint="0.499984740745262"/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 patternType="solid">
          <fgColor theme="1" tint="0.499984740745262"/>
          <bgColor theme="1" tint="0.499984740745262"/>
        </patternFill>
      </fill>
    </dxf>
    <dxf>
      <font>
        <b/>
        <i val="0"/>
        <color rgb="FFFF0000"/>
      </font>
      <numFmt numFmtId="0" formatCode="General"/>
      <fill>
        <patternFill>
          <bgColor theme="0" tint="-0.499984740745262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fgColor theme="1" tint="0.499984740745262"/>
          <bgColor theme="1" tint="0.499984740745262"/>
        </patternFill>
      </fill>
    </dxf>
    <dxf>
      <font>
        <b/>
        <i val="0"/>
        <color rgb="FFFF0000"/>
      </font>
      <fill>
        <patternFill patternType="solid">
          <fgColor theme="1" tint="0.499984740745262"/>
          <bgColor theme="1" tint="0.499984740745262"/>
        </patternFill>
      </fill>
    </dxf>
    <dxf>
      <font>
        <b/>
        <i val="0"/>
        <color rgb="FFFF0000"/>
      </font>
      <numFmt numFmtId="0" formatCode="General"/>
      <fill>
        <patternFill>
          <bgColor theme="0" tint="-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D5007F"/>
      <color rgb="FFB2B2B2"/>
      <color rgb="FF9999FF"/>
      <color rgb="FFFF66CC"/>
      <color rgb="FFCC66FF"/>
      <color rgb="FF00FFFF"/>
      <color rgb="FFFF3399"/>
      <color rgb="FFFFC7CE"/>
      <color rgb="FFCC0099"/>
      <color rgb="FFCD62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Gráfica 1.1</a:t>
            </a:r>
          </a:p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Vacantes de consejeras/os electorales de los consejos locales</a:t>
            </a:r>
          </a:p>
        </c:rich>
      </c:tx>
      <c:layout>
        <c:manualLayout>
          <c:xMode val="edge"/>
          <c:yMode val="edge"/>
          <c:x val="0.1473149308195919"/>
          <c:y val="1.667774510814603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1175385544433172E-2"/>
          <c:y val="0.21319243157981949"/>
          <c:w val="0.93798450988896254"/>
          <c:h val="0.6054166252314303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'Anexo 1'!$T$6</c:f>
              <c:strCache>
                <c:ptCount val="1"/>
                <c:pt idx="0">
                  <c:v>Vacantes</c:v>
                </c:pt>
              </c:strCache>
            </c:strRef>
          </c:tx>
          <c:spPr>
            <a:solidFill>
              <a:srgbClr val="D5007F"/>
            </a:solidFill>
            <a:scene3d>
              <a:camera prst="orthographicFront"/>
              <a:lightRig rig="balanced" dir="t">
                <a:rot lat="0" lon="0" rev="8700000"/>
              </a:lightRig>
            </a:scene3d>
            <a:sp3d>
              <a:bevelT w="190500" h="38100"/>
            </a:sp3d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5299-46E1-92CE-9763C424DA99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5299-46E1-92CE-9763C424DA99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5299-46E1-92CE-9763C424DA99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5299-46E1-92CE-9763C424DA99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5299-46E1-92CE-9763C424DA9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5299-46E1-92CE-9763C424DA99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5299-46E1-92CE-9763C424DA99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5299-46E1-92CE-9763C424DA99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5299-46E1-92CE-9763C424DA99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5299-46E1-92CE-9763C424DA99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5299-46E1-92CE-9763C424DA99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5299-46E1-92CE-9763C424DA9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'Anexo 1'!$U$6:$AF$7</c:f>
              <c:multiLvlStrCache>
                <c:ptCount val="12"/>
                <c:lvl>
                  <c:pt idx="0">
                    <c:v>P</c:v>
                  </c:pt>
                  <c:pt idx="1">
                    <c:v>S</c:v>
                  </c:pt>
                  <c:pt idx="2">
                    <c:v>P</c:v>
                  </c:pt>
                  <c:pt idx="3">
                    <c:v>S</c:v>
                  </c:pt>
                  <c:pt idx="4">
                    <c:v>P</c:v>
                  </c:pt>
                  <c:pt idx="5">
                    <c:v>S</c:v>
                  </c:pt>
                  <c:pt idx="6">
                    <c:v>P</c:v>
                  </c:pt>
                  <c:pt idx="7">
                    <c:v>S</c:v>
                  </c:pt>
                  <c:pt idx="8">
                    <c:v>P</c:v>
                  </c:pt>
                  <c:pt idx="9">
                    <c:v>S</c:v>
                  </c:pt>
                  <c:pt idx="10">
                    <c:v>P</c:v>
                  </c:pt>
                  <c:pt idx="11">
                    <c:v>S</c:v>
                  </c:pt>
                </c:lvl>
                <c:lvl>
                  <c:pt idx="0">
                    <c:v>F1</c:v>
                  </c:pt>
                  <c:pt idx="2">
                    <c:v>F2</c:v>
                  </c:pt>
                  <c:pt idx="4">
                    <c:v>F3</c:v>
                  </c:pt>
                  <c:pt idx="6">
                    <c:v>F4</c:v>
                  </c:pt>
                  <c:pt idx="8">
                    <c:v>F5</c:v>
                  </c:pt>
                  <c:pt idx="10">
                    <c:v>F6</c:v>
                  </c:pt>
                </c:lvl>
              </c:multiLvlStrCache>
            </c:multiLvlStrRef>
          </c:cat>
          <c:val>
            <c:numRef>
              <c:f>'Anexo 1'!$U$8:$AF$8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5299-46E1-92CE-9763C424D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9155216"/>
        <c:axId val="2109160112"/>
      </c:barChart>
      <c:catAx>
        <c:axId val="21091552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2109160112"/>
        <c:crosses val="autoZero"/>
        <c:auto val="1"/>
        <c:lblAlgn val="ctr"/>
        <c:lblOffset val="100"/>
        <c:noMultiLvlLbl val="0"/>
      </c:catAx>
      <c:valAx>
        <c:axId val="21091601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109155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>
                <a:latin typeface="Arial" panose="020B0604020202020204" pitchFamily="34" charset="0"/>
                <a:cs typeface="Arial" panose="020B0604020202020204" pitchFamily="34" charset="0"/>
              </a:rPr>
              <a:t>Gráfica</a:t>
            </a:r>
            <a:r>
              <a:rPr lang="es-MX" sz="1000" baseline="0">
                <a:latin typeface="Arial" panose="020B0604020202020204" pitchFamily="34" charset="0"/>
                <a:cs typeface="Arial" panose="020B0604020202020204" pitchFamily="34" charset="0"/>
              </a:rPr>
              <a:t> 6.1.1</a:t>
            </a:r>
          </a:p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>
                <a:latin typeface="Arial" panose="020B0604020202020204" pitchFamily="34" charset="0"/>
                <a:cs typeface="Arial" panose="020B0604020202020204" pitchFamily="34" charset="0"/>
              </a:rPr>
              <a:t>Asistencia de representantes de partidos políticos nacionales a las sesiones de los consejos locales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4297611911856247E-2"/>
          <c:y val="0.17672336047689446"/>
          <c:w val="0.95171467096494811"/>
          <c:h val="0.64886925337134671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'Anexo 6.1'!$B$42:$H$42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6.1'!$B$43:$H$43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C37F-439B-924F-F9E0DD65AE47}"/>
            </c:ext>
          </c:extLst>
        </c:ser>
        <c:ser>
          <c:idx val="1"/>
          <c:order val="1"/>
          <c:spPr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C37F-439B-924F-F9E0DD65AE47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C37F-439B-924F-F9E0DD65AE47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C37F-439B-924F-F9E0DD65AE47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C37F-439B-924F-F9E0DD65AE47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C37F-439B-924F-F9E0DD65AE47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C37F-439B-924F-F9E0DD65AE47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E-C37F-439B-924F-F9E0DD65AE47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0-C37F-439B-924F-F9E0DD65AE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6.1'!$B$42:$H$42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6.1'!$B$44:$H$44</c:f>
              <c:numCache>
                <c:formatCode>General</c:formatCode>
                <c:ptCount val="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37F-439B-924F-F9E0DD65A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8625200"/>
        <c:axId val="278623568"/>
      </c:barChart>
      <c:catAx>
        <c:axId val="278625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278623568"/>
        <c:crosses val="autoZero"/>
        <c:auto val="1"/>
        <c:lblAlgn val="ctr"/>
        <c:lblOffset val="100"/>
        <c:noMultiLvlLbl val="0"/>
      </c:catAx>
      <c:valAx>
        <c:axId val="2786235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7862520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effectLst/>
              </a:rPr>
              <a:t>Gráfica 3</a:t>
            </a:r>
            <a:endParaRPr lang="es-MX" sz="1000">
              <a:effectLst/>
            </a:endParaRPr>
          </a:p>
          <a:p>
            <a:pPr>
              <a:defRPr sz="1000"/>
            </a:pPr>
            <a:r>
              <a:rPr lang="es-MX" sz="1000" b="1" i="0" baseline="0">
                <a:effectLst/>
              </a:rPr>
              <a:t>Cobertura de asistencia (%) de los representantes de los partidos políticos nacionales a la sesión ordinaria de los consejos locales</a:t>
            </a:r>
            <a:endParaRPr lang="es-MX" sz="10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0"/>
      <c:rotY val="1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cene3d>
          <a:camera prst="orthographicFront"/>
          <a:lightRig rig="threePt" dir="t"/>
        </a:scene3d>
        <a:sp3d/>
      </c:spPr>
    </c:sideWall>
    <c:backWall>
      <c:thickness val="0"/>
      <c:spPr>
        <a:noFill/>
        <a:ln w="25400">
          <a:noFill/>
        </a:ln>
        <a:effectLst/>
        <a:scene3d>
          <a:camera prst="orthographicFront"/>
          <a:lightRig rig="threePt" dir="t"/>
        </a:scene3d>
        <a:sp3d/>
      </c:spPr>
    </c:backWall>
    <c:plotArea>
      <c:layout>
        <c:manualLayout>
          <c:layoutTarget val="inner"/>
          <c:xMode val="edge"/>
          <c:yMode val="edge"/>
          <c:x val="0"/>
          <c:y val="0.22867987035944626"/>
          <c:w val="1"/>
          <c:h val="0.69046141361777302"/>
        </c:manualLayout>
      </c:layout>
      <c:bar3DChart>
        <c:barDir val="col"/>
        <c:grouping val="clustered"/>
        <c:varyColors val="0"/>
        <c:ser>
          <c:idx val="1"/>
          <c:order val="0"/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2-CC82-4493-ADE4-FF7785EDEA7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4-CC82-4493-ADE4-FF7785EDEA78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6-CC82-4493-ADE4-FF7785EDEA78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8-CC82-4493-ADE4-FF7785EDEA78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A-CC82-4493-ADE4-FF7785EDEA78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C-CC82-4493-ADE4-FF7785EDEA78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E-CC82-4493-ADE4-FF7785EDEA78}"/>
              </c:ext>
            </c:extLst>
          </c:dPt>
          <c:dPt>
            <c:idx val="7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0-CC82-4493-ADE4-FF7785EDEA78}"/>
              </c:ext>
            </c:extLst>
          </c:dPt>
          <c:dPt>
            <c:idx val="8"/>
            <c:invertIfNegative val="0"/>
            <c:bubble3D val="0"/>
            <c:spPr>
              <a:gradFill>
                <a:gsLst>
                  <a:gs pos="100000">
                    <a:srgbClr val="00B0F0"/>
                  </a:gs>
                  <a:gs pos="52000">
                    <a:srgbClr val="7030A0">
                      <a:lumMod val="68000"/>
                      <a:lumOff val="32000"/>
                    </a:srgbClr>
                  </a:gs>
                  <a:gs pos="0">
                    <a:srgbClr val="FF0000"/>
                  </a:gs>
                </a:gsLst>
                <a:path path="circle">
                  <a:fillToRect l="100000" t="100000"/>
                </a:path>
              </a:gra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2-CC82-4493-ADE4-FF7785EDEA78}"/>
              </c:ext>
            </c:extLst>
          </c:dPt>
          <c:dLbls>
            <c:dLbl>
              <c:idx val="0"/>
              <c:layout>
                <c:manualLayout>
                  <c:x val="-1.8546113231176862E-2"/>
                  <c:y val="-1.25071029511838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C82-4493-ADE4-FF7785EDEA78}"/>
                </c:ext>
              </c:extLst>
            </c:dLbl>
            <c:dLbl>
              <c:idx val="1"/>
              <c:layout>
                <c:manualLayout>
                  <c:x val="-1.1122363219016298E-2"/>
                  <c:y val="-5.14628309703316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C82-4493-ADE4-FF7785EDEA78}"/>
                </c:ext>
              </c:extLst>
            </c:dLbl>
            <c:dLbl>
              <c:idx val="2"/>
              <c:layout>
                <c:manualLayout>
                  <c:x val="-1.1122363219016298E-2"/>
                  <c:y val="-7.71942464554975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C82-4493-ADE4-FF7785EDEA78}"/>
                </c:ext>
              </c:extLst>
            </c:dLbl>
            <c:dLbl>
              <c:idx val="3"/>
              <c:layout>
                <c:manualLayout>
                  <c:x val="-7.4149088126775091E-3"/>
                  <c:y val="-1.029256619406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C82-4493-ADE4-FF7785EDEA78}"/>
                </c:ext>
              </c:extLst>
            </c:dLbl>
            <c:dLbl>
              <c:idx val="4"/>
              <c:layout>
                <c:manualLayout>
                  <c:x val="-1.1122363219016263E-2"/>
                  <c:y val="-5.14628309703312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C82-4493-ADE4-FF7785EDEA78}"/>
                </c:ext>
              </c:extLst>
            </c:dLbl>
            <c:dLbl>
              <c:idx val="5"/>
              <c:layout>
                <c:manualLayout>
                  <c:x val="-1.1122363219016331E-2"/>
                  <c:y val="-2.57314154851658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C82-4493-ADE4-FF7785EDEA78}"/>
                </c:ext>
              </c:extLst>
            </c:dLbl>
            <c:dLbl>
              <c:idx val="6"/>
              <c:layout>
                <c:manualLayout>
                  <c:x val="-1.1122363219016263E-2"/>
                  <c:y val="-1.029256619406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C82-4493-ADE4-FF7785EDEA78}"/>
                </c:ext>
              </c:extLst>
            </c:dLbl>
            <c:dLbl>
              <c:idx val="7"/>
              <c:layout>
                <c:manualLayout>
                  <c:x val="-9.2686360158468865E-3"/>
                  <c:y val="-5.14628309703321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C82-4493-ADE4-FF7785EDEA78}"/>
                </c:ext>
              </c:extLst>
            </c:dLbl>
            <c:dLbl>
              <c:idx val="8"/>
              <c:layout>
                <c:manualLayout>
                  <c:x val="-1.2976090422185642E-2"/>
                  <c:y val="-5.14628309703312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C82-4493-ADE4-FF7785EDEA78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0"/>
              <a:lstStyle/>
              <a:p>
                <a:pPr algn="ctr"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6.1'!$B$31:$H$31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6.1'!$B$32:$H$32</c:f>
              <c:numCache>
                <c:formatCode>0%</c:formatCode>
                <c:ptCount val="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13-CC82-4493-ADE4-FF7785EDE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gapDepth val="142"/>
        <c:shape val="box"/>
        <c:axId val="1467362847"/>
        <c:axId val="1467387391"/>
        <c:axId val="0"/>
        <c:extLst/>
      </c:bar3DChart>
      <c:catAx>
        <c:axId val="1467362847"/>
        <c:scaling>
          <c:orientation val="minMax"/>
        </c:scaling>
        <c:delete val="0"/>
        <c:axPos val="b"/>
        <c:numFmt formatCode="0.00%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bg2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467387391"/>
        <c:crosses val="autoZero"/>
        <c:auto val="0"/>
        <c:lblAlgn val="ctr"/>
        <c:lblOffset val="100"/>
        <c:noMultiLvlLbl val="0"/>
      </c:catAx>
      <c:valAx>
        <c:axId val="1467387391"/>
        <c:scaling>
          <c:orientation val="minMax"/>
          <c:max val="1"/>
        </c:scaling>
        <c:delete val="1"/>
        <c:axPos val="l"/>
        <c:numFmt formatCode="0.00%" sourceLinked="0"/>
        <c:majorTickMark val="out"/>
        <c:minorTickMark val="none"/>
        <c:tickLblPos val="nextTo"/>
        <c:crossAx val="14673628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6350" cap="flat" cmpd="sng" algn="ctr">
      <a:noFill/>
      <a:round/>
    </a:ln>
    <a:effectLst/>
  </c:spPr>
  <c:txPr>
    <a:bodyPr/>
    <a:lstStyle/>
    <a:p>
      <a:pPr>
        <a:defRPr sz="9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chemeClr val="tx1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10</a:t>
            </a:r>
            <a:endParaRPr lang="es-MX" sz="1000" b="1">
              <a:solidFill>
                <a:schemeClr val="tx1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1000" b="1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chemeClr val="tx1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Porcentaje de asistencias e inasistencia de representantes de partidos políticos nacionales a las sesiones de los consejos locales</a:t>
            </a:r>
            <a:endParaRPr lang="es-MX" sz="1000" b="1">
              <a:solidFill>
                <a:schemeClr val="tx1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05198743195863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2.9139072341188711E-2"/>
          <c:y val="0.19548128745787866"/>
          <c:w val="0.96758313333067325"/>
          <c:h val="0.6344486116433417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'Anexo 6.1'!$A$32</c:f>
              <c:strCache>
                <c:ptCount val="1"/>
                <c:pt idx="0">
                  <c:v>Asistencia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C77D188-15B7-4F4E-BDEB-BC84F615AE9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F6F5A9F-718C-4F12-AC90-4FD7FA372D9B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8189-4415-8DC4-CFF0A08910E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CC99324-81DB-4922-9613-78E8B7920C9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63AE05C-A24F-4949-9A5C-E4DA0C5DCDCE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8189-4415-8DC4-CFF0A08910E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27DAC76-C200-433D-902B-FC11B6E0061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64C6CF5-CFDB-45D9-8E5A-E6A6FE0F430A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8189-4415-8DC4-CFF0A08910E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FCBB318-29F9-42B6-ABC1-545D1308F70E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B337DC8-1A21-4183-9E9A-2DEFD34FC7B2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8189-4415-8DC4-CFF0A08910E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30DCFB9-2590-4926-9B72-6A1D2CB2C74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8CA5E32-4B22-453A-B6B8-FEDACF783F5F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8189-4415-8DC4-CFF0A08910E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537801D-7B3A-4863-A00E-3F8FFCB0083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02C36705-817A-47B9-9D2A-24432DF61604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8189-4415-8DC4-CFF0A08910E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69EB021-5A7E-4D75-912B-12740E1CDB0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AEAE2D22-DCF5-4FF6-9308-CA29D9693B17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8189-4415-8DC4-CFF0A08910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6.1'!$B$31:$H$31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6.1'!$B$32:$H$32</c:f>
              <c:numCache>
                <c:formatCode>0%</c:formatCode>
                <c:ptCount val="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'Anexo 6.1'!$B$9:$H$9</c15:f>
                <c15:dlblRangeCache>
                  <c:ptCount val="7"/>
                  <c:pt idx="0">
                    <c:v>2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2</c:v>
                  </c:pt>
                  <c:pt idx="5">
                    <c:v>2</c:v>
                  </c:pt>
                  <c:pt idx="6">
                    <c:v>2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4595-4D2A-9978-2F6DBC5C47B6}"/>
            </c:ext>
          </c:extLst>
        </c:ser>
        <c:ser>
          <c:idx val="1"/>
          <c:order val="1"/>
          <c:tx>
            <c:strRef>
              <c:f>'Anexo 6.1'!$A$33</c:f>
              <c:strCache>
                <c:ptCount val="1"/>
                <c:pt idx="0">
                  <c:v>Inasistencia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0856F71-30E7-4FC6-BE3A-30EDB313D834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EE9342FD-5585-424C-9647-8B2DCD1E0860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8189-4415-8DC4-CFF0A08910E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FAE32DA-7E24-4B94-A6AD-741E947241CC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FD43E8AE-34ED-400A-98FB-FC693679A1E1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8189-4415-8DC4-CFF0A08910E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571714E-D407-4EBD-906A-B3CF304CD9E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8F129B5-39CE-435F-9001-B6CF90EFF50F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8189-4415-8DC4-CFF0A08910E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3EBFB05-6BAE-4A7F-BC56-FF6E4D2B17A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0FE78FF7-F258-410E-BB51-4341E2A6733B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8189-4415-8DC4-CFF0A08910E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1FC85C9-0A21-45AC-865E-498E25DC7A3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94C1C137-8010-4FEA-BDE7-93DBB3C90162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8189-4415-8DC4-CFF0A08910E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877A862-6FC8-4447-9B36-95D50061ADC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B8602CC-2FC9-4424-9BD6-60CDB05CDD95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8189-4415-8DC4-CFF0A08910E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B6635A8-0C90-4805-8A8D-045594D943B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9E5DDE40-128F-41F5-ADAB-30C4114D37B6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8189-4415-8DC4-CFF0A08910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6.1'!$B$31:$H$31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6.1'!$B$33:$H$33</c:f>
              <c:numCache>
                <c:formatCode>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'Anexo 6.1'!$B$10:$H$10</c15:f>
                <c15:dlblRangeCache>
                  <c:ptCount val="7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4595-4D2A-9978-2F6DBC5C47B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849746864"/>
        <c:axId val="1849745616"/>
      </c:barChart>
      <c:catAx>
        <c:axId val="1849746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849745616"/>
        <c:crosses val="autoZero"/>
        <c:auto val="1"/>
        <c:lblAlgn val="ctr"/>
        <c:lblOffset val="100"/>
        <c:noMultiLvlLbl val="0"/>
      </c:catAx>
      <c:valAx>
        <c:axId val="1849745616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849746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9415700415155303"/>
          <c:y val="0.92732154804505551"/>
          <c:w val="0.32111430614599612"/>
          <c:h val="4.85220312654012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4</a:t>
            </a:r>
            <a:endParaRPr lang="es-MX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>
                <a:solidFill>
                  <a:sysClr val="windowText" lastClr="000000"/>
                </a:solidFill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  <a:p>
            <a:pPr>
              <a:defRPr>
                <a:solidFill>
                  <a:sysClr val="windowText" lastClr="000000"/>
                </a:solidFill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Cobertura de asistencia e inasistencia de las representaciones de los partidos políticos locales a la sesión de los consejos locales </a:t>
            </a:r>
            <a:endParaRPr lang="es-MX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064564455989732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516112379228746"/>
          <c:y val="0.40469901755887649"/>
          <c:w val="0.8247169525815039"/>
          <c:h val="0.5927559712104496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3EC3-4EF4-AF6D-42181C921FA9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3EC3-4EF4-AF6D-42181C921FA9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3EC3-4EF4-AF6D-42181C921FA9}"/>
              </c:ext>
            </c:extLst>
          </c:dPt>
          <c:dLbls>
            <c:dLbl>
              <c:idx val="0"/>
              <c:layout>
                <c:manualLayout>
                  <c:x val="-9.1964347039880188E-17"/>
                  <c:y val="-0.1997134880760841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C3-4EF4-AF6D-42181C921FA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3EC3-4EF4-AF6D-42181C921FA9}"/>
                </c:ext>
              </c:extLst>
            </c:dLbl>
            <c:dLbl>
              <c:idx val="2"/>
              <c:layout>
                <c:manualLayout>
                  <c:x val="0.18058662213355273"/>
                  <c:y val="1.957975373294942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EC3-4EF4-AF6D-42181C921F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spc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6.2'!$Q$25:$Q$27</c:f>
              <c:strCache>
                <c:ptCount val="3"/>
                <c:pt idx="0">
                  <c:v>Asistencia</c:v>
                </c:pt>
                <c:pt idx="1">
                  <c:v>Inasistencias</c:v>
                </c:pt>
                <c:pt idx="2">
                  <c:v>Inasistencias Justificadas</c:v>
                </c:pt>
              </c:strCache>
            </c:strRef>
          </c:cat>
          <c:val>
            <c:numRef>
              <c:f>'Anexo 6.2'!$R$25:$R$27</c:f>
              <c:numCache>
                <c:formatCode>General</c:formatCode>
                <c:ptCount val="3"/>
                <c:pt idx="0" formatCode="0">
                  <c:v>6</c:v>
                </c:pt>
                <c:pt idx="1">
                  <c:v>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C3-4EF4-AF6D-42181C921FA9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'Anexo 7.1'!$A$8:$U$8</c:f>
          <c:strCache>
            <c:ptCount val="21"/>
            <c:pt idx="0">
              <c:v>Acuerdo por el que se aprueban las acreditaciones de la ciudadanía que presentó solicitud para actuar como observadora electoral.</c:v>
            </c:pt>
          </c:strCache>
        </c:strRef>
      </c:tx>
      <c:overlay val="0"/>
      <c:txPr>
        <a:bodyPr/>
        <a:lstStyle/>
        <a:p>
          <a:pPr>
            <a:defRPr sz="1000" b="1">
              <a:latin typeface="Arial" panose="020B0604020202020204" pitchFamily="34" charset="0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 prstMaterial="matte">
              <a:bevelT w="127000" h="63500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127000" h="63500" prst="coolSlan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DF6C-457A-8B2E-420653CD6034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127000" h="63500"/>
              </a:sp3d>
            </c:spPr>
            <c:extLst>
              <c:ext xmlns:c16="http://schemas.microsoft.com/office/drawing/2014/chart" uri="{C3380CC4-5D6E-409C-BE32-E72D297353CC}">
                <c16:uniqueId val="{00000003-DF6C-457A-8B2E-420653CD603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7.1'!$C$25:$D$25</c:f>
              <c:strCache>
                <c:ptCount val="2"/>
                <c:pt idx="0">
                  <c:v>Unanimidad</c:v>
                </c:pt>
                <c:pt idx="1">
                  <c:v>Mayoría</c:v>
                </c:pt>
              </c:strCache>
            </c:strRef>
          </c:cat>
          <c:val>
            <c:numRef>
              <c:f>'Anexo 7.1'!$C$26:$D$26</c:f>
              <c:numCache>
                <c:formatCode>General</c:formatCode>
                <c:ptCount val="2"/>
                <c:pt idx="0">
                  <c:v>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6C-457A-8B2E-420653CD6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Gráfica 1
Vacantes de consejeras/os electorales de los consejos locales
Proceso Electoral  2019-2020 (acumulado, propietarios más suplentes)</a:t>
            </a:r>
          </a:p>
        </c:rich>
      </c:tx>
      <c:layout>
        <c:manualLayout>
          <c:xMode val="edge"/>
          <c:yMode val="edge"/>
          <c:x val="0.16158336867527748"/>
          <c:y val="1.639940573866805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3233832728309864E-2"/>
          <c:y val="0.24345326526983915"/>
          <c:w val="0.90318236286814857"/>
          <c:h val="0.58496118296423605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'Anexo 1'!$V$19</c:f>
              <c:strCache>
                <c:ptCount val="1"/>
                <c:pt idx="0">
                  <c:v>Plazas cubiertas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4.096262160778289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CBA-4CD8-B820-C89DBE4CBC30}"/>
                </c:ext>
              </c:extLst>
            </c:dLbl>
            <c:dLbl>
              <c:idx val="1"/>
              <c:layout>
                <c:manualLayout>
                  <c:x val="8.192524321556541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CBA-4CD8-B820-C89DBE4CBC30}"/>
                </c:ext>
              </c:extLst>
            </c:dLbl>
            <c:dLbl>
              <c:idx val="2"/>
              <c:layout>
                <c:manualLayout>
                  <c:x val="1.2909515342840209E-2"/>
                  <c:y val="-4.75859240359332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0003-495C-90AD-9EB8522C55BA}"/>
                </c:ext>
              </c:extLst>
            </c:dLbl>
            <c:dLbl>
              <c:idx val="3"/>
              <c:layout>
                <c:manualLayout>
                  <c:x val="6.7650685242846018E-3"/>
                  <c:y val="-5.24511896766147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0003-495C-90AD-9EB8522C55BA}"/>
                </c:ext>
              </c:extLst>
            </c:dLbl>
            <c:dLbl>
              <c:idx val="4"/>
              <c:layout>
                <c:manualLayout>
                  <c:x val="1.1275114207141071E-2"/>
                  <c:y val="-3.2781993547884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0003-495C-90AD-9EB8522C55BA}"/>
                </c:ext>
              </c:extLst>
            </c:dLbl>
            <c:dLbl>
              <c:idx val="5"/>
              <c:layout>
                <c:manualLayout>
                  <c:x val="1.3530137048569285E-2"/>
                  <c:y val="-3.6060192902672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0003-495C-90AD-9EB8522C55BA}"/>
                </c:ext>
              </c:extLst>
            </c:dLbl>
            <c:dLbl>
              <c:idx val="6"/>
              <c:layout>
                <c:manualLayout>
                  <c:x val="6.7650685242845602E-3"/>
                  <c:y val="-4.917299032182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003-495C-90AD-9EB8522C55BA}"/>
                </c:ext>
              </c:extLst>
            </c:dLbl>
            <c:dLbl>
              <c:idx val="7"/>
              <c:layout>
                <c:manualLayout>
                  <c:x val="6.7650685242844778E-3"/>
                  <c:y val="-5.57293890314030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003-495C-90AD-9EB8522C55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1'!$Y$17:$AD$17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1'!$Y$19:$AD$19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0.75</c:v>
                </c:pt>
                <c:pt idx="4">
                  <c:v>0.75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43-46CA-93A4-09C1A33CCDB3}"/>
            </c:ext>
          </c:extLst>
        </c:ser>
        <c:ser>
          <c:idx val="0"/>
          <c:order val="1"/>
          <c:tx>
            <c:strRef>
              <c:f>'Anexo 1'!$V$18</c:f>
              <c:strCache>
                <c:ptCount val="1"/>
                <c:pt idx="0">
                  <c:v>Vacantes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9701175014761433E-3"/>
                  <c:y val="-2.64628816411154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BAE-4829-80A3-6B990E9476FD}"/>
                </c:ext>
              </c:extLst>
            </c:dLbl>
            <c:dLbl>
              <c:idx val="1"/>
              <c:layout>
                <c:manualLayout>
                  <c:x val="8.7756772338941497E-3"/>
                  <c:y val="-2.783842316156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BAE-4829-80A3-6B990E9476FD}"/>
                </c:ext>
              </c:extLst>
            </c:dLbl>
            <c:dLbl>
              <c:idx val="2"/>
              <c:layout>
                <c:manualLayout>
                  <c:x val="1.1237627554620114E-2"/>
                  <c:y val="-3.09474124149137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843-46CA-93A4-09C1A33CCDB3}"/>
                </c:ext>
              </c:extLst>
            </c:dLbl>
            <c:dLbl>
              <c:idx val="3"/>
              <c:layout>
                <c:manualLayout>
                  <c:x val="6.7025492781144294E-3"/>
                  <c:y val="-9.41649885674927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843-46CA-93A4-09C1A33CCDB3}"/>
                </c:ext>
              </c:extLst>
            </c:dLbl>
            <c:dLbl>
              <c:idx val="4"/>
              <c:layout>
                <c:manualLayout>
                  <c:x val="8.7880950365075341E-3"/>
                  <c:y val="-9.256628857070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843-46CA-93A4-09C1A33CCDB3}"/>
                </c:ext>
              </c:extLst>
            </c:dLbl>
            <c:dLbl>
              <c:idx val="5"/>
              <c:layout>
                <c:manualLayout>
                  <c:x val="8.9701967658355041E-3"/>
                  <c:y val="-4.28834938274345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F843-46CA-93A4-09C1A33CCDB3}"/>
                </c:ext>
              </c:extLst>
            </c:dLbl>
            <c:dLbl>
              <c:idx val="6"/>
              <c:layout>
                <c:manualLayout>
                  <c:x val="1.1275114207141071E-2"/>
                  <c:y val="-6.8842186450556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03-495C-90AD-9EB8522C55BA}"/>
                </c:ext>
              </c:extLst>
            </c:dLbl>
            <c:dLbl>
              <c:idx val="7"/>
              <c:layout>
                <c:manualLayout>
                  <c:x val="6.7650685242846426E-3"/>
                  <c:y val="-6.8842186450556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003-495C-90AD-9EB8522C55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1'!$Y$17:$AD$17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1'!$Y$18:$AD$18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0.25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43-46CA-93A4-09C1A33CCDB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481254352"/>
        <c:axId val="1481273904"/>
        <c:axId val="0"/>
      </c:bar3DChart>
      <c:catAx>
        <c:axId val="148125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481273904"/>
        <c:crosses val="autoZero"/>
        <c:auto val="1"/>
        <c:lblAlgn val="ctr"/>
        <c:lblOffset val="100"/>
        <c:noMultiLvlLbl val="0"/>
      </c:catAx>
      <c:valAx>
        <c:axId val="1481273904"/>
        <c:scaling>
          <c:orientation val="minMax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4812543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MX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5.2</a:t>
            </a:r>
          </a:p>
          <a:p>
            <a:pPr>
              <a:defRPr sz="1000">
                <a:solidFill>
                  <a:sysClr val="windowText" lastClr="000000"/>
                </a:solidFill>
              </a:defRPr>
            </a:pPr>
            <a:r>
              <a:rPr lang="es-MX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de consejeras/os a las sesiones de los consejos locales</a:t>
            </a:r>
          </a:p>
          <a:p>
            <a:pPr>
              <a:defRPr sz="1000">
                <a:solidFill>
                  <a:sysClr val="windowText" lastClr="000000"/>
                </a:solidFill>
              </a:defRPr>
            </a:pPr>
            <a:r>
              <a:rPr lang="es-MX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  <a:endParaRPr lang="es-MX" sz="100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1552528865313161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cap="all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52400" sx="102000" sy="102000" algn="ctr" rotWithShape="0">
                <a:prstClr val="black">
                  <a:alpha val="58000"/>
                </a:prstClr>
              </a:outerShdw>
            </a:effectLst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B2DE-4DB1-BCB7-8F747F231217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2DE-4DB1-BCB7-8F747F231217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2DE-4DB1-BCB7-8F747F23121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B2DE-4DB1-BCB7-8F747F231217}"/>
              </c:ext>
            </c:extLst>
          </c:dPt>
          <c:dLbls>
            <c:dLbl>
              <c:idx val="0"/>
              <c:layout>
                <c:manualLayout>
                  <c:x val="-0.18790885817063613"/>
                  <c:y val="-0.2408671679233817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DE-4DB1-BCB7-8F747F231217}"/>
                </c:ext>
              </c:extLst>
            </c:dLbl>
            <c:dLbl>
              <c:idx val="1"/>
              <c:layout>
                <c:manualLayout>
                  <c:x val="5.8989367355986077E-3"/>
                  <c:y val="-4.7484616613403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DE-4DB1-BCB7-8F747F231217}"/>
                </c:ext>
              </c:extLst>
            </c:dLbl>
            <c:dLbl>
              <c:idx val="2"/>
              <c:layout>
                <c:manualLayout>
                  <c:x val="-0.26256450591020414"/>
                  <c:y val="-2.54030227759130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DE-4DB1-BCB7-8F747F231217}"/>
                </c:ext>
              </c:extLst>
            </c:dLbl>
            <c:dLbl>
              <c:idx val="3"/>
              <c:layout>
                <c:manualLayout>
                  <c:x val="0.17955652738694997"/>
                  <c:y val="-3.183416078091422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DE-4DB1-BCB7-8F747F2312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spc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5'!$AF$17:$AF$20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5'!$AH$17:$AH$20</c:f>
              <c:numCache>
                <c:formatCode>General</c:formatCode>
                <c:ptCount val="4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2DE-4DB1-BCB7-8F747F23121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8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5.4</a:t>
            </a:r>
          </a:p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8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</a:t>
            </a:r>
            <a:r>
              <a:rPr lang="es-MX" sz="8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presidentas/es y secretarias/os  a las sesiones de los consejos locales</a:t>
            </a:r>
            <a:endParaRPr lang="es-MX" sz="8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8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  <a:endParaRPr lang="es-MX" sz="800" b="1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52400" dist="50800" dir="5400000" algn="ctr" rotWithShape="0">
                <a:srgbClr val="000000">
                  <a:alpha val="41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prst="slope"/>
              <a:bevelB w="114300" prst="artDeco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57D7-454E-8C5B-E802751C4B09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3-57D7-454E-8C5B-E802751C4B0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5-57D7-454E-8C5B-E802751C4B0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7-57D7-454E-8C5B-E802751C4B09}"/>
              </c:ext>
            </c:extLst>
          </c:dPt>
          <c:dLbls>
            <c:dLbl>
              <c:idx val="1"/>
              <c:layout>
                <c:manualLayout>
                  <c:x val="0.2066380950245538"/>
                  <c:y val="-1.533814612563919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D7-454E-8C5B-E802751C4B09}"/>
                </c:ext>
              </c:extLst>
            </c:dLbl>
            <c:dLbl>
              <c:idx val="2"/>
              <c:layout>
                <c:manualLayout>
                  <c:x val="-0.16379848995848784"/>
                  <c:y val="-8.719985535625023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D7-454E-8C5B-E802751C4B09}"/>
                </c:ext>
              </c:extLst>
            </c:dLbl>
            <c:dLbl>
              <c:idx val="3"/>
              <c:layout>
                <c:manualLayout>
                  <c:x val="1.5119860611552724E-2"/>
                  <c:y val="-3.334771104811180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7D7-454E-8C5B-E802751C4B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5'!$AF$41:$AF$44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5'!$AH$41:$AH$44</c:f>
              <c:numCache>
                <c:formatCode>General</c:formatCode>
                <c:ptCount val="4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7D7-454E-8C5B-E802751C4B0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5.6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de </a:t>
            </a:r>
            <a:r>
              <a:rPr lang="es-MX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vocales</a:t>
            </a:r>
            <a:r>
              <a:rPr lang="es-MX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a las sesiones de los consejos locales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</a:rPr>
              <a:t>Proceso Electoral Local 2019-2020</a:t>
            </a:r>
            <a:endParaRPr lang="es-MX" sz="1000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52400" dist="50800" dir="5400000" algn="ctr" rotWithShape="0">
                <a:srgbClr val="000000">
                  <a:alpha val="55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prst="slope"/>
              <a:bevelB w="114300" prst="artDeco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EDE2-4F43-B031-EF67D58EC84A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3-EDE2-4F43-B031-EF67D58EC84A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5-EDE2-4F43-B031-EF67D58EC84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7-EDE2-4F43-B031-EF67D58EC84A}"/>
              </c:ext>
            </c:extLst>
          </c:dPt>
          <c:dLbls>
            <c:dLbl>
              <c:idx val="1"/>
              <c:layout>
                <c:manualLayout>
                  <c:x val="-0.21111828300117011"/>
                  <c:y val="4.960386946327934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DE2-4F43-B031-EF67D58EC84A}"/>
                </c:ext>
              </c:extLst>
            </c:dLbl>
            <c:dLbl>
              <c:idx val="2"/>
              <c:layout>
                <c:manualLayout>
                  <c:x val="0.27328789256025193"/>
                  <c:y val="-3.592389905527830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DE2-4F43-B031-EF67D58EC84A}"/>
                </c:ext>
              </c:extLst>
            </c:dLbl>
            <c:dLbl>
              <c:idx val="3"/>
              <c:layout>
                <c:manualLayout>
                  <c:x val="-0.20468090730050059"/>
                  <c:y val="-2.164876003804956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DE2-4F43-B031-EF67D58EC8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5'!$AF$60:$AF$63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5'!$AH$60:$AH$63</c:f>
              <c:numCache>
                <c:formatCode>General</c:formatCode>
                <c:ptCount val="4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E2-4F43-B031-EF67D58EC84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5.3</a:t>
            </a:r>
            <a:endParaRPr lang="es-MX" sz="10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Asistencia de presidentas/es y secretarias/os  a las sesiones de los consejos locales </a:t>
            </a:r>
          </a:p>
          <a:p>
            <a:pPr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</c:rich>
      </c:tx>
      <c:layout>
        <c:manualLayout>
          <c:xMode val="edge"/>
          <c:yMode val="edge"/>
          <c:x val="0.1152082239720035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'Anexo 5'!$AK$46:$AK$47</c:f>
              <c:strCache>
                <c:ptCount val="2"/>
                <c:pt idx="1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5'!$AJ$48:$AJ$49</c:f>
              <c:strCache>
                <c:ptCount val="2"/>
                <c:pt idx="0">
                  <c:v>Presidenta/e</c:v>
                </c:pt>
                <c:pt idx="1">
                  <c:v>Secretaria/o</c:v>
                </c:pt>
              </c:strCache>
            </c:strRef>
          </c:cat>
          <c:val>
            <c:numRef>
              <c:f>'Anexo 5'!$AK$48:$AK$49</c:f>
              <c:numCache>
                <c:formatCode>General</c:formatCode>
                <c:ptCount val="2"/>
                <c:pt idx="0">
                  <c:v>2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B8-4C3B-8DB5-C4FF743DF791}"/>
            </c:ext>
          </c:extLst>
        </c:ser>
        <c:ser>
          <c:idx val="1"/>
          <c:order val="1"/>
          <c:tx>
            <c:strRef>
              <c:f>'Anexo 5'!$AL$46:$AL$47</c:f>
              <c:strCache>
                <c:ptCount val="2"/>
                <c:pt idx="1">
                  <c:v>Inasistencia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dLbl>
              <c:idx val="0"/>
              <c:layout>
                <c:manualLayout>
                  <c:x val="1.8705994424288039E-2"/>
                  <c:y val="-2.3712084878061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B8-4C3B-8DB5-C4FF743DF791}"/>
                </c:ext>
              </c:extLst>
            </c:dLbl>
            <c:dLbl>
              <c:idx val="1"/>
              <c:layout>
                <c:manualLayout>
                  <c:x val="1.6367745121251949E-2"/>
                  <c:y val="-2.0748074268303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7B8-4C3B-8DB5-C4FF743DF7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5'!$AJ$48:$AJ$49</c:f>
              <c:strCache>
                <c:ptCount val="2"/>
                <c:pt idx="0">
                  <c:v>Presidenta/e</c:v>
                </c:pt>
                <c:pt idx="1">
                  <c:v>Secretaria/o</c:v>
                </c:pt>
              </c:strCache>
            </c:strRef>
          </c:cat>
          <c:val>
            <c:numRef>
              <c:f>'Anexo 5'!$AL$48:$AL$49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B8-4C3B-8DB5-C4FF743DF7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109150320"/>
        <c:axId val="2109151408"/>
        <c:axId val="0"/>
      </c:bar3DChart>
      <c:catAx>
        <c:axId val="210915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2109151408"/>
        <c:crosses val="autoZero"/>
        <c:auto val="1"/>
        <c:lblAlgn val="ctr"/>
        <c:lblOffset val="100"/>
        <c:noMultiLvlLbl val="0"/>
      </c:catAx>
      <c:valAx>
        <c:axId val="210915140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109150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5.1
Número absoluto de asistencias e inasistencias de consejeras/os a las sesiones de los consejos locales
Proceso Electoral Local 2019-2020</a:t>
            </a:r>
            <a:endParaRPr lang="en-US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'Anexo 5'!$D$27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5'!$G$25:$L$26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5'!$G$27:$L$27</c:f>
              <c:numCache>
                <c:formatCode>General</c:formatCode>
                <c:ptCount val="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EA-431A-8360-BE5BF115B1F3}"/>
            </c:ext>
          </c:extLst>
        </c:ser>
        <c:ser>
          <c:idx val="1"/>
          <c:order val="1"/>
          <c:tx>
            <c:strRef>
              <c:f>'Anexo 5'!$D$28</c:f>
              <c:strCache>
                <c:ptCount val="1"/>
                <c:pt idx="0">
                  <c:v>Inasistencias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5'!$G$25:$L$26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5'!$G$28:$L$28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EA-431A-8360-BE5BF115B1F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87813951"/>
        <c:axId val="87808127"/>
        <c:axId val="0"/>
      </c:bar3DChart>
      <c:catAx>
        <c:axId val="8781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87808127"/>
        <c:crosses val="autoZero"/>
        <c:auto val="1"/>
        <c:lblAlgn val="ctr"/>
        <c:lblOffset val="100"/>
        <c:noMultiLvlLbl val="0"/>
      </c:catAx>
      <c:valAx>
        <c:axId val="87808127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87813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0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8</a:t>
            </a:r>
            <a:endParaRPr lang="es-MX" sz="1000" b="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ctr" rtl="0"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0" i="0" u="none" strike="noStrike" kern="1200" spc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Número absoluto de asistencias e inasistencias de vocales  a las sesiones de los consejos locales</a:t>
            </a:r>
          </a:p>
          <a:p>
            <a:pPr algn="ctr" rtl="0"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0" i="0" u="none" strike="noStrike" kern="1200" spc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0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'Anexo 5'!$D$27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5'!$M$25:$O$26</c:f>
              <c:strCache>
                <c:ptCount val="3"/>
                <c:pt idx="0">
                  <c:v>VOE</c:v>
                </c:pt>
                <c:pt idx="1">
                  <c:v>VRFE</c:v>
                </c:pt>
                <c:pt idx="2">
                  <c:v>VCEyEC</c:v>
                </c:pt>
              </c:strCache>
            </c:strRef>
          </c:cat>
          <c:val>
            <c:numRef>
              <c:f>'Anexo 5'!$M$27:$O$27</c:f>
              <c:numCache>
                <c:formatCode>General</c:formatCode>
                <c:ptCount val="3"/>
                <c:pt idx="0">
                  <c:v>2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A0-4E1B-A0CB-50D2F388A2B1}"/>
            </c:ext>
          </c:extLst>
        </c:ser>
        <c:ser>
          <c:idx val="1"/>
          <c:order val="1"/>
          <c:tx>
            <c:strRef>
              <c:f>'Anexo 5'!$D$28</c:f>
              <c:strCache>
                <c:ptCount val="1"/>
                <c:pt idx="0">
                  <c:v>Inasistencias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5'!$M$25:$O$26</c:f>
              <c:strCache>
                <c:ptCount val="3"/>
                <c:pt idx="0">
                  <c:v>VOE</c:v>
                </c:pt>
                <c:pt idx="1">
                  <c:v>VRFE</c:v>
                </c:pt>
                <c:pt idx="2">
                  <c:v>VCEyEC</c:v>
                </c:pt>
              </c:strCache>
            </c:strRef>
          </c:cat>
          <c:val>
            <c:numRef>
              <c:f>'Anexo 5'!$M$28:$O$28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A0-4E1B-A0CB-50D2F388A2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7813951"/>
        <c:axId val="87808127"/>
        <c:axId val="0"/>
      </c:bar3DChart>
      <c:catAx>
        <c:axId val="8781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87808127"/>
        <c:crosses val="autoZero"/>
        <c:auto val="1"/>
        <c:lblAlgn val="ctr"/>
        <c:lblOffset val="100"/>
        <c:noMultiLvlLbl val="0"/>
      </c:catAx>
      <c:valAx>
        <c:axId val="87808127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87813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2</a:t>
            </a:r>
          </a:p>
          <a:p>
            <a:pPr>
              <a:defRPr/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  <a:p>
            <a:pPr>
              <a:defRPr/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Cobertura de asistencia e inasistencia (%) de las consejeras y consejeros electorales locales según el número de fórmula</a:t>
            </a:r>
            <a:endParaRPr lang="es-MX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'Anexo 5'!$H$31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dLbl>
              <c:idx val="0"/>
              <c:layout>
                <c:manualLayout>
                  <c:x val="6.4060572718333897E-3"/>
                  <c:y val="6.53048799457198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DE-4A2E-A3A6-68A44044236E}"/>
                </c:ext>
              </c:extLst>
            </c:dLbl>
            <c:dLbl>
              <c:idx val="1"/>
              <c:layout>
                <c:manualLayout>
                  <c:x val="6.40605727183338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DE-4A2E-A3A6-68A44044236E}"/>
                </c:ext>
              </c:extLst>
            </c:dLbl>
            <c:dLbl>
              <c:idx val="2"/>
              <c:layout>
                <c:manualLayout>
                  <c:x val="8.54140969577785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DE-4A2E-A3A6-68A44044236E}"/>
                </c:ext>
              </c:extLst>
            </c:dLbl>
            <c:dLbl>
              <c:idx val="3"/>
              <c:layout>
                <c:manualLayout>
                  <c:x val="6.4060572718333897E-3"/>
                  <c:y val="3.26524399728593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DE-4A2E-A3A6-68A44044236E}"/>
                </c:ext>
              </c:extLst>
            </c:dLbl>
            <c:dLbl>
              <c:idx val="4"/>
              <c:layout>
                <c:manualLayout>
                  <c:x val="4.270704847888848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DE-4A2E-A3A6-68A44044236E}"/>
                </c:ext>
              </c:extLst>
            </c:dLbl>
            <c:dLbl>
              <c:idx val="5"/>
              <c:layout>
                <c:manualLayout>
                  <c:x val="8.54140969577785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2DE-4A2E-A3A6-68A44044236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5'!$G$32:$G$37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5'!$H$32:$H$37</c:f>
              <c:numCache>
                <c:formatCode>0.0</c:formatCode>
                <c:ptCount val="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DE-4A2E-A3A6-68A44044236E}"/>
            </c:ext>
          </c:extLst>
        </c:ser>
        <c:ser>
          <c:idx val="1"/>
          <c:order val="1"/>
          <c:tx>
            <c:strRef>
              <c:f>'Anexo 5'!$I$31</c:f>
              <c:strCache>
                <c:ptCount val="1"/>
                <c:pt idx="0">
                  <c:v>Inasistencias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dLbl>
              <c:idx val="2"/>
              <c:layout>
                <c:manualLayout>
                  <c:x val="8.54140969577785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2DE-4A2E-A3A6-68A44044236E}"/>
                </c:ext>
              </c:extLst>
            </c:dLbl>
            <c:dLbl>
              <c:idx val="3"/>
              <c:layout>
                <c:manualLayout>
                  <c:x val="6.4060572718333897E-3"/>
                  <c:y val="-3.26524399728599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2DE-4A2E-A3A6-68A44044236E}"/>
                </c:ext>
              </c:extLst>
            </c:dLbl>
            <c:dLbl>
              <c:idx val="4"/>
              <c:layout>
                <c:manualLayout>
                  <c:x val="8.541409695777775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2DE-4A2E-A3A6-68A44044236E}"/>
                </c:ext>
              </c:extLst>
            </c:dLbl>
            <c:dLbl>
              <c:idx val="5"/>
              <c:layout>
                <c:manualLayout>
                  <c:x val="6.40605727183338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2DE-4A2E-A3A6-68A44044236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5'!$G$32:$G$37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5'!$I$32:$I$37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DE-4A2E-A3A6-68A440442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12484959"/>
        <c:axId val="1312486207"/>
        <c:axId val="0"/>
      </c:bar3DChart>
      <c:catAx>
        <c:axId val="1312484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312486207"/>
        <c:crosses val="autoZero"/>
        <c:auto val="1"/>
        <c:lblAlgn val="ctr"/>
        <c:lblOffset val="100"/>
        <c:noMultiLvlLbl val="0"/>
      </c:catAx>
      <c:valAx>
        <c:axId val="1312486207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24849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jpeg"/><Relationship Id="rId3" Type="http://schemas.openxmlformats.org/officeDocument/2006/relationships/image" Target="../media/image9.png"/><Relationship Id="rId7" Type="http://schemas.openxmlformats.org/officeDocument/2006/relationships/image" Target="../media/image13.jpeg"/><Relationship Id="rId2" Type="http://schemas.openxmlformats.org/officeDocument/2006/relationships/image" Target="../media/image1.png"/><Relationship Id="rId1" Type="http://schemas.openxmlformats.org/officeDocument/2006/relationships/chart" Target="../charts/chart13.xml"/><Relationship Id="rId6" Type="http://schemas.openxmlformats.org/officeDocument/2006/relationships/image" Target="../media/image12.png"/><Relationship Id="rId5" Type="http://schemas.openxmlformats.org/officeDocument/2006/relationships/image" Target="../media/image11.jpeg"/><Relationship Id="rId10" Type="http://schemas.openxmlformats.org/officeDocument/2006/relationships/image" Target="../media/image16.png"/><Relationship Id="rId4" Type="http://schemas.openxmlformats.org/officeDocument/2006/relationships/image" Target="../media/image10.png"/><Relationship Id="rId9" Type="http://schemas.openxmlformats.org/officeDocument/2006/relationships/image" Target="../media/image15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chart" Target="../charts/chart10.xml"/><Relationship Id="rId7" Type="http://schemas.openxmlformats.org/officeDocument/2006/relationships/image" Target="../media/image7.png"/><Relationship Id="rId2" Type="http://schemas.openxmlformats.org/officeDocument/2006/relationships/image" Target="../media/image3.jpeg"/><Relationship Id="rId1" Type="http://schemas.openxmlformats.org/officeDocument/2006/relationships/image" Target="../media/image2.gif"/><Relationship Id="rId6" Type="http://schemas.openxmlformats.org/officeDocument/2006/relationships/image" Target="../media/image6.png"/><Relationship Id="rId11" Type="http://schemas.openxmlformats.org/officeDocument/2006/relationships/image" Target="../media/image1.png"/><Relationship Id="rId5" Type="http://schemas.openxmlformats.org/officeDocument/2006/relationships/image" Target="../media/image5.png"/><Relationship Id="rId10" Type="http://schemas.openxmlformats.org/officeDocument/2006/relationships/chart" Target="../charts/chart12.xml"/><Relationship Id="rId4" Type="http://schemas.openxmlformats.org/officeDocument/2006/relationships/image" Target="../media/image4.png"/><Relationship Id="rId9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16</xdr:row>
      <xdr:rowOff>22412</xdr:rowOff>
    </xdr:from>
    <xdr:to>
      <xdr:col>17</xdr:col>
      <xdr:colOff>168089</xdr:colOff>
      <xdr:row>35</xdr:row>
      <xdr:rowOff>139514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  <a:ext uri="{147F2762-F138-4A5C-976F-8EAC2B608ADB}">
              <a16:predDERef xmlns:a16="http://schemas.microsoft.com/office/drawing/2014/main" pre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196663</xdr:colOff>
      <xdr:row>20</xdr:row>
      <xdr:rowOff>118782</xdr:rowOff>
    </xdr:from>
    <xdr:to>
      <xdr:col>33</xdr:col>
      <xdr:colOff>568138</xdr:colOff>
      <xdr:row>42</xdr:row>
      <xdr:rowOff>71718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  <a:ext uri="{147F2762-F138-4A5C-976F-8EAC2B608ADB}">
              <a16:predDERef xmlns:a16="http://schemas.microsoft.com/office/drawing/2014/main" pre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179294</xdr:colOff>
      <xdr:row>0</xdr:row>
      <xdr:rowOff>22411</xdr:rowOff>
    </xdr:from>
    <xdr:to>
      <xdr:col>6</xdr:col>
      <xdr:colOff>22411</xdr:colOff>
      <xdr:row>2</xdr:row>
      <xdr:rowOff>83807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0" y="22411"/>
          <a:ext cx="1580028" cy="63289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21428</xdr:colOff>
      <xdr:row>5</xdr:row>
      <xdr:rowOff>0</xdr:rowOff>
    </xdr:from>
    <xdr:to>
      <xdr:col>19</xdr:col>
      <xdr:colOff>538903</xdr:colOff>
      <xdr:row>18</xdr:row>
      <xdr:rowOff>179992</xdr:rowOff>
    </xdr:to>
    <xdr:graphicFrame macro="">
      <xdr:nvGraphicFramePr>
        <xdr:cNvPr id="69" name="Gráfico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335909</xdr:colOff>
      <xdr:row>1</xdr:row>
      <xdr:rowOff>88266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  <xdr:twoCellAnchor editAs="oneCell">
    <xdr:from>
      <xdr:col>7</xdr:col>
      <xdr:colOff>32471</xdr:colOff>
      <xdr:row>5</xdr:row>
      <xdr:rowOff>108240</xdr:rowOff>
    </xdr:from>
    <xdr:to>
      <xdr:col>7</xdr:col>
      <xdr:colOff>742949</xdr:colOff>
      <xdr:row>5</xdr:row>
      <xdr:rowOff>822615</xdr:rowOff>
    </xdr:to>
    <xdr:pic>
      <xdr:nvPicPr>
        <xdr:cNvPr id="14" name="Imagen 13" descr="http://www.ieehidalgo.org.mx/images/template-content/LogoPodemos.png">
          <a:extLst>
            <a:ext uri="{FF2B5EF4-FFF2-40B4-BE49-F238E27FC236}">
              <a16:creationId xmlns:a16="http://schemas.microsoft.com/office/drawing/2014/main" id="{C3E88055-BCBA-4402-9E3B-51150FCBE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7187" y="2153950"/>
          <a:ext cx="7143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746845</xdr:colOff>
      <xdr:row>5</xdr:row>
      <xdr:rowOff>32474</xdr:rowOff>
    </xdr:from>
    <xdr:to>
      <xdr:col>9</xdr:col>
      <xdr:colOff>730939</xdr:colOff>
      <xdr:row>6</xdr:row>
      <xdr:rowOff>27506</xdr:rowOff>
    </xdr:to>
    <xdr:pic>
      <xdr:nvPicPr>
        <xdr:cNvPr id="16" name="Imagen 15" descr="http://www.ieehidalgo.org.mx/images/template-content/LogoMasPorHidalgo.png">
          <a:extLst>
            <a:ext uri="{FF2B5EF4-FFF2-40B4-BE49-F238E27FC236}">
              <a16:creationId xmlns:a16="http://schemas.microsoft.com/office/drawing/2014/main" id="{06B86119-C134-4BED-B2D1-C3CBF4DBB1F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42" r="8564"/>
        <a:stretch/>
      </xdr:blipFill>
      <xdr:spPr bwMode="auto">
        <a:xfrm>
          <a:off x="5628408" y="2078184"/>
          <a:ext cx="730940" cy="828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32470</xdr:colOff>
      <xdr:row>5</xdr:row>
      <xdr:rowOff>109791</xdr:rowOff>
    </xdr:from>
    <xdr:to>
      <xdr:col>10</xdr:col>
      <xdr:colOff>714373</xdr:colOff>
      <xdr:row>5</xdr:row>
      <xdr:rowOff>794183</xdr:rowOff>
    </xdr:to>
    <xdr:pic>
      <xdr:nvPicPr>
        <xdr:cNvPr id="17" name="Imagen 16" descr="http://www.ieehidalgo.org.mx/images/template-content/NAHgo.jpg">
          <a:extLst>
            <a:ext uri="{FF2B5EF4-FFF2-40B4-BE49-F238E27FC236}">
              <a16:creationId xmlns:a16="http://schemas.microsoft.com/office/drawing/2014/main" id="{6740A869-0125-4B21-8FEF-CBDC580E0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7726" y="2155501"/>
          <a:ext cx="681903" cy="6843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32470</xdr:colOff>
      <xdr:row>5</xdr:row>
      <xdr:rowOff>97414</xdr:rowOff>
    </xdr:from>
    <xdr:to>
      <xdr:col>3</xdr:col>
      <xdr:colOff>714375</xdr:colOff>
      <xdr:row>5</xdr:row>
      <xdr:rowOff>800965</xdr:rowOff>
    </xdr:to>
    <xdr:pic>
      <xdr:nvPicPr>
        <xdr:cNvPr id="18" name="Imagen 17" descr="C:\Users\IEC\Downloads\6-UDC.png">
          <a:extLst>
            <a:ext uri="{FF2B5EF4-FFF2-40B4-BE49-F238E27FC236}">
              <a16:creationId xmlns:a16="http://schemas.microsoft.com/office/drawing/2014/main" id="{2B108EB6-A14F-4840-BD30-9679A5210D30}"/>
            </a:ext>
          </a:extLst>
        </xdr:cNvPr>
        <xdr:cNvPicPr/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9800" y="2143124"/>
          <a:ext cx="681905" cy="7035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32472</xdr:colOff>
      <xdr:row>5</xdr:row>
      <xdr:rowOff>129886</xdr:rowOff>
    </xdr:from>
    <xdr:to>
      <xdr:col>4</xdr:col>
      <xdr:colOff>681904</xdr:colOff>
      <xdr:row>5</xdr:row>
      <xdr:rowOff>790142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61E42C4B-77A9-4BBB-A714-3510B30EADFE}"/>
            </a:ext>
          </a:extLst>
        </xdr:cNvPr>
        <xdr:cNvPicPr/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6648" y="2175596"/>
          <a:ext cx="649432" cy="660256"/>
        </a:xfrm>
        <a:prstGeom prst="rect">
          <a:avLst/>
        </a:prstGeom>
      </xdr:spPr>
    </xdr:pic>
    <xdr:clientData/>
  </xdr:twoCellAnchor>
  <xdr:twoCellAnchor editAs="oneCell">
    <xdr:from>
      <xdr:col>5</xdr:col>
      <xdr:colOff>43295</xdr:colOff>
      <xdr:row>5</xdr:row>
      <xdr:rowOff>108239</xdr:rowOff>
    </xdr:from>
    <xdr:to>
      <xdr:col>5</xdr:col>
      <xdr:colOff>703550</xdr:colOff>
      <xdr:row>5</xdr:row>
      <xdr:rowOff>779319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F1AB25FD-5E1D-47BF-B91F-584A62915207}"/>
            </a:ext>
          </a:extLst>
        </xdr:cNvPr>
        <xdr:cNvPicPr/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4318" y="2153949"/>
          <a:ext cx="660255" cy="671080"/>
        </a:xfrm>
        <a:prstGeom prst="rect">
          <a:avLst/>
        </a:prstGeom>
      </xdr:spPr>
    </xdr:pic>
    <xdr:clientData/>
  </xdr:twoCellAnchor>
  <xdr:twoCellAnchor editAs="oneCell">
    <xdr:from>
      <xdr:col>6</xdr:col>
      <xdr:colOff>54120</xdr:colOff>
      <xdr:row>5</xdr:row>
      <xdr:rowOff>140710</xdr:rowOff>
    </xdr:from>
    <xdr:to>
      <xdr:col>6</xdr:col>
      <xdr:colOff>660256</xdr:colOff>
      <xdr:row>5</xdr:row>
      <xdr:rowOff>768495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A460C73C-7DCB-4401-B9E8-423B4A0D500B}"/>
            </a:ext>
          </a:extLst>
        </xdr:cNvPr>
        <xdr:cNvPicPr/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1989" y="2186420"/>
          <a:ext cx="606136" cy="627785"/>
        </a:xfrm>
        <a:prstGeom prst="rect">
          <a:avLst/>
        </a:prstGeom>
      </xdr:spPr>
    </xdr:pic>
    <xdr:clientData/>
  </xdr:twoCellAnchor>
  <xdr:twoCellAnchor editAs="oneCell">
    <xdr:from>
      <xdr:col>8</xdr:col>
      <xdr:colOff>32471</xdr:colOff>
      <xdr:row>5</xdr:row>
      <xdr:rowOff>97417</xdr:rowOff>
    </xdr:from>
    <xdr:to>
      <xdr:col>8</xdr:col>
      <xdr:colOff>736022</xdr:colOff>
      <xdr:row>5</xdr:row>
      <xdr:rowOff>789143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7D6035-0F97-408E-A9B2-3618774EA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914034" y="2143127"/>
          <a:ext cx="703551" cy="69172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695325</xdr:colOff>
      <xdr:row>6</xdr:row>
      <xdr:rowOff>96078</xdr:rowOff>
    </xdr:from>
    <xdr:to>
      <xdr:col>27</xdr:col>
      <xdr:colOff>121755</xdr:colOff>
      <xdr:row>21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00000000-0008-0000-0A00-000003000000}"/>
            </a:ext>
            <a:ext uri="{147F2762-F138-4A5C-976F-8EAC2B608ADB}">
              <a16:predDERef xmlns:a16="http://schemas.microsoft.com/office/drawing/2014/main" pre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464064</xdr:colOff>
      <xdr:row>4</xdr:row>
      <xdr:rowOff>158838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  <xdr:twoCellAnchor>
    <xdr:from>
      <xdr:col>21</xdr:col>
      <xdr:colOff>142875</xdr:colOff>
      <xdr:row>0</xdr:row>
      <xdr:rowOff>171450</xdr:rowOff>
    </xdr:from>
    <xdr:to>
      <xdr:col>24</xdr:col>
      <xdr:colOff>428625</xdr:colOff>
      <xdr:row>5</xdr:row>
      <xdr:rowOff>161925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2B34B9E7-8803-4E00-B46A-A6797EE2BCEA}"/>
            </a:ext>
          </a:extLst>
        </xdr:cNvPr>
        <xdr:cNvSpPr/>
      </xdr:nvSpPr>
      <xdr:spPr>
        <a:xfrm>
          <a:off x="8810625" y="171450"/>
          <a:ext cx="2571750" cy="609600"/>
        </a:xfrm>
        <a:prstGeom prst="rect">
          <a:avLst/>
        </a:prstGeom>
        <a:solidFill>
          <a:srgbClr val="950054"/>
        </a:solidFill>
        <a:ln>
          <a:noFill/>
        </a:ln>
        <a:scene3d>
          <a:camera prst="orthographicFront"/>
          <a:lightRig rig="threePt" dir="t"/>
        </a:scene3d>
        <a:sp3d>
          <a:bevelT w="114300" prst="artDeco"/>
          <a:bevelB prst="slop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00" b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</a:t>
          </a:r>
          <a:r>
            <a:rPr lang="es-MX" sz="1000" b="0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caso de no presentarse, colocar en observaciones: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00" b="1">
              <a:latin typeface="Arial" panose="020B0604020202020204" pitchFamily="34" charset="0"/>
              <a:cs typeface="Arial" panose="020B0604020202020204" pitchFamily="34" charset="0"/>
            </a:rPr>
            <a:t>No se presentó el supuesto.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1449457</xdr:colOff>
      <xdr:row>2</xdr:row>
      <xdr:rowOff>218644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187FEE-7815-4BE6-B791-75EA15262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49457" cy="58059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155299</xdr:colOff>
      <xdr:row>0</xdr:row>
      <xdr:rowOff>129623</xdr:rowOff>
    </xdr:from>
    <xdr:to>
      <xdr:col>6</xdr:col>
      <xdr:colOff>361950</xdr:colOff>
      <xdr:row>4</xdr:row>
      <xdr:rowOff>211621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2C60FDAF-AF3F-4E8A-83B7-73B042A757E9}"/>
            </a:ext>
          </a:extLst>
        </xdr:cNvPr>
        <xdr:cNvSpPr/>
      </xdr:nvSpPr>
      <xdr:spPr>
        <a:xfrm>
          <a:off x="7435712" y="129623"/>
          <a:ext cx="2492651" cy="694911"/>
        </a:xfrm>
        <a:prstGeom prst="rect">
          <a:avLst/>
        </a:prstGeom>
        <a:solidFill>
          <a:srgbClr val="950054"/>
        </a:solidFill>
        <a:ln>
          <a:noFill/>
        </a:ln>
        <a:scene3d>
          <a:camera prst="orthographicFront"/>
          <a:lightRig rig="threePt" dir="t"/>
        </a:scene3d>
        <a:sp3d>
          <a:bevelT w="114300" prst="artDeco"/>
          <a:bevelB prst="slop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0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Si</a:t>
          </a:r>
          <a:r>
            <a:rPr lang="es-MX" sz="1000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no hubo asuntos relevantes, en el espacio correspondiente escriba: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00" b="1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Sin asuntos relevantes.</a:t>
          </a:r>
          <a:endParaRPr lang="es-MX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91109</xdr:colOff>
      <xdr:row>3</xdr:row>
      <xdr:rowOff>123357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F3F409B-FC37-4B26-8B6B-435D1BB82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86509" cy="5519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56028</xdr:colOff>
      <xdr:row>2</xdr:row>
      <xdr:rowOff>229484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80028" cy="632896"/>
        </a:xfrm>
        <a:prstGeom prst="rect">
          <a:avLst/>
        </a:prstGeom>
      </xdr:spPr>
    </xdr:pic>
    <xdr:clientData/>
  </xdr:twoCellAnchor>
  <xdr:twoCellAnchor>
    <xdr:from>
      <xdr:col>10</xdr:col>
      <xdr:colOff>537881</xdr:colOff>
      <xdr:row>1</xdr:row>
      <xdr:rowOff>44823</xdr:rowOff>
    </xdr:from>
    <xdr:to>
      <xdr:col>13</xdr:col>
      <xdr:colOff>713814</xdr:colOff>
      <xdr:row>3</xdr:row>
      <xdr:rowOff>42898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B9D33A61-434C-45E1-B7C8-1278AD054B96}"/>
            </a:ext>
          </a:extLst>
        </xdr:cNvPr>
        <xdr:cNvSpPr/>
      </xdr:nvSpPr>
      <xdr:spPr>
        <a:xfrm>
          <a:off x="13906499" y="246529"/>
          <a:ext cx="2495550" cy="692840"/>
        </a:xfrm>
        <a:prstGeom prst="rect">
          <a:avLst/>
        </a:prstGeom>
        <a:solidFill>
          <a:srgbClr val="950054"/>
        </a:solidFill>
        <a:ln>
          <a:noFill/>
        </a:ln>
        <a:scene3d>
          <a:camera prst="orthographicFront"/>
          <a:lightRig rig="threePt" dir="t"/>
        </a:scene3d>
        <a:sp3d>
          <a:bevelT w="114300" prst="artDeco"/>
          <a:bevelB prst="slop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4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</a:t>
          </a:r>
          <a:r>
            <a:rPr lang="es-MX" sz="1400" b="1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caso de actualizaciones marcar en amarillo</a:t>
          </a:r>
          <a:endParaRPr lang="es-MX" sz="14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21167</xdr:rowOff>
    </xdr:from>
    <xdr:to>
      <xdr:col>4</xdr:col>
      <xdr:colOff>161861</xdr:colOff>
      <xdr:row>4</xdr:row>
      <xdr:rowOff>114313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1667"/>
          <a:ext cx="1580028" cy="63289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966107</xdr:colOff>
      <xdr:row>2</xdr:row>
      <xdr:rowOff>167969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44083" cy="53838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66675</xdr:rowOff>
    </xdr:from>
    <xdr:to>
      <xdr:col>4</xdr:col>
      <xdr:colOff>363008</xdr:colOff>
      <xdr:row>3</xdr:row>
      <xdr:rowOff>52611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66675"/>
          <a:ext cx="1344083" cy="538386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3</xdr:row>
      <xdr:rowOff>0</xdr:rowOff>
    </xdr:from>
    <xdr:to>
      <xdr:col>13</xdr:col>
      <xdr:colOff>733425</xdr:colOff>
      <xdr:row>4</xdr:row>
      <xdr:rowOff>183460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CA2EDF47-0FF5-4C21-9CC0-D5772719A52E}"/>
            </a:ext>
          </a:extLst>
        </xdr:cNvPr>
        <xdr:cNvSpPr/>
      </xdr:nvSpPr>
      <xdr:spPr>
        <a:xfrm>
          <a:off x="9401175" y="552450"/>
          <a:ext cx="3019425" cy="697810"/>
        </a:xfrm>
        <a:prstGeom prst="rect">
          <a:avLst/>
        </a:prstGeom>
        <a:solidFill>
          <a:srgbClr val="7030A0"/>
        </a:solidFill>
        <a:scene3d>
          <a:camera prst="orthographicFront"/>
          <a:lightRig rig="threePt" dir="t"/>
        </a:scene3d>
        <a:sp3d>
          <a:bevelT w="114300" prst="artDeco"/>
          <a:bevelB prst="slop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50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 caso de no contar con puntos adicionales, en el espacio correspondiente escriba: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50" b="1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Sin puntos adicionales</a:t>
          </a:r>
          <a:endParaRPr lang="es-MX" sz="105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10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758248</xdr:colOff>
      <xdr:row>7</xdr:row>
      <xdr:rowOff>59266</xdr:rowOff>
    </xdr:from>
    <xdr:to>
      <xdr:col>29</xdr:col>
      <xdr:colOff>438711</xdr:colOff>
      <xdr:row>29</xdr:row>
      <xdr:rowOff>161364</xdr:rowOff>
    </xdr:to>
    <xdr:graphicFrame macro="">
      <xdr:nvGraphicFramePr>
        <xdr:cNvPr id="8" name="Gráfico 1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114977</xdr:colOff>
      <xdr:row>30</xdr:row>
      <xdr:rowOff>27152</xdr:rowOff>
    </xdr:from>
    <xdr:to>
      <xdr:col>29</xdr:col>
      <xdr:colOff>582706</xdr:colOff>
      <xdr:row>53</xdr:row>
      <xdr:rowOff>11208</xdr:rowOff>
    </xdr:to>
    <xdr:graphicFrame macro="">
      <xdr:nvGraphicFramePr>
        <xdr:cNvPr id="5" name="Gráfico 1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178672</xdr:colOff>
      <xdr:row>54</xdr:row>
      <xdr:rowOff>80307</xdr:rowOff>
    </xdr:from>
    <xdr:to>
      <xdr:col>29</xdr:col>
      <xdr:colOff>672353</xdr:colOff>
      <xdr:row>77</xdr:row>
      <xdr:rowOff>78442</xdr:rowOff>
    </xdr:to>
    <xdr:graphicFrame macro="">
      <xdr:nvGraphicFramePr>
        <xdr:cNvPr id="7" name="Gráfico 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44060</xdr:colOff>
      <xdr:row>30</xdr:row>
      <xdr:rowOff>40531</xdr:rowOff>
    </xdr:from>
    <xdr:to>
      <xdr:col>22</xdr:col>
      <xdr:colOff>560294</xdr:colOff>
      <xdr:row>53</xdr:row>
      <xdr:rowOff>32853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151534</xdr:colOff>
      <xdr:row>6</xdr:row>
      <xdr:rowOff>5857</xdr:rowOff>
    </xdr:from>
    <xdr:to>
      <xdr:col>22</xdr:col>
      <xdr:colOff>689481</xdr:colOff>
      <xdr:row>28</xdr:row>
      <xdr:rowOff>160473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500-00000A000000}"/>
            </a:ext>
            <a:ext uri="{147F2762-F138-4A5C-976F-8EAC2B608ADB}">
              <a16:predDERef xmlns:a16="http://schemas.microsoft.com/office/drawing/2014/main" pred="{00000000-0008-0000-05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100853</xdr:colOff>
      <xdr:row>54</xdr:row>
      <xdr:rowOff>0</xdr:rowOff>
    </xdr:from>
    <xdr:to>
      <xdr:col>22</xdr:col>
      <xdr:colOff>627529</xdr:colOff>
      <xdr:row>76</xdr:row>
      <xdr:rowOff>168089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558102</xdr:colOff>
      <xdr:row>46</xdr:row>
      <xdr:rowOff>186373</xdr:rowOff>
    </xdr:from>
    <xdr:to>
      <xdr:col>12</xdr:col>
      <xdr:colOff>565387</xdr:colOff>
      <xdr:row>71</xdr:row>
      <xdr:rowOff>137525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500-000009000000}"/>
            </a:ext>
            <a:ext uri="{147F2762-F138-4A5C-976F-8EAC2B608ADB}">
              <a16:predDERef xmlns:a16="http://schemas.microsoft.com/office/drawing/2014/main" pred="{00000000-0008-0000-05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515470</xdr:colOff>
      <xdr:row>2</xdr:row>
      <xdr:rowOff>137547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0382" cy="59698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33057</xdr:colOff>
      <xdr:row>2</xdr:row>
      <xdr:rowOff>25488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0382" cy="59698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304520</xdr:colOff>
      <xdr:row>2</xdr:row>
      <xdr:rowOff>25488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5620" cy="59698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59056</xdr:colOff>
      <xdr:row>5</xdr:row>
      <xdr:rowOff>38101</xdr:rowOff>
    </xdr:from>
    <xdr:to>
      <xdr:col>1</xdr:col>
      <xdr:colOff>601980</xdr:colOff>
      <xdr:row>5</xdr:row>
      <xdr:rowOff>581025</xdr:rowOff>
    </xdr:to>
    <xdr:pic>
      <xdr:nvPicPr>
        <xdr:cNvPr id="5" name="4 Imagen" descr="http://www.pan.org.mx/wp-content/uploads/2012/07/PAN-logo.gif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278" y="2354408"/>
          <a:ext cx="542924" cy="5429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85726</xdr:colOff>
      <xdr:row>5</xdr:row>
      <xdr:rowOff>47626</xdr:rowOff>
    </xdr:from>
    <xdr:to>
      <xdr:col>2</xdr:col>
      <xdr:colOff>600076</xdr:colOff>
      <xdr:row>5</xdr:row>
      <xdr:rowOff>561976</xdr:rowOff>
    </xdr:to>
    <xdr:pic>
      <xdr:nvPicPr>
        <xdr:cNvPr id="6" name="5 Imagen" descr="http://www.starmedia.com/imagenes/2012/12/pri-impulsara-renovacion-a-fondo-1.jpg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9506" y="2089786"/>
          <a:ext cx="5143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48776</xdr:colOff>
      <xdr:row>14</xdr:row>
      <xdr:rowOff>32767</xdr:rowOff>
    </xdr:from>
    <xdr:to>
      <xdr:col>16</xdr:col>
      <xdr:colOff>300905</xdr:colOff>
      <xdr:row>34</xdr:row>
      <xdr:rowOff>83993</xdr:rowOff>
    </xdr:to>
    <xdr:graphicFrame macro="">
      <xdr:nvGraphicFramePr>
        <xdr:cNvPr id="37" name="36 Gráfico">
          <a:extLst>
            <a:ext uri="{FF2B5EF4-FFF2-40B4-BE49-F238E27FC236}">
              <a16:creationId xmlns:a16="http://schemas.microsoft.com/office/drawing/2014/main" id="{00000000-0008-0000-0800-000025000000}"/>
            </a:ext>
            <a:ext uri="{147F2762-F138-4A5C-976F-8EAC2B608ADB}">
              <a16:predDERef xmlns:a16="http://schemas.microsoft.com/office/drawing/2014/main" pred="{00000000-0008-0000-08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53340</xdr:colOff>
      <xdr:row>5</xdr:row>
      <xdr:rowOff>30480</xdr:rowOff>
    </xdr:from>
    <xdr:to>
      <xdr:col>6</xdr:col>
      <xdr:colOff>610251</xdr:colOff>
      <xdr:row>5</xdr:row>
      <xdr:rowOff>586739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8880" y="2072640"/>
          <a:ext cx="556911" cy="556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68580</xdr:colOff>
      <xdr:row>5</xdr:row>
      <xdr:rowOff>36058</xdr:rowOff>
    </xdr:from>
    <xdr:to>
      <xdr:col>4</xdr:col>
      <xdr:colOff>617219</xdr:colOff>
      <xdr:row>5</xdr:row>
      <xdr:rowOff>579120</xdr:rowOff>
    </xdr:to>
    <xdr:pic>
      <xdr:nvPicPr>
        <xdr:cNvPr id="25" name="Imagen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8240" y="2078218"/>
          <a:ext cx="548639" cy="543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53341</xdr:colOff>
      <xdr:row>5</xdr:row>
      <xdr:rowOff>22860</xdr:rowOff>
    </xdr:from>
    <xdr:to>
      <xdr:col>3</xdr:col>
      <xdr:colOff>630789</xdr:colOff>
      <xdr:row>5</xdr:row>
      <xdr:rowOff>591603</xdr:rowOff>
    </xdr:to>
    <xdr:pic>
      <xdr:nvPicPr>
        <xdr:cNvPr id="26" name="Imagen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0061" y="2065020"/>
          <a:ext cx="577448" cy="5687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45721</xdr:colOff>
      <xdr:row>5</xdr:row>
      <xdr:rowOff>30481</xdr:rowOff>
    </xdr:from>
    <xdr:to>
      <xdr:col>7</xdr:col>
      <xdr:colOff>595549</xdr:colOff>
      <xdr:row>5</xdr:row>
      <xdr:rowOff>586739</xdr:rowOff>
    </xdr:to>
    <xdr:pic>
      <xdr:nvPicPr>
        <xdr:cNvPr id="29" name="Imagen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7141" y="2072641"/>
          <a:ext cx="549828" cy="556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53341</xdr:colOff>
      <xdr:row>5</xdr:row>
      <xdr:rowOff>17962</xdr:rowOff>
    </xdr:from>
    <xdr:to>
      <xdr:col>5</xdr:col>
      <xdr:colOff>632461</xdr:colOff>
      <xdr:row>5</xdr:row>
      <xdr:rowOff>591911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6861" y="2060122"/>
          <a:ext cx="579120" cy="57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476250</xdr:colOff>
      <xdr:row>13</xdr:row>
      <xdr:rowOff>194829</xdr:rowOff>
    </xdr:from>
    <xdr:to>
      <xdr:col>22</xdr:col>
      <xdr:colOff>681037</xdr:colOff>
      <xdr:row>33</xdr:row>
      <xdr:rowOff>184005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00000000-0008-0000-0800-000013000000}"/>
            </a:ext>
            <a:ext uri="{147F2762-F138-4A5C-976F-8EAC2B608ADB}">
              <a16:predDERef xmlns:a16="http://schemas.microsoft.com/office/drawing/2014/main" pred="{00000000-0008-0000-08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547204</xdr:colOff>
      <xdr:row>41</xdr:row>
      <xdr:rowOff>30437</xdr:rowOff>
    </xdr:from>
    <xdr:to>
      <xdr:col>20</xdr:col>
      <xdr:colOff>54553</xdr:colOff>
      <xdr:row>61</xdr:row>
      <xdr:rowOff>106074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</xdr:col>
      <xdr:colOff>95250</xdr:colOff>
      <xdr:row>37</xdr:row>
      <xdr:rowOff>124914</xdr:rowOff>
    </xdr:from>
    <xdr:to>
      <xdr:col>1</xdr:col>
      <xdr:colOff>638174</xdr:colOff>
      <xdr:row>40</xdr:row>
      <xdr:rowOff>96338</xdr:rowOff>
    </xdr:to>
    <xdr:pic>
      <xdr:nvPicPr>
        <xdr:cNvPr id="33" name="4 Imagen" descr="http://www.pan.org.mx/wp-content/uploads/2012/07/PAN-logo.gif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575" y="8573589"/>
          <a:ext cx="542924" cy="5429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121920</xdr:colOff>
      <xdr:row>37</xdr:row>
      <xdr:rowOff>134439</xdr:rowOff>
    </xdr:from>
    <xdr:to>
      <xdr:col>2</xdr:col>
      <xdr:colOff>636270</xdr:colOff>
      <xdr:row>40</xdr:row>
      <xdr:rowOff>77289</xdr:rowOff>
    </xdr:to>
    <xdr:pic>
      <xdr:nvPicPr>
        <xdr:cNvPr id="34" name="5 Imagen" descr="http://www.starmedia.com/imagenes/2012/12/pri-impulsara-renovacion-a-fondo-1.jpg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" y="8583114"/>
          <a:ext cx="5143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89534</xdr:colOff>
      <xdr:row>37</xdr:row>
      <xdr:rowOff>117293</xdr:rowOff>
    </xdr:from>
    <xdr:to>
      <xdr:col>6</xdr:col>
      <xdr:colOff>646445</xdr:colOff>
      <xdr:row>40</xdr:row>
      <xdr:rowOff>102052</xdr:rowOff>
    </xdr:to>
    <xdr:pic>
      <xdr:nvPicPr>
        <xdr:cNvPr id="35" name="Imagen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18734" y="8565968"/>
          <a:ext cx="556911" cy="556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104774</xdr:colOff>
      <xdr:row>37</xdr:row>
      <xdr:rowOff>122871</xdr:rowOff>
    </xdr:from>
    <xdr:to>
      <xdr:col>4</xdr:col>
      <xdr:colOff>653413</xdr:colOff>
      <xdr:row>40</xdr:row>
      <xdr:rowOff>94433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224" y="8571546"/>
          <a:ext cx="548639" cy="543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89535</xdr:colOff>
      <xdr:row>37</xdr:row>
      <xdr:rowOff>109673</xdr:rowOff>
    </xdr:from>
    <xdr:to>
      <xdr:col>3</xdr:col>
      <xdr:colOff>666983</xdr:colOff>
      <xdr:row>40</xdr:row>
      <xdr:rowOff>106916</xdr:rowOff>
    </xdr:to>
    <xdr:pic>
      <xdr:nvPicPr>
        <xdr:cNvPr id="38" name="Imagen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5610" y="8558348"/>
          <a:ext cx="577448" cy="5687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81915</xdr:colOff>
      <xdr:row>37</xdr:row>
      <xdr:rowOff>117294</xdr:rowOff>
    </xdr:from>
    <xdr:to>
      <xdr:col>7</xdr:col>
      <xdr:colOff>631743</xdr:colOff>
      <xdr:row>40</xdr:row>
      <xdr:rowOff>102052</xdr:rowOff>
    </xdr:to>
    <xdr:pic>
      <xdr:nvPicPr>
        <xdr:cNvPr id="39" name="Imagen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5490" y="8565969"/>
          <a:ext cx="549828" cy="556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89535</xdr:colOff>
      <xdr:row>37</xdr:row>
      <xdr:rowOff>104775</xdr:rowOff>
    </xdr:from>
    <xdr:to>
      <xdr:col>5</xdr:col>
      <xdr:colOff>668655</xdr:colOff>
      <xdr:row>40</xdr:row>
      <xdr:rowOff>107224</xdr:rowOff>
    </xdr:to>
    <xdr:pic>
      <xdr:nvPicPr>
        <xdr:cNvPr id="40" name="Imagen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04360" y="8553450"/>
          <a:ext cx="579120" cy="57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25914</xdr:colOff>
      <xdr:row>1</xdr:row>
      <xdr:rowOff>92163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AQ34"/>
  <sheetViews>
    <sheetView showGridLines="0" tabSelected="1" view="pageBreakPreview" zoomScale="85" zoomScaleNormal="100" zoomScaleSheetLayoutView="85" workbookViewId="0">
      <selection activeCell="S3" sqref="S3"/>
    </sheetView>
  </sheetViews>
  <sheetFormatPr baseColWidth="10" defaultColWidth="11.42578125" defaultRowHeight="14.25" x14ac:dyDescent="0.2"/>
  <cols>
    <col min="1" max="1" width="3.28515625" style="8" customWidth="1"/>
    <col min="2" max="2" width="14.7109375" style="8" hidden="1" customWidth="1"/>
    <col min="3" max="3" width="7.7109375" style="8" hidden="1" customWidth="1"/>
    <col min="4" max="4" width="18.5703125" style="8" customWidth="1"/>
    <col min="5" max="16" width="3.7109375" style="8" customWidth="1"/>
    <col min="17" max="17" width="4.85546875" style="8" bestFit="1" customWidth="1"/>
    <col min="18" max="18" width="2.7109375" style="8" customWidth="1"/>
    <col min="19" max="19" width="11.42578125" style="8"/>
    <col min="20" max="20" width="8.7109375" style="8" customWidth="1"/>
    <col min="21" max="26" width="6" style="8" customWidth="1"/>
    <col min="27" max="27" width="7.28515625" style="8" customWidth="1"/>
    <col min="28" max="32" width="6" style="8" customWidth="1"/>
    <col min="33" max="33" width="5.42578125" style="8" bestFit="1" customWidth="1"/>
    <col min="34" max="35" width="11.42578125" style="8"/>
    <col min="36" max="36" width="11.42578125" style="12"/>
    <col min="37" max="37" width="17.42578125" style="12" customWidth="1"/>
    <col min="38" max="43" width="11.42578125" style="12"/>
    <col min="44" max="16384" width="11.42578125" style="8"/>
  </cols>
  <sheetData>
    <row r="1" spans="2:43" ht="27" customHeight="1" x14ac:dyDescent="0.25">
      <c r="B1" s="354" t="s">
        <v>0</v>
      </c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18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</row>
    <row r="2" spans="2:43" ht="18" customHeight="1" x14ac:dyDescent="0.25">
      <c r="B2" s="32"/>
      <c r="C2" s="32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1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</row>
    <row r="3" spans="2:43" ht="38.25" customHeight="1" x14ac:dyDescent="0.2">
      <c r="C3" s="225"/>
      <c r="D3" s="347" t="s">
        <v>1</v>
      </c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  <c r="Q3" s="347"/>
      <c r="R3" s="18"/>
      <c r="S3" s="50"/>
      <c r="T3" s="372" t="s">
        <v>2</v>
      </c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72"/>
      <c r="AG3" s="372"/>
    </row>
    <row r="4" spans="2:43" ht="30.75" customHeight="1" x14ac:dyDescent="0.2">
      <c r="B4" s="225"/>
      <c r="C4" s="225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18"/>
      <c r="S4" s="51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</row>
    <row r="5" spans="2:43" ht="12" customHeight="1" thickBot="1" x14ac:dyDescent="0.25"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8"/>
      <c r="S5" s="51"/>
    </row>
    <row r="6" spans="2:43" ht="22.5" customHeight="1" x14ac:dyDescent="0.2">
      <c r="B6" s="355" t="s">
        <v>3</v>
      </c>
      <c r="C6" s="358" t="s">
        <v>4</v>
      </c>
      <c r="D6" s="361" t="s">
        <v>5</v>
      </c>
      <c r="E6" s="361"/>
      <c r="F6" s="361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18"/>
      <c r="T6" s="369" t="s">
        <v>6</v>
      </c>
      <c r="U6" s="373" t="s">
        <v>7</v>
      </c>
      <c r="V6" s="373"/>
      <c r="W6" s="373" t="s">
        <v>8</v>
      </c>
      <c r="X6" s="373"/>
      <c r="Y6" s="373" t="s">
        <v>9</v>
      </c>
      <c r="Z6" s="373"/>
      <c r="AA6" s="373" t="s">
        <v>10</v>
      </c>
      <c r="AB6" s="373"/>
      <c r="AC6" s="373" t="s">
        <v>11</v>
      </c>
      <c r="AD6" s="373"/>
      <c r="AE6" s="373" t="s">
        <v>12</v>
      </c>
      <c r="AF6" s="373"/>
      <c r="AG6" s="367" t="s">
        <v>13</v>
      </c>
    </row>
    <row r="7" spans="2:43" ht="12" customHeight="1" x14ac:dyDescent="0.2">
      <c r="B7" s="356"/>
      <c r="C7" s="359"/>
      <c r="D7" s="363" t="s">
        <v>14</v>
      </c>
      <c r="E7" s="362" t="s">
        <v>7</v>
      </c>
      <c r="F7" s="362"/>
      <c r="G7" s="362" t="s">
        <v>8</v>
      </c>
      <c r="H7" s="362"/>
      <c r="I7" s="362" t="s">
        <v>9</v>
      </c>
      <c r="J7" s="362"/>
      <c r="K7" s="362" t="s">
        <v>10</v>
      </c>
      <c r="L7" s="362"/>
      <c r="M7" s="362" t="s">
        <v>11</v>
      </c>
      <c r="N7" s="362"/>
      <c r="O7" s="362" t="s">
        <v>12</v>
      </c>
      <c r="P7" s="362"/>
      <c r="Q7" s="365" t="s">
        <v>13</v>
      </c>
      <c r="T7" s="370"/>
      <c r="U7" s="155" t="s">
        <v>15</v>
      </c>
      <c r="V7" s="155" t="s">
        <v>16</v>
      </c>
      <c r="W7" s="155" t="s">
        <v>15</v>
      </c>
      <c r="X7" s="155" t="s">
        <v>16</v>
      </c>
      <c r="Y7" s="155" t="s">
        <v>15</v>
      </c>
      <c r="Z7" s="155" t="s">
        <v>16</v>
      </c>
      <c r="AA7" s="155" t="s">
        <v>15</v>
      </c>
      <c r="AB7" s="155" t="s">
        <v>16</v>
      </c>
      <c r="AC7" s="155" t="s">
        <v>15</v>
      </c>
      <c r="AD7" s="155" t="s">
        <v>16</v>
      </c>
      <c r="AE7" s="155" t="s">
        <v>15</v>
      </c>
      <c r="AF7" s="155" t="s">
        <v>16</v>
      </c>
      <c r="AG7" s="368"/>
    </row>
    <row r="8" spans="2:43" ht="15" customHeight="1" x14ac:dyDescent="0.2">
      <c r="B8" s="357"/>
      <c r="C8" s="360"/>
      <c r="D8" s="364"/>
      <c r="E8" s="340" t="s">
        <v>15</v>
      </c>
      <c r="F8" s="340" t="s">
        <v>16</v>
      </c>
      <c r="G8" s="340" t="s">
        <v>15</v>
      </c>
      <c r="H8" s="340" t="s">
        <v>16</v>
      </c>
      <c r="I8" s="340" t="s">
        <v>15</v>
      </c>
      <c r="J8" s="340" t="s">
        <v>16</v>
      </c>
      <c r="K8" s="340" t="s">
        <v>15</v>
      </c>
      <c r="L8" s="340" t="s">
        <v>16</v>
      </c>
      <c r="M8" s="340" t="s">
        <v>15</v>
      </c>
      <c r="N8" s="340" t="s">
        <v>16</v>
      </c>
      <c r="O8" s="340" t="s">
        <v>15</v>
      </c>
      <c r="P8" s="340" t="s">
        <v>16</v>
      </c>
      <c r="Q8" s="366"/>
      <c r="T8" s="371"/>
      <c r="U8" s="306">
        <f>E10</f>
        <v>0</v>
      </c>
      <c r="V8" s="306">
        <f>F10</f>
        <v>0</v>
      </c>
      <c r="W8" s="306">
        <f t="shared" ref="W8:AF8" si="0">G10</f>
        <v>0</v>
      </c>
      <c r="X8" s="306">
        <f>H10</f>
        <v>0</v>
      </c>
      <c r="Y8" s="306">
        <f t="shared" si="0"/>
        <v>0</v>
      </c>
      <c r="Z8" s="306">
        <f t="shared" si="0"/>
        <v>0</v>
      </c>
      <c r="AA8" s="306">
        <f t="shared" si="0"/>
        <v>0</v>
      </c>
      <c r="AB8" s="306">
        <f t="shared" si="0"/>
        <v>1</v>
      </c>
      <c r="AC8" s="306">
        <f t="shared" si="0"/>
        <v>0</v>
      </c>
      <c r="AD8" s="306">
        <f t="shared" si="0"/>
        <v>1</v>
      </c>
      <c r="AE8" s="306">
        <f t="shared" si="0"/>
        <v>0</v>
      </c>
      <c r="AF8" s="306">
        <f t="shared" si="0"/>
        <v>0</v>
      </c>
      <c r="AG8" s="307">
        <f>SUM(U8:AF8)</f>
        <v>2</v>
      </c>
    </row>
    <row r="9" spans="2:43" s="18" customFormat="1" ht="12" customHeight="1" thickBot="1" x14ac:dyDescent="0.25">
      <c r="B9" s="101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J9" s="37"/>
      <c r="AK9" s="37"/>
      <c r="AL9" s="37"/>
      <c r="AM9" s="37"/>
      <c r="AN9" s="37"/>
      <c r="AO9" s="37"/>
      <c r="AP9" s="37"/>
      <c r="AQ9" s="37"/>
    </row>
    <row r="10" spans="2:43" s="18" customFormat="1" ht="12" customHeight="1" x14ac:dyDescent="0.2">
      <c r="B10" s="101"/>
      <c r="C10" s="93"/>
      <c r="D10" s="252" t="s">
        <v>17</v>
      </c>
      <c r="E10" s="253">
        <f>SUM(E12:E13)</f>
        <v>0</v>
      </c>
      <c r="F10" s="253">
        <f t="shared" ref="F10:Q10" si="1">SUM(F12:F13)</f>
        <v>0</v>
      </c>
      <c r="G10" s="253">
        <f t="shared" si="1"/>
        <v>0</v>
      </c>
      <c r="H10" s="253">
        <f t="shared" si="1"/>
        <v>0</v>
      </c>
      <c r="I10" s="253">
        <f t="shared" si="1"/>
        <v>0</v>
      </c>
      <c r="J10" s="253">
        <f t="shared" si="1"/>
        <v>0</v>
      </c>
      <c r="K10" s="253">
        <f t="shared" si="1"/>
        <v>0</v>
      </c>
      <c r="L10" s="253">
        <f t="shared" si="1"/>
        <v>1</v>
      </c>
      <c r="M10" s="253">
        <f t="shared" si="1"/>
        <v>0</v>
      </c>
      <c r="N10" s="253">
        <f t="shared" si="1"/>
        <v>1</v>
      </c>
      <c r="O10" s="253">
        <f t="shared" si="1"/>
        <v>0</v>
      </c>
      <c r="P10" s="253">
        <f t="shared" si="1"/>
        <v>0</v>
      </c>
      <c r="Q10" s="254">
        <f t="shared" si="1"/>
        <v>2</v>
      </c>
      <c r="T10" s="62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93"/>
      <c r="AF10" s="93"/>
      <c r="AJ10" s="37"/>
      <c r="AK10" s="37"/>
      <c r="AL10" s="37"/>
      <c r="AM10" s="37"/>
      <c r="AN10" s="37"/>
      <c r="AO10" s="37"/>
      <c r="AP10" s="37"/>
      <c r="AQ10" s="37"/>
    </row>
    <row r="11" spans="2:43" s="18" customFormat="1" ht="12" customHeight="1" x14ac:dyDescent="0.2">
      <c r="B11" s="101"/>
      <c r="C11" s="93"/>
      <c r="D11" s="93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T11" s="62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8"/>
      <c r="AF11" s="8"/>
      <c r="AG11" s="8"/>
      <c r="AJ11" s="37"/>
      <c r="AK11" s="37"/>
      <c r="AL11" s="37"/>
      <c r="AM11" s="37"/>
      <c r="AN11" s="37"/>
      <c r="AO11" s="37"/>
      <c r="AP11" s="37"/>
      <c r="AQ11" s="37"/>
    </row>
    <row r="12" spans="2:43" s="18" customFormat="1" ht="12" customHeight="1" x14ac:dyDescent="0.2">
      <c r="B12" s="103" t="s">
        <v>18</v>
      </c>
      <c r="C12" s="103">
        <v>5</v>
      </c>
      <c r="D12" s="250" t="s">
        <v>19</v>
      </c>
      <c r="E12" s="102">
        <v>0</v>
      </c>
      <c r="F12" s="102">
        <v>0</v>
      </c>
      <c r="G12" s="102">
        <v>0</v>
      </c>
      <c r="H12" s="102">
        <v>0</v>
      </c>
      <c r="I12" s="102">
        <v>0</v>
      </c>
      <c r="J12" s="102">
        <v>0</v>
      </c>
      <c r="K12" s="102">
        <v>0</v>
      </c>
      <c r="L12" s="102">
        <v>0</v>
      </c>
      <c r="M12" s="102">
        <v>0</v>
      </c>
      <c r="N12" s="102">
        <v>0</v>
      </c>
      <c r="O12" s="102">
        <v>0</v>
      </c>
      <c r="P12" s="102">
        <v>0</v>
      </c>
      <c r="Q12" s="251">
        <f>SUM(E12:P12)</f>
        <v>0</v>
      </c>
      <c r="T12" s="62"/>
      <c r="AF12" s="8"/>
      <c r="AG12" s="8"/>
      <c r="AJ12" s="37"/>
      <c r="AK12" s="37"/>
      <c r="AL12" s="40"/>
      <c r="AM12" s="40"/>
      <c r="AN12" s="40"/>
      <c r="AO12" s="40"/>
      <c r="AP12" s="40"/>
      <c r="AQ12" s="37"/>
    </row>
    <row r="13" spans="2:43" s="18" customFormat="1" ht="12" customHeight="1" x14ac:dyDescent="0.2">
      <c r="B13" s="103" t="s">
        <v>20</v>
      </c>
      <c r="C13" s="103">
        <v>13</v>
      </c>
      <c r="D13" s="250" t="s">
        <v>21</v>
      </c>
      <c r="E13" s="102">
        <v>0</v>
      </c>
      <c r="F13" s="102">
        <v>0</v>
      </c>
      <c r="G13" s="102">
        <v>0</v>
      </c>
      <c r="H13" s="102">
        <v>0</v>
      </c>
      <c r="I13" s="102">
        <v>0</v>
      </c>
      <c r="J13" s="102">
        <v>0</v>
      </c>
      <c r="K13" s="102">
        <v>0</v>
      </c>
      <c r="L13" s="102">
        <v>1</v>
      </c>
      <c r="M13" s="102">
        <v>0</v>
      </c>
      <c r="N13" s="102">
        <v>1</v>
      </c>
      <c r="O13" s="102">
        <v>0</v>
      </c>
      <c r="P13" s="102">
        <v>0</v>
      </c>
      <c r="Q13" s="251">
        <f>SUM(E13:P13)</f>
        <v>2</v>
      </c>
      <c r="T13" s="62"/>
      <c r="V13" s="372" t="s">
        <v>22</v>
      </c>
      <c r="W13" s="372"/>
      <c r="X13" s="372"/>
      <c r="Y13" s="372"/>
      <c r="Z13" s="372"/>
      <c r="AA13" s="372"/>
      <c r="AB13" s="372"/>
      <c r="AC13" s="372"/>
      <c r="AD13" s="372"/>
      <c r="AE13" s="372"/>
      <c r="AF13" s="98"/>
      <c r="AG13" s="8"/>
      <c r="AJ13" s="37"/>
      <c r="AK13" s="37"/>
      <c r="AL13" s="40"/>
      <c r="AM13" s="40"/>
      <c r="AN13" s="40"/>
      <c r="AO13" s="40"/>
      <c r="AP13" s="40"/>
      <c r="AQ13" s="37"/>
    </row>
    <row r="14" spans="2:43" s="18" customFormat="1" ht="12" customHeight="1" thickBot="1" x14ac:dyDescent="0.25">
      <c r="B14" s="20"/>
      <c r="C14" s="20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T14" s="93"/>
      <c r="V14" s="372"/>
      <c r="W14" s="372"/>
      <c r="X14" s="372"/>
      <c r="Y14" s="372"/>
      <c r="Z14" s="372"/>
      <c r="AA14" s="372"/>
      <c r="AB14" s="372"/>
      <c r="AC14" s="372"/>
      <c r="AD14" s="372"/>
      <c r="AE14" s="372"/>
      <c r="AF14" s="98"/>
      <c r="AG14" s="8"/>
      <c r="AJ14" s="12"/>
      <c r="AK14" s="38" t="s">
        <v>23</v>
      </c>
      <c r="AL14" s="41" t="s">
        <v>6</v>
      </c>
      <c r="AM14" s="41"/>
      <c r="AN14" s="40"/>
      <c r="AO14" s="41" t="s">
        <v>6</v>
      </c>
      <c r="AP14" s="42" t="s">
        <v>23</v>
      </c>
      <c r="AQ14" s="12"/>
    </row>
    <row r="15" spans="2:43" s="18" customFormat="1" ht="12" customHeight="1" thickBot="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V15" s="372"/>
      <c r="W15" s="372"/>
      <c r="X15" s="372"/>
      <c r="Y15" s="372"/>
      <c r="Z15" s="372"/>
      <c r="AA15" s="372"/>
      <c r="AB15" s="372"/>
      <c r="AC15" s="372"/>
      <c r="AD15" s="372"/>
      <c r="AE15" s="372"/>
      <c r="AF15" s="98"/>
      <c r="AG15" s="8"/>
      <c r="AJ15" s="12" t="s">
        <v>24</v>
      </c>
      <c r="AK15" s="12">
        <f>COUNTIF(E12:F13,0)</f>
        <v>4</v>
      </c>
      <c r="AL15" s="41">
        <f>E10+F10</f>
        <v>0</v>
      </c>
      <c r="AM15" s="40"/>
      <c r="AN15" s="41" t="s">
        <v>24</v>
      </c>
      <c r="AO15" s="43">
        <f t="shared" ref="AO15:AO20" si="2">AL15*100/64</f>
        <v>0</v>
      </c>
      <c r="AP15" s="43">
        <f t="shared" ref="AP15:AP20" si="3">AK15*100/64</f>
        <v>6.25</v>
      </c>
      <c r="AQ15" s="12"/>
    </row>
    <row r="16" spans="2:43" s="18" customFormat="1" ht="12" customHeight="1" thickBot="1" x14ac:dyDescent="0.25">
      <c r="B16" s="8"/>
      <c r="C16" s="8"/>
      <c r="D16" s="23" t="s">
        <v>25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G16" s="8"/>
      <c r="AJ16" s="12" t="s">
        <v>8</v>
      </c>
      <c r="AK16" s="12">
        <f>COUNTIF(G12:H13,0)</f>
        <v>4</v>
      </c>
      <c r="AL16" s="41">
        <f>G10+H10</f>
        <v>0</v>
      </c>
      <c r="AM16" s="40"/>
      <c r="AN16" s="41" t="s">
        <v>8</v>
      </c>
      <c r="AO16" s="43">
        <f t="shared" si="2"/>
        <v>0</v>
      </c>
      <c r="AP16" s="43">
        <f>AK16*100/64</f>
        <v>6.25</v>
      </c>
      <c r="AQ16" s="12"/>
    </row>
    <row r="17" spans="1:43" s="18" customFormat="1" ht="12" customHeight="1" x14ac:dyDescent="0.2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39"/>
      <c r="V17" s="348" t="s">
        <v>26</v>
      </c>
      <c r="W17" s="349"/>
      <c r="X17" s="349"/>
      <c r="Y17" s="156" t="s">
        <v>7</v>
      </c>
      <c r="Z17" s="156" t="s">
        <v>8</v>
      </c>
      <c r="AA17" s="156" t="s">
        <v>9</v>
      </c>
      <c r="AB17" s="156" t="s">
        <v>10</v>
      </c>
      <c r="AC17" s="156" t="s">
        <v>11</v>
      </c>
      <c r="AD17" s="156" t="s">
        <v>12</v>
      </c>
      <c r="AE17" s="323" t="s">
        <v>13</v>
      </c>
      <c r="AG17" s="8"/>
      <c r="AJ17" s="12" t="s">
        <v>9</v>
      </c>
      <c r="AK17" s="12">
        <f>COUNTIF(I12:J13,0)</f>
        <v>4</v>
      </c>
      <c r="AL17" s="41">
        <f>I10+J10</f>
        <v>0</v>
      </c>
      <c r="AM17" s="40"/>
      <c r="AN17" s="41" t="s">
        <v>9</v>
      </c>
      <c r="AO17" s="43">
        <f t="shared" si="2"/>
        <v>0</v>
      </c>
      <c r="AP17" s="43">
        <f t="shared" si="3"/>
        <v>6.25</v>
      </c>
      <c r="AQ17" s="12"/>
    </row>
    <row r="18" spans="1:43" s="18" customFormat="1" ht="13.5" customHeight="1" x14ac:dyDescent="0.2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39"/>
      <c r="V18" s="350" t="s">
        <v>6</v>
      </c>
      <c r="W18" s="351"/>
      <c r="X18" s="351"/>
      <c r="Y18" s="154">
        <f>(U8+V8)/4</f>
        <v>0</v>
      </c>
      <c r="Z18" s="154">
        <f>(W8+X8)/4</f>
        <v>0</v>
      </c>
      <c r="AA18" s="154">
        <f>(Y8+Z8)/4</f>
        <v>0</v>
      </c>
      <c r="AB18" s="154">
        <f>(AA8+AB8)/4</f>
        <v>0.25</v>
      </c>
      <c r="AC18" s="154">
        <f>(AC8+AD8)/4</f>
        <v>0.25</v>
      </c>
      <c r="AD18" s="154">
        <f>(AE8+AF8)/4</f>
        <v>0</v>
      </c>
      <c r="AE18" s="308">
        <f>AG8/(12*2)</f>
        <v>8.3333333333333329E-2</v>
      </c>
      <c r="AG18" s="8"/>
      <c r="AJ18" s="12" t="s">
        <v>10</v>
      </c>
      <c r="AK18" s="12">
        <f>COUNTIF(K12:L13,0)</f>
        <v>3</v>
      </c>
      <c r="AL18" s="41">
        <f>K10+L10</f>
        <v>1</v>
      </c>
      <c r="AM18" s="40"/>
      <c r="AN18" s="41" t="s">
        <v>10</v>
      </c>
      <c r="AO18" s="43">
        <f t="shared" si="2"/>
        <v>1.5625</v>
      </c>
      <c r="AP18" s="43">
        <f t="shared" si="3"/>
        <v>4.6875</v>
      </c>
      <c r="AQ18" s="12"/>
    </row>
    <row r="19" spans="1:43" s="18" customFormat="1" ht="12" customHeight="1" x14ac:dyDescent="0.2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39"/>
      <c r="V19" s="352" t="s">
        <v>23</v>
      </c>
      <c r="W19" s="353"/>
      <c r="X19" s="353"/>
      <c r="Y19" s="154">
        <f>(4-(U8+V8))/4</f>
        <v>1</v>
      </c>
      <c r="Z19" s="154">
        <f>(4-(W8+X8))/4</f>
        <v>1</v>
      </c>
      <c r="AA19" s="154">
        <f>(4-(Y8+Z8))/4</f>
        <v>1</v>
      </c>
      <c r="AB19" s="154">
        <f>(4-(AA8+AB8))/4</f>
        <v>0.75</v>
      </c>
      <c r="AC19" s="154">
        <f>(4-(AC8+AD8))/4</f>
        <v>0.75</v>
      </c>
      <c r="AD19" s="154">
        <f>(4-(AE8+AF8))/4</f>
        <v>1</v>
      </c>
      <c r="AE19" s="308">
        <f>(24-AG8)/24</f>
        <v>0.91666666666666663</v>
      </c>
      <c r="AG19" s="8"/>
      <c r="AJ19" s="12" t="s">
        <v>11</v>
      </c>
      <c r="AK19" s="12">
        <f>COUNTIF(M12:N13,0)</f>
        <v>3</v>
      </c>
      <c r="AL19" s="41">
        <f>M10+N10</f>
        <v>1</v>
      </c>
      <c r="AM19" s="40"/>
      <c r="AN19" s="41" t="s">
        <v>11</v>
      </c>
      <c r="AO19" s="43">
        <f t="shared" si="2"/>
        <v>1.5625</v>
      </c>
      <c r="AP19" s="43">
        <f t="shared" si="3"/>
        <v>4.6875</v>
      </c>
      <c r="AQ19" s="12"/>
    </row>
    <row r="20" spans="1:43" s="18" customFormat="1" ht="12" customHeight="1" thickBot="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39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G20" s="8"/>
      <c r="AJ20" s="12" t="s">
        <v>12</v>
      </c>
      <c r="AK20" s="12">
        <f>COUNTIF(O12:P13,0)</f>
        <v>4</v>
      </c>
      <c r="AL20" s="41">
        <f>O10+P10</f>
        <v>0</v>
      </c>
      <c r="AM20" s="40"/>
      <c r="AN20" s="41" t="s">
        <v>12</v>
      </c>
      <c r="AO20" s="43">
        <f t="shared" si="2"/>
        <v>0</v>
      </c>
      <c r="AP20" s="43">
        <f t="shared" si="3"/>
        <v>6.25</v>
      </c>
      <c r="AQ20" s="12"/>
    </row>
    <row r="21" spans="1:43" ht="12.75" customHeight="1" x14ac:dyDescent="0.2">
      <c r="A21" s="18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53"/>
      <c r="AL21" s="41"/>
      <c r="AM21" s="41"/>
      <c r="AN21" s="41"/>
      <c r="AO21" s="41"/>
      <c r="AP21" s="41"/>
    </row>
    <row r="22" spans="1:43" ht="12" customHeight="1" x14ac:dyDescent="0.2">
      <c r="A22" s="18"/>
      <c r="R22" s="13"/>
    </row>
    <row r="23" spans="1:43" ht="12" customHeight="1" x14ac:dyDescent="0.2">
      <c r="A23" s="18"/>
      <c r="R23" s="13"/>
      <c r="S23" s="53"/>
    </row>
    <row r="24" spans="1:43" ht="15" customHeight="1" x14ac:dyDescent="0.2">
      <c r="A24" s="18"/>
      <c r="R24" s="13"/>
    </row>
    <row r="25" spans="1:43" ht="33" customHeight="1" x14ac:dyDescent="0.2">
      <c r="A25" s="18"/>
      <c r="R25" s="13"/>
    </row>
    <row r="26" spans="1:43" x14ac:dyDescent="0.2">
      <c r="A26" s="18"/>
    </row>
    <row r="27" spans="1:43" x14ac:dyDescent="0.2">
      <c r="A27" s="18"/>
    </row>
    <row r="34" spans="19:19" x14ac:dyDescent="0.2">
      <c r="S34" s="8" t="s">
        <v>27</v>
      </c>
    </row>
  </sheetData>
  <sortState ref="B8:S304">
    <sortCondition ref="B8:B304"/>
  </sortState>
  <mergeCells count="26">
    <mergeCell ref="AG6:AG7"/>
    <mergeCell ref="T6:T8"/>
    <mergeCell ref="T3:AG4"/>
    <mergeCell ref="V13:AE15"/>
    <mergeCell ref="U6:V6"/>
    <mergeCell ref="W6:X6"/>
    <mergeCell ref="Y6:Z6"/>
    <mergeCell ref="AA6:AB6"/>
    <mergeCell ref="AC6:AD6"/>
    <mergeCell ref="AE6:AF6"/>
    <mergeCell ref="D3:Q4"/>
    <mergeCell ref="V17:X17"/>
    <mergeCell ref="V18:X18"/>
    <mergeCell ref="V19:X19"/>
    <mergeCell ref="B1:Q1"/>
    <mergeCell ref="B6:B8"/>
    <mergeCell ref="C6:C8"/>
    <mergeCell ref="D6:Q6"/>
    <mergeCell ref="G7:H7"/>
    <mergeCell ref="E7:F7"/>
    <mergeCell ref="D7:D8"/>
    <mergeCell ref="Q7:Q8"/>
    <mergeCell ref="O7:P7"/>
    <mergeCell ref="M7:N7"/>
    <mergeCell ref="K7:L7"/>
    <mergeCell ref="I7:J7"/>
  </mergeCells>
  <conditionalFormatting sqref="B12:D13 Q12:Q13">
    <cfRule type="expression" dxfId="130" priority="103">
      <formula>COUNTIF($E12:$P12,"1")</formula>
    </cfRule>
  </conditionalFormatting>
  <conditionalFormatting sqref="E12:P13">
    <cfRule type="cellIs" dxfId="129" priority="73" operator="equal">
      <formula>0</formula>
    </cfRule>
    <cfRule type="cellIs" dxfId="128" priority="74" operator="equal">
      <formula>1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85" fitToWidth="2" fitToHeight="100" orientation="portrait" r:id="rId1"/>
  <colBreaks count="1" manualBreakCount="1">
    <brk id="18" max="46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00CC"/>
  </sheetPr>
  <dimension ref="A1:S47"/>
  <sheetViews>
    <sheetView showGridLines="0" view="pageBreakPreview" topLeftCell="C1" zoomScale="70" zoomScaleNormal="88" zoomScaleSheetLayoutView="70" workbookViewId="0">
      <selection activeCell="AG22" sqref="AG22"/>
    </sheetView>
  </sheetViews>
  <sheetFormatPr baseColWidth="10" defaultColWidth="11.42578125" defaultRowHeight="14.25" x14ac:dyDescent="0.2"/>
  <cols>
    <col min="1" max="1" width="14.28515625" style="8" hidden="1" customWidth="1"/>
    <col min="2" max="2" width="0" style="8" hidden="1" customWidth="1"/>
    <col min="3" max="3" width="17.140625" style="8" bestFit="1" customWidth="1"/>
    <col min="4" max="11" width="11.140625" style="8" customWidth="1"/>
    <col min="12" max="12" width="12.85546875" style="8" customWidth="1"/>
    <col min="13" max="16384" width="11.42578125" style="8"/>
  </cols>
  <sheetData>
    <row r="1" spans="1:13" ht="39.75" customHeight="1" x14ac:dyDescent="0.2">
      <c r="A1" s="439" t="s">
        <v>165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32"/>
    </row>
    <row r="2" spans="1:13" ht="19.5" customHeight="1" x14ac:dyDescent="0.2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19.5" customHeight="1" x14ac:dyDescent="0.2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 ht="69.75" customHeight="1" x14ac:dyDescent="0.2">
      <c r="A4" s="32"/>
      <c r="B4" s="32"/>
      <c r="C4" s="441" t="s">
        <v>166</v>
      </c>
      <c r="D4" s="441"/>
      <c r="E4" s="441"/>
      <c r="F4" s="441"/>
      <c r="G4" s="441"/>
      <c r="H4" s="441"/>
      <c r="I4" s="441"/>
      <c r="J4" s="441"/>
      <c r="K4" s="441"/>
      <c r="L4" s="379"/>
      <c r="M4" s="136"/>
    </row>
    <row r="5" spans="1:13" ht="12" customHeight="1" thickBot="1" x14ac:dyDescent="0.25">
      <c r="C5" s="14"/>
      <c r="D5" s="15"/>
      <c r="E5" s="15"/>
      <c r="F5" s="15"/>
      <c r="G5" s="15"/>
      <c r="H5" s="15"/>
      <c r="I5" s="15"/>
      <c r="J5" s="15"/>
      <c r="K5" s="15"/>
      <c r="L5" s="15"/>
      <c r="M5" s="32"/>
    </row>
    <row r="6" spans="1:13" ht="65.25" customHeight="1" x14ac:dyDescent="0.2">
      <c r="A6" s="96"/>
      <c r="B6" s="97"/>
      <c r="C6" s="169"/>
      <c r="D6" s="170"/>
      <c r="E6" s="170"/>
      <c r="F6" s="170"/>
      <c r="G6" s="170"/>
      <c r="H6" s="170"/>
      <c r="I6" s="170"/>
      <c r="J6" s="170"/>
      <c r="K6" s="170"/>
      <c r="L6" s="171" t="s">
        <v>13</v>
      </c>
    </row>
    <row r="7" spans="1:13" x14ac:dyDescent="0.2">
      <c r="A7" s="96"/>
      <c r="B7" s="97"/>
      <c r="C7" s="121"/>
      <c r="D7" s="144"/>
      <c r="E7" s="144"/>
      <c r="F7" s="144"/>
      <c r="G7" s="144"/>
      <c r="H7" s="144"/>
      <c r="I7" s="144"/>
      <c r="J7" s="144"/>
      <c r="K7" s="144"/>
      <c r="L7" s="144"/>
    </row>
    <row r="8" spans="1:13" x14ac:dyDescent="0.2">
      <c r="A8" s="96"/>
      <c r="B8" s="97"/>
      <c r="C8" s="123" t="s">
        <v>13</v>
      </c>
      <c r="D8" s="137">
        <f t="shared" ref="D8:K8" si="0">SUM(D9:D12)</f>
        <v>1</v>
      </c>
      <c r="E8" s="137">
        <f t="shared" si="0"/>
        <v>1</v>
      </c>
      <c r="F8" s="137">
        <f t="shared" si="0"/>
        <v>1</v>
      </c>
      <c r="G8" s="137">
        <f t="shared" si="0"/>
        <v>1</v>
      </c>
      <c r="H8" s="137">
        <f t="shared" si="0"/>
        <v>1</v>
      </c>
      <c r="I8" s="137">
        <f t="shared" si="0"/>
        <v>1</v>
      </c>
      <c r="J8" s="137">
        <f t="shared" si="0"/>
        <v>1</v>
      </c>
      <c r="K8" s="137">
        <f t="shared" si="0"/>
        <v>1</v>
      </c>
      <c r="L8" s="138">
        <f>SUM(D8:K8)</f>
        <v>8</v>
      </c>
    </row>
    <row r="9" spans="1:13" x14ac:dyDescent="0.2">
      <c r="A9" s="96"/>
      <c r="B9" s="97"/>
      <c r="C9" s="123" t="s">
        <v>126</v>
      </c>
      <c r="D9" s="125">
        <f t="shared" ref="D9:K9" si="1">COUNTIF(D14:D15,"1")</f>
        <v>1</v>
      </c>
      <c r="E9" s="125">
        <f t="shared" si="1"/>
        <v>1</v>
      </c>
      <c r="F9" s="125">
        <f t="shared" si="1"/>
        <v>1</v>
      </c>
      <c r="G9" s="125">
        <f t="shared" si="1"/>
        <v>0</v>
      </c>
      <c r="H9" s="125">
        <f t="shared" si="1"/>
        <v>0</v>
      </c>
      <c r="I9" s="125">
        <f t="shared" si="1"/>
        <v>1</v>
      </c>
      <c r="J9" s="125">
        <f t="shared" si="1"/>
        <v>1</v>
      </c>
      <c r="K9" s="125">
        <f t="shared" si="1"/>
        <v>1</v>
      </c>
      <c r="L9" s="139">
        <f>SUM(D9:K9)</f>
        <v>6</v>
      </c>
    </row>
    <row r="10" spans="1:13" x14ac:dyDescent="0.2">
      <c r="A10" s="96"/>
      <c r="B10" s="97"/>
      <c r="C10" s="142" t="s">
        <v>108</v>
      </c>
      <c r="D10" s="124">
        <f t="shared" ref="D10:K10" si="2">COUNTIF(D14:D15,0)</f>
        <v>0</v>
      </c>
      <c r="E10" s="124">
        <f t="shared" si="2"/>
        <v>0</v>
      </c>
      <c r="F10" s="124">
        <f t="shared" si="2"/>
        <v>0</v>
      </c>
      <c r="G10" s="124">
        <f t="shared" si="2"/>
        <v>1</v>
      </c>
      <c r="H10" s="124">
        <f t="shared" si="2"/>
        <v>1</v>
      </c>
      <c r="I10" s="124">
        <f t="shared" si="2"/>
        <v>0</v>
      </c>
      <c r="J10" s="124">
        <f t="shared" si="2"/>
        <v>0</v>
      </c>
      <c r="K10" s="124">
        <f t="shared" si="2"/>
        <v>0</v>
      </c>
      <c r="L10" s="138">
        <f>SUM(D10:K10)</f>
        <v>2</v>
      </c>
    </row>
    <row r="11" spans="1:13" x14ac:dyDescent="0.2">
      <c r="A11" s="96"/>
      <c r="B11" s="97"/>
      <c r="C11" s="142" t="s">
        <v>143</v>
      </c>
      <c r="D11" s="124">
        <f t="shared" ref="D11:K11" si="3">COUNTIF(D14:D15,"J")</f>
        <v>0</v>
      </c>
      <c r="E11" s="124">
        <f t="shared" si="3"/>
        <v>0</v>
      </c>
      <c r="F11" s="124">
        <f t="shared" si="3"/>
        <v>0</v>
      </c>
      <c r="G11" s="124">
        <f t="shared" si="3"/>
        <v>0</v>
      </c>
      <c r="H11" s="124">
        <f t="shared" si="3"/>
        <v>0</v>
      </c>
      <c r="I11" s="124">
        <f t="shared" si="3"/>
        <v>0</v>
      </c>
      <c r="J11" s="124">
        <f t="shared" si="3"/>
        <v>0</v>
      </c>
      <c r="K11" s="124">
        <f t="shared" si="3"/>
        <v>0</v>
      </c>
      <c r="L11" s="138">
        <f>SUM(D11:K11)</f>
        <v>0</v>
      </c>
    </row>
    <row r="12" spans="1:13" x14ac:dyDescent="0.2">
      <c r="A12" s="96"/>
      <c r="B12" s="97"/>
      <c r="C12" s="142" t="s">
        <v>144</v>
      </c>
      <c r="D12" s="124">
        <f t="shared" ref="D12:K12" si="4">COUNTIF(D14:D15, "NA")</f>
        <v>0</v>
      </c>
      <c r="E12" s="124">
        <f t="shared" si="4"/>
        <v>0</v>
      </c>
      <c r="F12" s="124">
        <f t="shared" si="4"/>
        <v>0</v>
      </c>
      <c r="G12" s="124">
        <f t="shared" si="4"/>
        <v>0</v>
      </c>
      <c r="H12" s="124">
        <f t="shared" si="4"/>
        <v>0</v>
      </c>
      <c r="I12" s="124">
        <f t="shared" si="4"/>
        <v>0</v>
      </c>
      <c r="J12" s="124">
        <f t="shared" si="4"/>
        <v>0</v>
      </c>
      <c r="K12" s="124">
        <f t="shared" si="4"/>
        <v>0</v>
      </c>
      <c r="L12" s="138">
        <f>SUM(D12:K12)</f>
        <v>0</v>
      </c>
    </row>
    <row r="13" spans="1:13" x14ac:dyDescent="0.2">
      <c r="A13" s="96"/>
      <c r="B13" s="97"/>
      <c r="C13" s="121"/>
      <c r="D13" s="140"/>
      <c r="E13" s="140"/>
      <c r="F13" s="140"/>
      <c r="G13" s="140"/>
      <c r="H13" s="140"/>
      <c r="I13" s="140"/>
      <c r="J13" s="140"/>
      <c r="K13" s="140"/>
      <c r="L13" s="140"/>
    </row>
    <row r="14" spans="1:13" ht="15" customHeight="1" x14ac:dyDescent="0.2">
      <c r="A14" s="24" t="s">
        <v>18</v>
      </c>
      <c r="B14" s="24">
        <v>5</v>
      </c>
      <c r="C14" s="206" t="s">
        <v>19</v>
      </c>
      <c r="D14" s="127">
        <v>1</v>
      </c>
      <c r="E14" s="127">
        <v>1</v>
      </c>
      <c r="F14" s="127">
        <v>1</v>
      </c>
      <c r="G14" s="127">
        <v>0</v>
      </c>
      <c r="H14" s="266"/>
      <c r="I14" s="266"/>
      <c r="J14" s="266"/>
      <c r="K14" s="266"/>
      <c r="L14" s="141">
        <f>SUM(D14:K14)</f>
        <v>3</v>
      </c>
    </row>
    <row r="15" spans="1:13" x14ac:dyDescent="0.2">
      <c r="A15" s="24" t="s">
        <v>110</v>
      </c>
      <c r="B15" s="24">
        <v>10</v>
      </c>
      <c r="C15" s="206" t="s">
        <v>21</v>
      </c>
      <c r="D15" s="266"/>
      <c r="E15" s="266"/>
      <c r="F15" s="266"/>
      <c r="G15" s="266"/>
      <c r="H15" s="127">
        <v>0</v>
      </c>
      <c r="I15" s="127">
        <v>1</v>
      </c>
      <c r="J15" s="127">
        <v>1</v>
      </c>
      <c r="K15" s="127">
        <v>1</v>
      </c>
      <c r="L15" s="141">
        <f t="shared" ref="L15" si="5">SUM(D15:K15)</f>
        <v>3</v>
      </c>
    </row>
    <row r="16" spans="1:13" ht="15" thickBot="1" x14ac:dyDescent="0.25">
      <c r="A16" s="24" t="s">
        <v>20</v>
      </c>
      <c r="B16" s="24">
        <v>15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</row>
    <row r="17" spans="1:19" x14ac:dyDescent="0.2">
      <c r="A17" s="24" t="s">
        <v>118</v>
      </c>
      <c r="B17" s="24">
        <v>17</v>
      </c>
    </row>
    <row r="18" spans="1:19" x14ac:dyDescent="0.2">
      <c r="A18" s="24" t="s">
        <v>18</v>
      </c>
      <c r="B18" s="24">
        <v>19</v>
      </c>
    </row>
    <row r="19" spans="1:19" x14ac:dyDescent="0.2">
      <c r="A19" s="30"/>
      <c r="B19" s="30"/>
    </row>
    <row r="20" spans="1:19" x14ac:dyDescent="0.2">
      <c r="A20" s="30"/>
      <c r="B20" s="30"/>
    </row>
    <row r="21" spans="1:19" x14ac:dyDescent="0.2">
      <c r="A21" s="30"/>
      <c r="B21" s="30"/>
      <c r="C21" s="342"/>
      <c r="D21" s="2"/>
      <c r="E21" s="2"/>
      <c r="F21" s="2"/>
      <c r="G21" s="2"/>
      <c r="H21" s="2"/>
      <c r="I21" s="2"/>
      <c r="J21" s="2"/>
      <c r="K21" s="2"/>
    </row>
    <row r="22" spans="1:19" x14ac:dyDescent="0.2">
      <c r="A22" s="30"/>
      <c r="B22" s="30"/>
      <c r="C22" s="342"/>
      <c r="D22" s="2"/>
      <c r="E22" s="2"/>
      <c r="F22" s="2"/>
      <c r="G22" s="2"/>
      <c r="H22" s="2"/>
      <c r="I22" s="2"/>
      <c r="J22" s="2"/>
      <c r="K22" s="2"/>
    </row>
    <row r="23" spans="1:19" x14ac:dyDescent="0.2">
      <c r="A23" s="30"/>
      <c r="B23" s="30"/>
      <c r="C23" s="168" t="s">
        <v>149</v>
      </c>
      <c r="D23" s="4">
        <v>1</v>
      </c>
      <c r="E23" s="1"/>
      <c r="F23" s="1"/>
      <c r="G23" s="1"/>
      <c r="H23" s="1"/>
      <c r="I23" s="1"/>
      <c r="J23" s="1"/>
      <c r="K23" s="1"/>
      <c r="P23" s="60"/>
      <c r="Q23" s="60"/>
      <c r="R23" s="60"/>
      <c r="S23" s="60"/>
    </row>
    <row r="24" spans="1:19" x14ac:dyDescent="0.2">
      <c r="A24" s="30"/>
      <c r="B24" s="30"/>
      <c r="C24" s="168" t="s">
        <v>150</v>
      </c>
      <c r="D24" s="4">
        <v>0</v>
      </c>
      <c r="E24" s="1"/>
      <c r="F24" s="1"/>
      <c r="G24" s="1"/>
      <c r="H24" s="1"/>
      <c r="I24" s="1"/>
      <c r="J24" s="1"/>
      <c r="P24" s="60"/>
      <c r="Q24" s="60"/>
      <c r="R24" s="60"/>
      <c r="S24" s="60"/>
    </row>
    <row r="25" spans="1:19" x14ac:dyDescent="0.2">
      <c r="A25" s="30"/>
      <c r="B25" s="44"/>
      <c r="C25" s="168" t="s">
        <v>151</v>
      </c>
      <c r="D25" s="4" t="s">
        <v>117</v>
      </c>
      <c r="E25" s="1"/>
      <c r="F25" s="1"/>
      <c r="G25" s="1"/>
      <c r="H25" s="1"/>
      <c r="I25" s="1"/>
      <c r="J25" s="1"/>
      <c r="P25" s="60"/>
      <c r="Q25" s="228" t="s">
        <v>126</v>
      </c>
      <c r="R25" s="229">
        <f>L9</f>
        <v>6</v>
      </c>
      <c r="S25" s="60"/>
    </row>
    <row r="26" spans="1:19" x14ac:dyDescent="0.2">
      <c r="A26" s="30"/>
      <c r="C26" s="168" t="s">
        <v>144</v>
      </c>
      <c r="D26" s="4" t="s">
        <v>152</v>
      </c>
      <c r="E26" s="1"/>
      <c r="F26" s="1"/>
      <c r="G26" s="1"/>
      <c r="H26" s="1"/>
      <c r="I26" s="1"/>
      <c r="J26" s="1"/>
      <c r="P26" s="60"/>
      <c r="Q26" s="228" t="s">
        <v>108</v>
      </c>
      <c r="R26" s="228">
        <f>L10</f>
        <v>2</v>
      </c>
      <c r="S26" s="60"/>
    </row>
    <row r="27" spans="1:19" x14ac:dyDescent="0.2">
      <c r="A27" s="30"/>
      <c r="C27" s="1"/>
      <c r="D27" s="1"/>
      <c r="E27" s="1"/>
      <c r="F27" s="1"/>
      <c r="G27" s="1"/>
      <c r="H27" s="1"/>
      <c r="I27" s="1"/>
      <c r="J27" s="1"/>
      <c r="P27" s="60"/>
      <c r="Q27" s="228" t="s">
        <v>131</v>
      </c>
      <c r="R27" s="228">
        <f>L11</f>
        <v>0</v>
      </c>
      <c r="S27" s="60"/>
    </row>
    <row r="28" spans="1:19" x14ac:dyDescent="0.2">
      <c r="A28" s="30"/>
      <c r="C28" s="430" t="s">
        <v>167</v>
      </c>
      <c r="D28" s="440" t="s">
        <v>168</v>
      </c>
      <c r="G28" s="1"/>
      <c r="H28" s="1"/>
      <c r="I28" s="1"/>
      <c r="J28" s="1"/>
      <c r="P28" s="60"/>
      <c r="Q28" s="210"/>
      <c r="R28" s="211"/>
      <c r="S28" s="60"/>
    </row>
    <row r="29" spans="1:19" x14ac:dyDescent="0.2">
      <c r="A29" s="30"/>
      <c r="C29" s="430"/>
      <c r="D29" s="440"/>
      <c r="G29" s="1"/>
      <c r="H29" s="1"/>
      <c r="I29" s="1"/>
      <c r="J29" s="1"/>
      <c r="K29" s="1"/>
      <c r="P29" s="12"/>
      <c r="Q29" s="90" t="s">
        <v>108</v>
      </c>
      <c r="R29" s="90">
        <f>L10</f>
        <v>2</v>
      </c>
      <c r="S29" s="12"/>
    </row>
    <row r="30" spans="1:19" ht="39" customHeight="1" x14ac:dyDescent="0.2">
      <c r="A30" s="30"/>
      <c r="B30" s="47"/>
      <c r="C30" s="343" t="s">
        <v>169</v>
      </c>
      <c r="D30" s="141">
        <f>L9</f>
        <v>6</v>
      </c>
      <c r="E30" s="6"/>
      <c r="F30" s="6"/>
      <c r="G30" s="6"/>
      <c r="H30" s="6"/>
      <c r="I30" s="6"/>
      <c r="J30" s="6"/>
      <c r="K30" s="6"/>
      <c r="P30" s="12"/>
      <c r="Q30" s="12"/>
      <c r="R30" s="12"/>
      <c r="S30" s="12"/>
    </row>
    <row r="31" spans="1:19" ht="32.25" customHeight="1" x14ac:dyDescent="0.2">
      <c r="A31" s="30"/>
      <c r="B31" s="30"/>
      <c r="C31" s="343" t="s">
        <v>163</v>
      </c>
      <c r="D31" s="260">
        <f>SUM(L10:L11)</f>
        <v>2</v>
      </c>
      <c r="E31" s="1"/>
      <c r="F31" s="1"/>
      <c r="G31" s="1"/>
      <c r="H31" s="1"/>
      <c r="I31" s="1"/>
      <c r="J31" s="1"/>
      <c r="K31" s="1"/>
      <c r="P31" s="12"/>
      <c r="Q31" s="12"/>
      <c r="R31" s="12"/>
      <c r="S31" s="12"/>
    </row>
    <row r="32" spans="1:19" ht="14.25" customHeight="1" x14ac:dyDescent="0.2">
      <c r="A32" s="30"/>
      <c r="B32" s="30"/>
      <c r="C32" s="343" t="s">
        <v>164</v>
      </c>
      <c r="D32" s="260">
        <f>SUM(D30:D31)</f>
        <v>8</v>
      </c>
      <c r="E32" s="1"/>
      <c r="F32" s="1"/>
      <c r="G32" s="1"/>
      <c r="H32" s="1"/>
      <c r="I32" s="1"/>
      <c r="J32" s="1"/>
      <c r="K32" s="1"/>
    </row>
    <row r="33" spans="1:12" ht="18.75" customHeight="1" x14ac:dyDescent="0.2">
      <c r="A33" s="30"/>
      <c r="B33" s="30"/>
      <c r="C33" s="312" t="s">
        <v>144</v>
      </c>
      <c r="D33" s="260">
        <f>L12</f>
        <v>0</v>
      </c>
      <c r="E33" s="1"/>
      <c r="F33" s="1"/>
      <c r="G33" s="1"/>
      <c r="H33" s="1"/>
      <c r="I33" s="1"/>
      <c r="J33" s="1"/>
      <c r="K33" s="1"/>
    </row>
    <row r="34" spans="1:12" x14ac:dyDescent="0.2">
      <c r="A34" s="30"/>
      <c r="B34" s="30"/>
      <c r="G34" s="1"/>
      <c r="H34" s="1"/>
      <c r="I34" s="1"/>
      <c r="J34" s="1"/>
      <c r="K34" s="1"/>
      <c r="L34" s="16"/>
    </row>
    <row r="35" spans="1:12" x14ac:dyDescent="0.2">
      <c r="A35" s="30"/>
      <c r="B35" s="30"/>
      <c r="G35" s="1"/>
      <c r="H35" s="1"/>
      <c r="I35" s="1"/>
      <c r="J35" s="1"/>
      <c r="K35" s="1"/>
      <c r="L35" s="16"/>
    </row>
    <row r="36" spans="1:12" x14ac:dyDescent="0.2">
      <c r="A36" s="30"/>
      <c r="B36" s="30"/>
      <c r="G36" s="7"/>
      <c r="H36" s="7"/>
      <c r="I36" s="7"/>
      <c r="J36" s="7"/>
      <c r="K36" s="7"/>
      <c r="L36" s="16"/>
    </row>
    <row r="37" spans="1:12" ht="14.25" customHeight="1" x14ac:dyDescent="0.2">
      <c r="A37" s="30"/>
      <c r="G37" s="7"/>
      <c r="H37" s="7"/>
      <c r="I37" s="7"/>
      <c r="J37" s="7"/>
      <c r="K37" s="7"/>
      <c r="L37" s="16"/>
    </row>
    <row r="38" spans="1:12" ht="15" customHeight="1" x14ac:dyDescent="0.2">
      <c r="A38" s="30"/>
      <c r="G38" s="7"/>
      <c r="H38" s="7"/>
      <c r="I38" s="7"/>
      <c r="J38" s="7"/>
      <c r="K38" s="7"/>
      <c r="L38" s="16"/>
    </row>
    <row r="39" spans="1:12" x14ac:dyDescent="0.2">
      <c r="A39" s="30"/>
      <c r="G39" s="7"/>
      <c r="H39" s="7"/>
      <c r="I39" s="7"/>
      <c r="J39" s="7"/>
      <c r="K39" s="7"/>
    </row>
    <row r="40" spans="1:12" x14ac:dyDescent="0.2">
      <c r="A40" s="30"/>
      <c r="C40" s="1"/>
      <c r="D40" s="1"/>
      <c r="E40" s="1"/>
      <c r="F40" s="1"/>
      <c r="G40" s="1"/>
      <c r="H40" s="1"/>
      <c r="I40" s="1"/>
      <c r="J40" s="1"/>
      <c r="K40" s="1"/>
    </row>
    <row r="41" spans="1:12" x14ac:dyDescent="0.2">
      <c r="A41" s="30"/>
    </row>
    <row r="42" spans="1:12" x14ac:dyDescent="0.2">
      <c r="A42" s="30"/>
    </row>
    <row r="43" spans="1:12" x14ac:dyDescent="0.2">
      <c r="A43" s="30"/>
      <c r="B43" s="30"/>
    </row>
    <row r="44" spans="1:12" x14ac:dyDescent="0.2">
      <c r="A44" s="30"/>
      <c r="B44" s="30"/>
    </row>
    <row r="45" spans="1:12" x14ac:dyDescent="0.2">
      <c r="A45" s="30"/>
      <c r="B45" s="30"/>
    </row>
    <row r="46" spans="1:12" x14ac:dyDescent="0.2">
      <c r="A46" s="30"/>
      <c r="B46" s="30"/>
    </row>
    <row r="47" spans="1:12" x14ac:dyDescent="0.2">
      <c r="A47" s="30"/>
      <c r="B47" s="30"/>
    </row>
  </sheetData>
  <mergeCells count="4">
    <mergeCell ref="A1:L1"/>
    <mergeCell ref="D28:D29"/>
    <mergeCell ref="C4:L4"/>
    <mergeCell ref="C28:C29"/>
  </mergeCells>
  <conditionalFormatting sqref="D14">
    <cfRule type="cellIs" dxfId="96" priority="82" operator="equal">
      <formula>"NA"</formula>
    </cfRule>
    <cfRule type="cellIs" dxfId="95" priority="83" operator="equal">
      <formula>"J"</formula>
    </cfRule>
    <cfRule type="cellIs" dxfId="94" priority="84" operator="equal">
      <formula>0</formula>
    </cfRule>
    <cfRule type="cellIs" dxfId="93" priority="85" operator="equal">
      <formula>1</formula>
    </cfRule>
  </conditionalFormatting>
  <conditionalFormatting sqref="D26">
    <cfRule type="cellIs" dxfId="92" priority="46" operator="equal">
      <formula>"NA"</formula>
    </cfRule>
  </conditionalFormatting>
  <conditionalFormatting sqref="D23">
    <cfRule type="cellIs" dxfId="91" priority="49" operator="equal">
      <formula>1</formula>
    </cfRule>
  </conditionalFormatting>
  <conditionalFormatting sqref="D24">
    <cfRule type="cellIs" dxfId="90" priority="48" operator="equal">
      <formula>0</formula>
    </cfRule>
  </conditionalFormatting>
  <conditionalFormatting sqref="D25">
    <cfRule type="cellIs" dxfId="89" priority="47" operator="equal">
      <formula>"J"</formula>
    </cfRule>
  </conditionalFormatting>
  <conditionalFormatting sqref="A43:B47 A42">
    <cfRule type="expression" dxfId="88" priority="746">
      <formula>COUNTIF($D40:$E40,"1")</formula>
    </cfRule>
  </conditionalFormatting>
  <conditionalFormatting sqref="B30 B24:B25">
    <cfRule type="expression" dxfId="87" priority="749">
      <formula>COUNTIF($D21:$E21,"1")</formula>
    </cfRule>
  </conditionalFormatting>
  <conditionalFormatting sqref="E14:F14">
    <cfRule type="cellIs" dxfId="86" priority="41" operator="equal">
      <formula>"NA"</formula>
    </cfRule>
    <cfRule type="cellIs" dxfId="85" priority="42" operator="equal">
      <formula>"J"</formula>
    </cfRule>
    <cfRule type="cellIs" dxfId="84" priority="43" operator="equal">
      <formula>0</formula>
    </cfRule>
    <cfRule type="cellIs" dxfId="83" priority="44" operator="equal">
      <formula>1</formula>
    </cfRule>
  </conditionalFormatting>
  <conditionalFormatting sqref="D14:G14 H15:K15">
    <cfRule type="cellIs" dxfId="82" priority="37" operator="equal">
      <formula>"NA"</formula>
    </cfRule>
    <cfRule type="cellIs" dxfId="81" priority="38" operator="equal">
      <formula>"J"</formula>
    </cfRule>
    <cfRule type="cellIs" dxfId="80" priority="39" operator="equal">
      <formula>0</formula>
    </cfRule>
    <cfRule type="cellIs" dxfId="79" priority="40" operator="equal">
      <formula>1</formula>
    </cfRule>
  </conditionalFormatting>
  <conditionalFormatting sqref="A33:B35">
    <cfRule type="expression" dxfId="78" priority="758">
      <formula>COUNTIF($E31:$E31,"1")</formula>
    </cfRule>
  </conditionalFormatting>
  <conditionalFormatting sqref="B31:B32">
    <cfRule type="expression" dxfId="77" priority="766">
      <formula>COUNTIF(#REF!,"1")</formula>
    </cfRule>
  </conditionalFormatting>
  <conditionalFormatting sqref="A36:B36 A37:A41">
    <cfRule type="expression" dxfId="76" priority="767">
      <formula>COUNTIF($C28:$D28,"1")</formula>
    </cfRule>
  </conditionalFormatting>
  <conditionalFormatting sqref="B23">
    <cfRule type="expression" dxfId="75" priority="879">
      <formula>COUNTIF($D8:$E8,"1")</formula>
    </cfRule>
  </conditionalFormatting>
  <conditionalFormatting sqref="B19:B22">
    <cfRule type="expression" dxfId="74" priority="880">
      <formula>COUNTIF($D9:$E9,"1")</formula>
    </cfRule>
  </conditionalFormatting>
  <conditionalFormatting sqref="G14">
    <cfRule type="cellIs" dxfId="73" priority="25" operator="equal">
      <formula>"NA"</formula>
    </cfRule>
    <cfRule type="cellIs" dxfId="72" priority="26" operator="equal">
      <formula>"J"</formula>
    </cfRule>
    <cfRule type="cellIs" dxfId="71" priority="27" operator="equal">
      <formula>0</formula>
    </cfRule>
    <cfRule type="cellIs" dxfId="70" priority="28" operator="equal">
      <formula>1</formula>
    </cfRule>
  </conditionalFormatting>
  <conditionalFormatting sqref="H15:K15">
    <cfRule type="cellIs" dxfId="69" priority="21" operator="equal">
      <formula>"NA"</formula>
    </cfRule>
    <cfRule type="cellIs" dxfId="68" priority="22" operator="equal">
      <formula>"J"</formula>
    </cfRule>
    <cfRule type="cellIs" dxfId="67" priority="23" operator="equal">
      <formula>0</formula>
    </cfRule>
    <cfRule type="cellIs" dxfId="66" priority="24" operator="equal">
      <formula>1</formula>
    </cfRule>
  </conditionalFormatting>
  <conditionalFormatting sqref="H15">
    <cfRule type="cellIs" dxfId="65" priority="17" operator="equal">
      <formula>"NA"</formula>
    </cfRule>
    <cfRule type="cellIs" dxfId="64" priority="18" operator="equal">
      <formula>"J"</formula>
    </cfRule>
    <cfRule type="cellIs" dxfId="63" priority="19" operator="equal">
      <formula>0</formula>
    </cfRule>
    <cfRule type="cellIs" dxfId="62" priority="20" operator="equal">
      <formula>1</formula>
    </cfRule>
  </conditionalFormatting>
  <conditionalFormatting sqref="J15">
    <cfRule type="cellIs" dxfId="61" priority="13" operator="equal">
      <formula>"NA"</formula>
    </cfRule>
    <cfRule type="cellIs" dxfId="60" priority="14" operator="equal">
      <formula>"J"</formula>
    </cfRule>
    <cfRule type="cellIs" dxfId="59" priority="15" operator="equal">
      <formula>0</formula>
    </cfRule>
    <cfRule type="cellIs" dxfId="58" priority="16" operator="equal">
      <formula>1</formula>
    </cfRule>
  </conditionalFormatting>
  <conditionalFormatting sqref="K15">
    <cfRule type="cellIs" dxfId="57" priority="9" operator="equal">
      <formula>"NA"</formula>
    </cfRule>
    <cfRule type="cellIs" dxfId="56" priority="10" operator="equal">
      <formula>"J"</formula>
    </cfRule>
    <cfRule type="cellIs" dxfId="55" priority="11" operator="equal">
      <formula>0</formula>
    </cfRule>
    <cfRule type="cellIs" dxfId="54" priority="12" operator="equal">
      <formula>1</formula>
    </cfRule>
  </conditionalFormatting>
  <conditionalFormatting sqref="I15">
    <cfRule type="cellIs" dxfId="53" priority="5" operator="equal">
      <formula>"NA"</formula>
    </cfRule>
    <cfRule type="cellIs" dxfId="52" priority="6" operator="equal">
      <formula>"J"</formula>
    </cfRule>
    <cfRule type="cellIs" dxfId="51" priority="7" operator="equal">
      <formula>0</formula>
    </cfRule>
    <cfRule type="cellIs" dxfId="50" priority="8" operator="equal">
      <formula>1</formula>
    </cfRule>
  </conditionalFormatting>
  <conditionalFormatting sqref="H15">
    <cfRule type="cellIs" dxfId="49" priority="1" operator="equal">
      <formula>"NA"</formula>
    </cfRule>
    <cfRule type="cellIs" dxfId="48" priority="2" operator="equal">
      <formula>"J"</formula>
    </cfRule>
    <cfRule type="cellIs" dxfId="47" priority="3" operator="equal">
      <formula>0</formula>
    </cfRule>
    <cfRule type="cellIs" dxfId="46" priority="4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E47"/>
  <sheetViews>
    <sheetView showGridLines="0" view="pageBreakPreview" topLeftCell="C1" zoomScaleNormal="100" zoomScaleSheetLayoutView="100" workbookViewId="0">
      <selection activeCell="AG22" sqref="AG22"/>
    </sheetView>
  </sheetViews>
  <sheetFormatPr baseColWidth="10" defaultColWidth="11.42578125" defaultRowHeight="14.25" x14ac:dyDescent="0.2"/>
  <cols>
    <col min="1" max="1" width="12.85546875" style="8" hidden="1" customWidth="1"/>
    <col min="2" max="2" width="6.85546875" style="8" hidden="1" customWidth="1"/>
    <col min="3" max="3" width="15.28515625" style="17" bestFit="1" customWidth="1"/>
    <col min="4" max="4" width="10.140625" style="17" bestFit="1" customWidth="1"/>
    <col min="5" max="5" width="5.140625" style="17" customWidth="1"/>
    <col min="6" max="12" width="3.7109375" style="17" customWidth="1"/>
    <col min="13" max="13" width="5.42578125" style="17" customWidth="1"/>
    <col min="14" max="20" width="3.7109375" style="17" customWidth="1"/>
    <col min="21" max="21" width="42" style="17" customWidth="1"/>
    <col min="22" max="16384" width="11.42578125" style="17"/>
  </cols>
  <sheetData>
    <row r="1" spans="1:31" ht="15" x14ac:dyDescent="0.25">
      <c r="A1" s="32"/>
      <c r="B1" s="32"/>
      <c r="C1" s="446" t="s">
        <v>170</v>
      </c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446"/>
      <c r="Q1" s="446"/>
      <c r="R1" s="446"/>
      <c r="S1" s="446"/>
      <c r="T1" s="446"/>
      <c r="U1" s="446"/>
    </row>
    <row r="2" spans="1:31" ht="7.5" customHeight="1" x14ac:dyDescent="0.2">
      <c r="A2" s="32"/>
      <c r="B2" s="32"/>
      <c r="C2" s="33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3" spans="1:31" ht="7.5" customHeight="1" x14ac:dyDescent="0.2">
      <c r="A3" s="32"/>
      <c r="B3" s="32"/>
      <c r="C3" s="33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</row>
    <row r="4" spans="1:31" ht="4.5" customHeight="1" x14ac:dyDescent="0.2">
      <c r="A4" s="32"/>
      <c r="B4" s="32"/>
      <c r="C4" s="33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spans="1:31" ht="14.45" customHeight="1" x14ac:dyDescent="0.2">
      <c r="A5" s="447" t="s">
        <v>171</v>
      </c>
      <c r="B5" s="447"/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  <c r="P5" s="447"/>
      <c r="Q5" s="447"/>
      <c r="R5" s="447"/>
      <c r="S5" s="447"/>
      <c r="T5" s="447"/>
      <c r="U5" s="447"/>
    </row>
    <row r="6" spans="1:31" ht="30.75" customHeight="1" x14ac:dyDescent="0.2">
      <c r="A6" s="447"/>
      <c r="B6" s="447"/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  <c r="P6" s="447"/>
      <c r="Q6" s="447"/>
      <c r="R6" s="447"/>
      <c r="S6" s="447"/>
      <c r="T6" s="447"/>
      <c r="U6" s="447"/>
    </row>
    <row r="7" spans="1:31" ht="12" customHeight="1" thickBot="1" x14ac:dyDescent="0.25">
      <c r="A7" s="32"/>
      <c r="B7" s="32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</row>
    <row r="8" spans="1:31" ht="45" customHeight="1" x14ac:dyDescent="0.2">
      <c r="A8" s="448" t="s">
        <v>172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49"/>
      <c r="Q8" s="449"/>
      <c r="R8" s="449"/>
      <c r="S8" s="449"/>
      <c r="T8" s="449"/>
      <c r="U8" s="450"/>
      <c r="V8" s="48"/>
      <c r="W8" s="48"/>
      <c r="X8" s="48"/>
      <c r="Y8" s="48"/>
      <c r="Z8" s="48"/>
      <c r="AA8" s="48"/>
      <c r="AB8" s="48"/>
      <c r="AC8" s="48"/>
      <c r="AD8" s="48"/>
      <c r="AE8" s="48"/>
    </row>
    <row r="9" spans="1:31" ht="12" customHeight="1" x14ac:dyDescent="0.2">
      <c r="A9" s="451" t="s">
        <v>3</v>
      </c>
      <c r="B9" s="452" t="s">
        <v>4</v>
      </c>
      <c r="C9" s="453" t="s">
        <v>173</v>
      </c>
      <c r="D9" s="444" t="s">
        <v>174</v>
      </c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54" t="s">
        <v>175</v>
      </c>
    </row>
    <row r="10" spans="1:31" ht="12" customHeight="1" x14ac:dyDescent="0.2">
      <c r="A10" s="451"/>
      <c r="B10" s="452"/>
      <c r="C10" s="453"/>
      <c r="D10" s="452" t="s">
        <v>176</v>
      </c>
      <c r="E10" s="452" t="s">
        <v>177</v>
      </c>
      <c r="F10" s="452"/>
      <c r="G10" s="452"/>
      <c r="H10" s="452"/>
      <c r="I10" s="452"/>
      <c r="J10" s="452"/>
      <c r="K10" s="452"/>
      <c r="L10" s="452"/>
      <c r="M10" s="452"/>
      <c r="N10" s="452"/>
      <c r="O10" s="452"/>
      <c r="P10" s="452"/>
      <c r="Q10" s="452"/>
      <c r="R10" s="452"/>
      <c r="S10" s="452"/>
      <c r="T10" s="452"/>
      <c r="U10" s="454"/>
    </row>
    <row r="11" spans="1:31" ht="12" customHeight="1" x14ac:dyDescent="0.2">
      <c r="A11" s="451"/>
      <c r="B11" s="452"/>
      <c r="C11" s="453"/>
      <c r="D11" s="452"/>
      <c r="E11" s="444" t="s">
        <v>178</v>
      </c>
      <c r="F11" s="444"/>
      <c r="G11" s="444"/>
      <c r="H11" s="444"/>
      <c r="I11" s="444"/>
      <c r="J11" s="444"/>
      <c r="K11" s="444"/>
      <c r="L11" s="444"/>
      <c r="M11" s="445" t="s">
        <v>179</v>
      </c>
      <c r="N11" s="445"/>
      <c r="O11" s="445"/>
      <c r="P11" s="445"/>
      <c r="Q11" s="445"/>
      <c r="R11" s="445"/>
      <c r="S11" s="445"/>
      <c r="T11" s="445"/>
      <c r="U11" s="454"/>
    </row>
    <row r="12" spans="1:31" ht="15" customHeight="1" x14ac:dyDescent="0.2">
      <c r="A12" s="451"/>
      <c r="B12" s="452"/>
      <c r="C12" s="453"/>
      <c r="D12" s="452"/>
      <c r="E12" s="344" t="s">
        <v>180</v>
      </c>
      <c r="F12" s="344" t="s">
        <v>15</v>
      </c>
      <c r="G12" s="344" t="s">
        <v>7</v>
      </c>
      <c r="H12" s="344" t="s">
        <v>8</v>
      </c>
      <c r="I12" s="344" t="s">
        <v>9</v>
      </c>
      <c r="J12" s="344" t="s">
        <v>10</v>
      </c>
      <c r="K12" s="344" t="s">
        <v>11</v>
      </c>
      <c r="L12" s="344" t="s">
        <v>12</v>
      </c>
      <c r="M12" s="172" t="s">
        <v>180</v>
      </c>
      <c r="N12" s="172" t="s">
        <v>15</v>
      </c>
      <c r="O12" s="172" t="s">
        <v>7</v>
      </c>
      <c r="P12" s="172" t="s">
        <v>8</v>
      </c>
      <c r="Q12" s="172" t="s">
        <v>9</v>
      </c>
      <c r="R12" s="172" t="s">
        <v>10</v>
      </c>
      <c r="S12" s="172" t="s">
        <v>11</v>
      </c>
      <c r="T12" s="172" t="s">
        <v>12</v>
      </c>
      <c r="U12" s="454"/>
    </row>
    <row r="13" spans="1:31" ht="12" customHeight="1" x14ac:dyDescent="0.2">
      <c r="A13" s="313"/>
      <c r="B13" s="69"/>
      <c r="C13" s="267"/>
      <c r="D13" s="268"/>
      <c r="E13" s="269"/>
      <c r="F13" s="268"/>
      <c r="G13" s="268"/>
      <c r="H13" s="268"/>
      <c r="I13" s="268"/>
      <c r="J13" s="268"/>
      <c r="K13" s="268"/>
      <c r="L13" s="268"/>
      <c r="M13" s="269"/>
      <c r="N13" s="268"/>
      <c r="O13" s="268"/>
      <c r="P13" s="268"/>
      <c r="Q13" s="268"/>
      <c r="R13" s="268"/>
      <c r="S13" s="268"/>
      <c r="T13" s="268"/>
      <c r="U13" s="270"/>
    </row>
    <row r="14" spans="1:31" x14ac:dyDescent="0.2">
      <c r="A14" s="313"/>
      <c r="B14" s="24"/>
      <c r="C14" s="152" t="s">
        <v>181</v>
      </c>
      <c r="D14" s="274">
        <f>COUNTIF(D16:D17,"X")</f>
        <v>2</v>
      </c>
      <c r="E14" s="151">
        <f>COUNTIF(E16:E17,"&gt;0")</f>
        <v>0</v>
      </c>
      <c r="F14" s="138"/>
      <c r="G14" s="151"/>
      <c r="H14" s="151"/>
      <c r="I14" s="151"/>
      <c r="J14" s="151"/>
      <c r="K14" s="151"/>
      <c r="L14" s="151"/>
      <c r="M14" s="124">
        <f>COUNTIF(M16:M17,"&gt;0")</f>
        <v>0</v>
      </c>
      <c r="N14" s="151"/>
      <c r="O14" s="151"/>
      <c r="P14" s="151"/>
      <c r="Q14" s="151"/>
      <c r="R14" s="151"/>
      <c r="S14" s="151"/>
      <c r="T14" s="151"/>
      <c r="U14" s="151"/>
    </row>
    <row r="15" spans="1:31" ht="12" customHeight="1" x14ac:dyDescent="0.2">
      <c r="A15" s="313"/>
      <c r="B15" s="69"/>
      <c r="C15" s="267"/>
      <c r="D15" s="268"/>
      <c r="E15" s="271"/>
      <c r="F15" s="272"/>
      <c r="G15" s="272"/>
      <c r="H15" s="272"/>
      <c r="I15" s="272"/>
      <c r="J15" s="272"/>
      <c r="K15" s="272"/>
      <c r="L15" s="272"/>
      <c r="M15" s="271"/>
      <c r="N15" s="272"/>
      <c r="O15" s="272"/>
      <c r="P15" s="272"/>
      <c r="Q15" s="272"/>
      <c r="R15" s="272"/>
      <c r="S15" s="272"/>
      <c r="T15" s="272"/>
      <c r="U15" s="273"/>
    </row>
    <row r="16" spans="1:31" ht="22.5" x14ac:dyDescent="0.2">
      <c r="A16" s="313" t="s">
        <v>18</v>
      </c>
      <c r="B16" s="24">
        <v>1</v>
      </c>
      <c r="C16" s="212" t="s">
        <v>19</v>
      </c>
      <c r="D16" s="5" t="s">
        <v>43</v>
      </c>
      <c r="E16" s="150" t="str">
        <f t="shared" ref="E16" si="0">IF(D16="X"," ",(COUNTIF(F16:L16,"X")))</f>
        <v xml:space="preserve"> </v>
      </c>
      <c r="F16" s="147"/>
      <c r="G16" s="147"/>
      <c r="H16" s="148"/>
      <c r="I16" s="148"/>
      <c r="J16" s="148"/>
      <c r="K16" s="148"/>
      <c r="L16" s="149"/>
      <c r="M16" s="150" t="str">
        <f>IF(D16="X"," ",(COUNTIF(N16:T16,"X")))</f>
        <v xml:space="preserve"> </v>
      </c>
      <c r="N16" s="147"/>
      <c r="O16" s="148"/>
      <c r="P16" s="148"/>
      <c r="Q16" s="148"/>
      <c r="R16" s="148"/>
      <c r="S16" s="148"/>
      <c r="T16" s="148"/>
      <c r="U16" s="314" t="s">
        <v>182</v>
      </c>
    </row>
    <row r="17" spans="1:21" ht="22.5" x14ac:dyDescent="0.2">
      <c r="A17" s="313" t="s">
        <v>110</v>
      </c>
      <c r="B17" s="24">
        <v>2</v>
      </c>
      <c r="C17" s="212" t="s">
        <v>21</v>
      </c>
      <c r="D17" s="5" t="s">
        <v>43</v>
      </c>
      <c r="E17" s="150" t="str">
        <f>IF(D17="X"," ",(COUNTIF(F17:L17,"X")))</f>
        <v xml:space="preserve"> </v>
      </c>
      <c r="F17" s="147"/>
      <c r="G17" s="147"/>
      <c r="H17" s="148"/>
      <c r="I17" s="148"/>
      <c r="J17" s="148"/>
      <c r="K17" s="148"/>
      <c r="L17" s="149"/>
      <c r="M17" s="150" t="str">
        <f>IF(D17="X"," ",(COUNTIF(N17:T17,"X")))</f>
        <v xml:space="preserve"> </v>
      </c>
      <c r="N17" s="147"/>
      <c r="O17" s="148"/>
      <c r="P17" s="148"/>
      <c r="Q17" s="148"/>
      <c r="R17" s="148"/>
      <c r="S17" s="148"/>
      <c r="T17" s="148"/>
      <c r="U17" s="314" t="s">
        <v>183</v>
      </c>
    </row>
    <row r="18" spans="1:21" ht="15" thickBot="1" x14ac:dyDescent="0.25">
      <c r="A18" s="313" t="s">
        <v>110</v>
      </c>
      <c r="B18" s="24">
        <v>3</v>
      </c>
      <c r="C18" s="145"/>
      <c r="D18" s="146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</row>
    <row r="19" spans="1:21" ht="15" thickBot="1" x14ac:dyDescent="0.25">
      <c r="A19" s="313" t="s">
        <v>111</v>
      </c>
      <c r="B19" s="24">
        <v>4</v>
      </c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15"/>
      <c r="Q19" s="315"/>
      <c r="R19" s="315"/>
      <c r="S19" s="315"/>
      <c r="T19" s="315"/>
      <c r="U19" s="315"/>
    </row>
    <row r="20" spans="1:21" x14ac:dyDescent="0.2">
      <c r="A20" s="313" t="s">
        <v>18</v>
      </c>
      <c r="B20" s="24">
        <v>5</v>
      </c>
      <c r="C20" s="455" t="str">
        <f>A8</f>
        <v>Acuerdo por el que se aprueban las acreditaciones de la ciudadanía que presentó solicitud para actuar como observadora electoral.</v>
      </c>
      <c r="D20" s="455"/>
      <c r="E20" s="455"/>
      <c r="F20" s="315"/>
      <c r="G20" s="315"/>
      <c r="H20" s="315"/>
      <c r="I20" s="315"/>
      <c r="J20" s="315"/>
      <c r="K20" s="315"/>
      <c r="L20" s="315"/>
      <c r="M20" s="315"/>
      <c r="N20" s="315"/>
      <c r="O20" s="315"/>
      <c r="P20" s="315"/>
      <c r="Q20" s="315"/>
      <c r="R20" s="315"/>
      <c r="S20" s="315"/>
      <c r="T20" s="315"/>
      <c r="U20" s="315"/>
    </row>
    <row r="21" spans="1:21" ht="12" customHeight="1" x14ac:dyDescent="0.2">
      <c r="A21" s="313" t="s">
        <v>111</v>
      </c>
      <c r="B21" s="24">
        <v>7</v>
      </c>
      <c r="C21" s="456"/>
      <c r="D21" s="456"/>
      <c r="E21" s="456"/>
      <c r="F21" s="315"/>
      <c r="G21" s="315"/>
      <c r="H21" s="315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</row>
    <row r="22" spans="1:21" x14ac:dyDescent="0.2">
      <c r="A22" s="313" t="s">
        <v>110</v>
      </c>
      <c r="B22" s="24">
        <v>8</v>
      </c>
      <c r="C22" s="456"/>
      <c r="D22" s="456"/>
      <c r="E22" s="456"/>
      <c r="F22" s="315"/>
      <c r="G22" s="315"/>
      <c r="H22" s="315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315"/>
      <c r="U22" s="315"/>
    </row>
    <row r="23" spans="1:21" ht="14.25" customHeight="1" x14ac:dyDescent="0.2">
      <c r="A23" s="313" t="s">
        <v>118</v>
      </c>
      <c r="B23" s="24">
        <v>9</v>
      </c>
      <c r="C23" s="456"/>
      <c r="D23" s="456"/>
      <c r="E23" s="456"/>
      <c r="F23" s="315"/>
      <c r="G23" s="315"/>
      <c r="H23" s="315"/>
      <c r="I23" s="315"/>
      <c r="J23" s="315"/>
      <c r="K23" s="315"/>
      <c r="L23" s="315"/>
      <c r="M23" s="315"/>
      <c r="N23" s="315"/>
      <c r="O23" s="315"/>
      <c r="P23" s="315"/>
      <c r="Q23" s="315"/>
      <c r="R23" s="315"/>
      <c r="S23" s="315"/>
      <c r="T23" s="315"/>
      <c r="U23" s="315"/>
    </row>
    <row r="24" spans="1:21" ht="15" customHeight="1" x14ac:dyDescent="0.2">
      <c r="A24" s="313" t="s">
        <v>110</v>
      </c>
      <c r="B24" s="24">
        <v>10</v>
      </c>
      <c r="C24" s="444" t="s">
        <v>174</v>
      </c>
      <c r="D24" s="444"/>
      <c r="E24" s="444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</row>
    <row r="25" spans="1:21" ht="15" customHeight="1" x14ac:dyDescent="0.2">
      <c r="A25" s="313" t="s">
        <v>18</v>
      </c>
      <c r="B25" s="24">
        <v>11</v>
      </c>
      <c r="C25" s="344" t="s">
        <v>176</v>
      </c>
      <c r="D25" s="442" t="s">
        <v>177</v>
      </c>
      <c r="E25" s="442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</row>
    <row r="26" spans="1:21" ht="52.5" customHeight="1" x14ac:dyDescent="0.2">
      <c r="A26" s="313" t="s">
        <v>118</v>
      </c>
      <c r="B26" s="24">
        <v>12</v>
      </c>
      <c r="C26" s="153">
        <f>D14</f>
        <v>2</v>
      </c>
      <c r="D26" s="443">
        <f>E14</f>
        <v>0</v>
      </c>
      <c r="E26" s="443"/>
      <c r="F26" s="315"/>
      <c r="G26" s="315"/>
      <c r="H26" s="315"/>
      <c r="I26" s="315"/>
      <c r="J26" s="315"/>
      <c r="K26" s="315"/>
      <c r="L26" s="315"/>
      <c r="M26" s="315"/>
      <c r="N26" s="315"/>
      <c r="O26" s="315"/>
      <c r="P26" s="315"/>
      <c r="Q26" s="315"/>
      <c r="R26" s="315"/>
      <c r="S26" s="315"/>
      <c r="T26" s="315"/>
      <c r="U26" s="315"/>
    </row>
    <row r="27" spans="1:21" ht="14.25" customHeight="1" thickBot="1" x14ac:dyDescent="0.25">
      <c r="A27" s="313" t="s">
        <v>20</v>
      </c>
      <c r="B27" s="24">
        <v>13</v>
      </c>
      <c r="C27" s="146"/>
      <c r="D27" s="146"/>
      <c r="E27" s="146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</row>
    <row r="28" spans="1:21" x14ac:dyDescent="0.2">
      <c r="A28" s="24" t="s">
        <v>110</v>
      </c>
      <c r="B28" s="24">
        <v>14</v>
      </c>
    </row>
    <row r="29" spans="1:21" x14ac:dyDescent="0.2">
      <c r="A29" s="24" t="s">
        <v>20</v>
      </c>
      <c r="B29" s="24">
        <v>15</v>
      </c>
    </row>
    <row r="30" spans="1:21" x14ac:dyDescent="0.2">
      <c r="A30" s="24" t="s">
        <v>20</v>
      </c>
      <c r="B30" s="69">
        <v>16</v>
      </c>
    </row>
    <row r="31" spans="1:21" x14ac:dyDescent="0.2">
      <c r="A31" s="24" t="s">
        <v>118</v>
      </c>
      <c r="B31" s="24">
        <v>17</v>
      </c>
    </row>
    <row r="32" spans="1:21" x14ac:dyDescent="0.2">
      <c r="A32" s="24" t="s">
        <v>110</v>
      </c>
      <c r="B32" s="24">
        <v>18</v>
      </c>
    </row>
    <row r="33" spans="1:2" x14ac:dyDescent="0.2">
      <c r="A33" s="24" t="s">
        <v>18</v>
      </c>
      <c r="B33" s="24">
        <v>19</v>
      </c>
    </row>
    <row r="34" spans="1:2" x14ac:dyDescent="0.2">
      <c r="A34" s="24" t="s">
        <v>111</v>
      </c>
      <c r="B34" s="24">
        <v>20</v>
      </c>
    </row>
    <row r="35" spans="1:2" x14ac:dyDescent="0.2">
      <c r="A35" s="24" t="s">
        <v>118</v>
      </c>
      <c r="B35" s="24">
        <v>21</v>
      </c>
    </row>
    <row r="36" spans="1:2" x14ac:dyDescent="0.2">
      <c r="A36" s="24" t="s">
        <v>18</v>
      </c>
      <c r="B36" s="24">
        <v>22</v>
      </c>
    </row>
    <row r="37" spans="1:2" x14ac:dyDescent="0.2">
      <c r="A37" s="24" t="s">
        <v>111</v>
      </c>
      <c r="B37" s="24">
        <v>23</v>
      </c>
    </row>
    <row r="38" spans="1:2" x14ac:dyDescent="0.2">
      <c r="A38" s="24" t="s">
        <v>18</v>
      </c>
      <c r="B38" s="24">
        <v>24</v>
      </c>
    </row>
    <row r="39" spans="1:2" x14ac:dyDescent="0.2">
      <c r="A39" s="24" t="s">
        <v>110</v>
      </c>
      <c r="B39" s="24">
        <v>25</v>
      </c>
    </row>
    <row r="40" spans="1:2" x14ac:dyDescent="0.2">
      <c r="A40" s="24" t="s">
        <v>110</v>
      </c>
      <c r="B40" s="24">
        <v>26</v>
      </c>
    </row>
    <row r="41" spans="1:2" x14ac:dyDescent="0.2">
      <c r="A41" s="24" t="s">
        <v>111</v>
      </c>
      <c r="B41" s="24">
        <v>27</v>
      </c>
    </row>
    <row r="42" spans="1:2" x14ac:dyDescent="0.2">
      <c r="A42" s="24" t="s">
        <v>18</v>
      </c>
      <c r="B42" s="24">
        <v>28</v>
      </c>
    </row>
    <row r="43" spans="1:2" x14ac:dyDescent="0.2">
      <c r="A43" s="24" t="s">
        <v>118</v>
      </c>
      <c r="B43" s="24">
        <v>29</v>
      </c>
    </row>
    <row r="44" spans="1:2" x14ac:dyDescent="0.2">
      <c r="A44" s="24" t="s">
        <v>111</v>
      </c>
      <c r="B44" s="24">
        <v>30</v>
      </c>
    </row>
    <row r="45" spans="1:2" x14ac:dyDescent="0.2">
      <c r="A45" s="24" t="s">
        <v>111</v>
      </c>
      <c r="B45" s="24">
        <v>31</v>
      </c>
    </row>
    <row r="46" spans="1:2" x14ac:dyDescent="0.2">
      <c r="A46" s="24" t="s">
        <v>18</v>
      </c>
      <c r="B46" s="24">
        <v>32</v>
      </c>
    </row>
    <row r="47" spans="1:2" x14ac:dyDescent="0.2">
      <c r="A47" s="24"/>
      <c r="B47" s="24"/>
    </row>
  </sheetData>
  <sheetProtection formatCells="0" formatColumns="0" formatRows="0" insertColumns="0" insertRows="0" insertHyperlinks="0" selectLockedCells="1" autoFilter="0"/>
  <dataConsolidate/>
  <mergeCells count="16">
    <mergeCell ref="D25:E25"/>
    <mergeCell ref="D26:E26"/>
    <mergeCell ref="E11:L11"/>
    <mergeCell ref="M11:T11"/>
    <mergeCell ref="C1:U1"/>
    <mergeCell ref="A5:U6"/>
    <mergeCell ref="A8:U8"/>
    <mergeCell ref="A9:A12"/>
    <mergeCell ref="B9:B12"/>
    <mergeCell ref="C9:C12"/>
    <mergeCell ref="D9:T9"/>
    <mergeCell ref="U9:U12"/>
    <mergeCell ref="D10:D12"/>
    <mergeCell ref="E10:T10"/>
    <mergeCell ref="C20:E23"/>
    <mergeCell ref="C24:E24"/>
  </mergeCells>
  <conditionalFormatting sqref="T13 P13:R13 P15:R17 T15:T17">
    <cfRule type="expression" dxfId="45" priority="22">
      <formula>(H13="X")</formula>
    </cfRule>
  </conditionalFormatting>
  <conditionalFormatting sqref="T13 T15:T17">
    <cfRule type="expression" dxfId="44" priority="21">
      <formula>(D13="X")</formula>
    </cfRule>
  </conditionalFormatting>
  <conditionalFormatting sqref="N13 N15:N17">
    <cfRule type="expression" dxfId="43" priority="20">
      <formula>(F13="X")</formula>
    </cfRule>
  </conditionalFormatting>
  <conditionalFormatting sqref="O13 O15:O17">
    <cfRule type="expression" dxfId="42" priority="19">
      <formula>(G13="X")</formula>
    </cfRule>
  </conditionalFormatting>
  <conditionalFormatting sqref="S13 S15:S17">
    <cfRule type="expression" dxfId="41" priority="18">
      <formula>(K13="X")</formula>
    </cfRule>
  </conditionalFormatting>
  <conditionalFormatting sqref="F13:G13 F15:G17">
    <cfRule type="expression" dxfId="40" priority="17">
      <formula>(N13="x")</formula>
    </cfRule>
  </conditionalFormatting>
  <conditionalFormatting sqref="H13:L13 H15:L17">
    <cfRule type="expression" dxfId="39" priority="16">
      <formula>(P13="X")</formula>
    </cfRule>
  </conditionalFormatting>
  <conditionalFormatting sqref="F13 F15:F17">
    <cfRule type="expression" dxfId="38" priority="15">
      <formula>(D13="X")</formula>
    </cfRule>
  </conditionalFormatting>
  <conditionalFormatting sqref="G13 G15:G17">
    <cfRule type="expression" dxfId="37" priority="14">
      <formula>(D13="X")</formula>
    </cfRule>
  </conditionalFormatting>
  <conditionalFormatting sqref="H13 H15:H17">
    <cfRule type="expression" dxfId="36" priority="13">
      <formula>(D13="X")</formula>
    </cfRule>
  </conditionalFormatting>
  <conditionalFormatting sqref="I13 I15:I17">
    <cfRule type="expression" dxfId="35" priority="12">
      <formula>(D13="X")</formula>
    </cfRule>
  </conditionalFormatting>
  <conditionalFormatting sqref="J13 J15:J17">
    <cfRule type="expression" dxfId="34" priority="11">
      <formula>(D13="X")</formula>
    </cfRule>
  </conditionalFormatting>
  <conditionalFormatting sqref="K13 K15:K17">
    <cfRule type="expression" dxfId="33" priority="10">
      <formula>(D13="X")</formula>
    </cfRule>
  </conditionalFormatting>
  <conditionalFormatting sqref="L13 L15:L17">
    <cfRule type="expression" dxfId="32" priority="9">
      <formula>(D13="X")</formula>
    </cfRule>
  </conditionalFormatting>
  <conditionalFormatting sqref="N13 N15:N17">
    <cfRule type="expression" dxfId="31" priority="8">
      <formula>(D13="X")</formula>
    </cfRule>
  </conditionalFormatting>
  <conditionalFormatting sqref="O13 O15:O17">
    <cfRule type="expression" dxfId="30" priority="7">
      <formula>(D13="X")</formula>
    </cfRule>
  </conditionalFormatting>
  <conditionalFormatting sqref="P13 P15:P17">
    <cfRule type="expression" dxfId="29" priority="6">
      <formula>(D13="X")</formula>
    </cfRule>
  </conditionalFormatting>
  <conditionalFormatting sqref="Q13 Q15:Q17">
    <cfRule type="expression" dxfId="28" priority="5">
      <formula>(D13="X")</formula>
    </cfRule>
  </conditionalFormatting>
  <conditionalFormatting sqref="R13 R15:R17">
    <cfRule type="expression" dxfId="27" priority="4">
      <formula>(D13="X")</formula>
    </cfRule>
  </conditionalFormatting>
  <conditionalFormatting sqref="S13 S15:S17">
    <cfRule type="expression" dxfId="26" priority="3">
      <formula>(D13="X")</formula>
    </cfRule>
  </conditionalFormatting>
  <conditionalFormatting sqref="A13:C13 A15:C17">
    <cfRule type="expression" dxfId="25" priority="2">
      <formula>COUNTIF($E13:$P13,"1")</formula>
    </cfRule>
  </conditionalFormatting>
  <conditionalFormatting sqref="A47:B47">
    <cfRule type="expression" dxfId="24" priority="23">
      <formula>COUNTIF(#REF!,"1")</formula>
    </cfRule>
  </conditionalFormatting>
  <conditionalFormatting sqref="A21:B46">
    <cfRule type="expression" dxfId="23" priority="24">
      <formula>COUNTIF(#REF!,"1")</formula>
    </cfRule>
  </conditionalFormatting>
  <conditionalFormatting sqref="A14:B14">
    <cfRule type="expression" dxfId="22" priority="853">
      <formula>COUNTIF(#REF!,"1")</formula>
    </cfRule>
  </conditionalFormatting>
  <conditionalFormatting sqref="A18:B20">
    <cfRule type="expression" dxfId="21" priority="876">
      <formula>COUNTIF(#REF!,"1")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fitToHeight="10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328"/>
  <sheetViews>
    <sheetView showGridLines="0" view="pageBreakPreview" zoomScaleNormal="100" zoomScaleSheetLayoutView="100" workbookViewId="0">
      <selection activeCell="AG22" sqref="AG22"/>
    </sheetView>
  </sheetViews>
  <sheetFormatPr baseColWidth="10" defaultColWidth="11.42578125" defaultRowHeight="14.25" x14ac:dyDescent="0.2"/>
  <cols>
    <col min="1" max="1" width="63" style="17" customWidth="1"/>
    <col min="2" max="2" width="15.28515625" style="17" bestFit="1" customWidth="1"/>
    <col min="3" max="3" width="10.85546875" style="17" customWidth="1"/>
    <col min="4" max="4" width="6.140625" style="196" customWidth="1"/>
    <col min="5" max="11" width="3.7109375" style="17" customWidth="1"/>
    <col min="12" max="12" width="6.28515625" style="196" customWidth="1"/>
    <col min="13" max="19" width="3.7109375" style="17" customWidth="1"/>
    <col min="20" max="20" width="22.140625" style="17" customWidth="1"/>
    <col min="21" max="16384" width="11.42578125" style="17"/>
  </cols>
  <sheetData>
    <row r="1" spans="1:20" s="8" customFormat="1" x14ac:dyDescent="0.2">
      <c r="A1" s="460" t="s">
        <v>184</v>
      </c>
      <c r="B1" s="460"/>
      <c r="C1" s="460"/>
      <c r="D1" s="460"/>
      <c r="E1" s="460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</row>
    <row r="2" spans="1:20" ht="14.45" customHeight="1" x14ac:dyDescent="0.2">
      <c r="A2" s="462" t="s">
        <v>185</v>
      </c>
      <c r="B2" s="463"/>
      <c r="C2" s="463"/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  <c r="O2" s="463"/>
      <c r="P2" s="463"/>
      <c r="Q2" s="463"/>
      <c r="R2" s="463"/>
      <c r="S2" s="463"/>
      <c r="T2" s="463"/>
    </row>
    <row r="3" spans="1:20" ht="30.75" customHeight="1" x14ac:dyDescent="0.2">
      <c r="A3" s="463"/>
      <c r="B3" s="463"/>
      <c r="C3" s="463"/>
      <c r="D3" s="463"/>
      <c r="E3" s="463"/>
      <c r="F3" s="463"/>
      <c r="G3" s="463"/>
      <c r="H3" s="463"/>
      <c r="I3" s="463"/>
      <c r="J3" s="463"/>
      <c r="K3" s="463"/>
      <c r="L3" s="463"/>
      <c r="M3" s="463"/>
      <c r="N3" s="463"/>
      <c r="O3" s="463"/>
      <c r="P3" s="463"/>
      <c r="Q3" s="463"/>
      <c r="R3" s="463"/>
      <c r="S3" s="463"/>
      <c r="T3" s="463"/>
    </row>
    <row r="4" spans="1:20" ht="12" customHeight="1" thickBot="1" x14ac:dyDescent="0.25">
      <c r="A4" s="173"/>
      <c r="B4" s="173"/>
      <c r="C4" s="173"/>
      <c r="D4" s="174"/>
      <c r="E4" s="173"/>
      <c r="F4" s="173"/>
      <c r="G4" s="173"/>
      <c r="H4" s="173"/>
      <c r="I4" s="173"/>
      <c r="J4" s="173"/>
      <c r="K4" s="173"/>
      <c r="L4" s="174"/>
      <c r="M4" s="173"/>
      <c r="N4" s="173"/>
      <c r="O4" s="173"/>
      <c r="P4" s="173"/>
      <c r="Q4" s="173"/>
      <c r="R4" s="173"/>
      <c r="S4" s="173"/>
      <c r="T4" s="173"/>
    </row>
    <row r="5" spans="1:20" ht="12" customHeight="1" x14ac:dyDescent="0.2">
      <c r="A5" s="464" t="s">
        <v>186</v>
      </c>
      <c r="B5" s="467" t="s">
        <v>187</v>
      </c>
      <c r="C5" s="467" t="s">
        <v>174</v>
      </c>
      <c r="D5" s="467"/>
      <c r="E5" s="467"/>
      <c r="F5" s="467"/>
      <c r="G5" s="467"/>
      <c r="H5" s="467"/>
      <c r="I5" s="467"/>
      <c r="J5" s="467"/>
      <c r="K5" s="467"/>
      <c r="L5" s="467"/>
      <c r="M5" s="467"/>
      <c r="N5" s="467"/>
      <c r="O5" s="467"/>
      <c r="P5" s="467"/>
      <c r="Q5" s="467"/>
      <c r="R5" s="467"/>
      <c r="S5" s="467"/>
      <c r="T5" s="469" t="s">
        <v>188</v>
      </c>
    </row>
    <row r="6" spans="1:20" ht="12" customHeight="1" x14ac:dyDescent="0.2">
      <c r="A6" s="465"/>
      <c r="B6" s="452"/>
      <c r="C6" s="452" t="s">
        <v>176</v>
      </c>
      <c r="D6" s="452" t="s">
        <v>177</v>
      </c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452"/>
      <c r="S6" s="452"/>
      <c r="T6" s="470"/>
    </row>
    <row r="7" spans="1:20" ht="12" customHeight="1" x14ac:dyDescent="0.2">
      <c r="A7" s="465"/>
      <c r="B7" s="452"/>
      <c r="C7" s="452"/>
      <c r="D7" s="472" t="s">
        <v>178</v>
      </c>
      <c r="E7" s="472"/>
      <c r="F7" s="472"/>
      <c r="G7" s="472"/>
      <c r="H7" s="472"/>
      <c r="I7" s="472"/>
      <c r="J7" s="472"/>
      <c r="K7" s="472"/>
      <c r="L7" s="457" t="s">
        <v>179</v>
      </c>
      <c r="M7" s="457"/>
      <c r="N7" s="457"/>
      <c r="O7" s="457"/>
      <c r="P7" s="457"/>
      <c r="Q7" s="457"/>
      <c r="R7" s="457"/>
      <c r="S7" s="457"/>
      <c r="T7" s="470"/>
    </row>
    <row r="8" spans="1:20" x14ac:dyDescent="0.2">
      <c r="A8" s="466"/>
      <c r="B8" s="468"/>
      <c r="C8" s="468"/>
      <c r="D8" s="175" t="s">
        <v>180</v>
      </c>
      <c r="E8" s="176" t="s">
        <v>15</v>
      </c>
      <c r="F8" s="176" t="s">
        <v>7</v>
      </c>
      <c r="G8" s="176" t="s">
        <v>8</v>
      </c>
      <c r="H8" s="176" t="s">
        <v>9</v>
      </c>
      <c r="I8" s="176" t="s">
        <v>10</v>
      </c>
      <c r="J8" s="176" t="s">
        <v>11</v>
      </c>
      <c r="K8" s="176" t="s">
        <v>12</v>
      </c>
      <c r="L8" s="177" t="s">
        <v>180</v>
      </c>
      <c r="M8" s="178" t="s">
        <v>15</v>
      </c>
      <c r="N8" s="178" t="s">
        <v>7</v>
      </c>
      <c r="O8" s="178" t="s">
        <v>8</v>
      </c>
      <c r="P8" s="178" t="s">
        <v>9</v>
      </c>
      <c r="Q8" s="178" t="s">
        <v>10</v>
      </c>
      <c r="R8" s="178" t="s">
        <v>11</v>
      </c>
      <c r="S8" s="178" t="s">
        <v>12</v>
      </c>
      <c r="T8" s="471"/>
    </row>
    <row r="9" spans="1:20" ht="12" customHeight="1" x14ac:dyDescent="0.2">
      <c r="A9" s="179"/>
      <c r="B9" s="179"/>
      <c r="C9" s="179"/>
      <c r="D9" s="180"/>
      <c r="E9" s="179"/>
      <c r="F9" s="179"/>
      <c r="G9" s="179"/>
      <c r="H9" s="179"/>
      <c r="I9" s="179"/>
      <c r="J9" s="179"/>
      <c r="K9" s="179"/>
      <c r="L9" s="180"/>
      <c r="M9" s="179"/>
      <c r="N9" s="179"/>
      <c r="O9" s="179"/>
      <c r="P9" s="179"/>
      <c r="Q9" s="179"/>
      <c r="R9" s="179"/>
      <c r="S9" s="179"/>
      <c r="T9" s="179"/>
    </row>
    <row r="10" spans="1:20" ht="15" customHeight="1" x14ac:dyDescent="0.2">
      <c r="A10" s="458" t="s">
        <v>181</v>
      </c>
      <c r="B10" s="458"/>
      <c r="C10" s="181">
        <f>COUNTIF(C12:C20,"X")</f>
        <v>0</v>
      </c>
      <c r="D10" s="181">
        <f>COUNTIF(D12:D20,"&gt;0")</f>
        <v>0</v>
      </c>
      <c r="E10" s="182"/>
      <c r="F10" s="182"/>
      <c r="G10" s="183"/>
      <c r="H10" s="183"/>
      <c r="I10" s="183"/>
      <c r="J10" s="183"/>
      <c r="K10" s="184"/>
      <c r="L10" s="181">
        <f>COUNTIF(L12:L20,"&gt;0")</f>
        <v>0</v>
      </c>
      <c r="M10" s="182"/>
      <c r="N10" s="182"/>
      <c r="O10" s="183"/>
      <c r="P10" s="183"/>
      <c r="Q10" s="183"/>
      <c r="R10" s="183"/>
      <c r="S10" s="185"/>
      <c r="T10" s="316"/>
    </row>
    <row r="11" spans="1:20" ht="12" customHeight="1" x14ac:dyDescent="0.2">
      <c r="A11" s="459"/>
      <c r="B11" s="459"/>
      <c r="C11" s="459"/>
      <c r="D11" s="459"/>
      <c r="E11" s="459"/>
      <c r="F11" s="459"/>
      <c r="G11" s="459"/>
      <c r="H11" s="459"/>
      <c r="I11" s="459"/>
      <c r="J11" s="459"/>
      <c r="K11" s="459"/>
      <c r="L11" s="459"/>
      <c r="M11" s="459"/>
      <c r="N11" s="459"/>
      <c r="O11" s="459"/>
      <c r="P11" s="459"/>
      <c r="Q11" s="459"/>
      <c r="R11" s="459"/>
      <c r="S11" s="459"/>
      <c r="T11" s="459"/>
    </row>
    <row r="12" spans="1:20" x14ac:dyDescent="0.2">
      <c r="A12" s="317" t="s">
        <v>195</v>
      </c>
      <c r="B12" s="305"/>
      <c r="C12" s="187"/>
      <c r="D12" s="188">
        <f>IF(C12="X"," ",(COUNTIF(E12:K12,"X")))</f>
        <v>0</v>
      </c>
      <c r="E12" s="189"/>
      <c r="F12" s="190"/>
      <c r="G12" s="190"/>
      <c r="H12" s="191"/>
      <c r="I12" s="190"/>
      <c r="J12" s="190"/>
      <c r="K12" s="192"/>
      <c r="L12" s="193">
        <f>IF(C12="X"," ",(COUNTIF(M12:S12,"X")))</f>
        <v>0</v>
      </c>
      <c r="M12" s="189"/>
      <c r="N12" s="190"/>
      <c r="O12" s="190"/>
      <c r="P12" s="190"/>
      <c r="Q12" s="190"/>
      <c r="R12" s="190"/>
      <c r="S12" s="192"/>
      <c r="T12" s="248"/>
    </row>
    <row r="13" spans="1:20" hidden="1" x14ac:dyDescent="0.2">
      <c r="A13" s="322"/>
      <c r="B13" s="305"/>
      <c r="C13" s="187"/>
      <c r="D13" s="188">
        <f t="shared" ref="D13:D20" si="0">IF(C13="X"," ",(COUNTIF(E13:K13,"X")))</f>
        <v>0</v>
      </c>
      <c r="E13" s="189"/>
      <c r="F13" s="190"/>
      <c r="G13" s="190"/>
      <c r="H13" s="191"/>
      <c r="I13" s="190"/>
      <c r="J13" s="190"/>
      <c r="K13" s="192"/>
      <c r="L13" s="193">
        <f t="shared" ref="L13:L20" si="1">IF(C13="X"," ",(COUNTIF(M13:S13,"X")))</f>
        <v>0</v>
      </c>
      <c r="M13" s="189"/>
      <c r="N13" s="190"/>
      <c r="O13" s="190"/>
      <c r="P13" s="190"/>
      <c r="Q13" s="190"/>
      <c r="R13" s="190"/>
      <c r="S13" s="192"/>
      <c r="T13" s="248"/>
    </row>
    <row r="14" spans="1:20" hidden="1" x14ac:dyDescent="0.2">
      <c r="A14" s="322"/>
      <c r="B14" s="305"/>
      <c r="C14" s="187"/>
      <c r="D14" s="188">
        <f t="shared" si="0"/>
        <v>0</v>
      </c>
      <c r="E14" s="189"/>
      <c r="F14" s="190"/>
      <c r="G14" s="190"/>
      <c r="H14" s="191"/>
      <c r="I14" s="190"/>
      <c r="J14" s="190"/>
      <c r="K14" s="192"/>
      <c r="L14" s="193">
        <f t="shared" si="1"/>
        <v>0</v>
      </c>
      <c r="M14" s="189"/>
      <c r="N14" s="190"/>
      <c r="O14" s="190"/>
      <c r="P14" s="190"/>
      <c r="Q14" s="190"/>
      <c r="R14" s="190"/>
      <c r="S14" s="192"/>
      <c r="T14" s="248"/>
    </row>
    <row r="15" spans="1:20" hidden="1" x14ac:dyDescent="0.2">
      <c r="A15" s="322"/>
      <c r="B15" s="305"/>
      <c r="C15" s="187"/>
      <c r="D15" s="188">
        <f t="shared" si="0"/>
        <v>0</v>
      </c>
      <c r="E15" s="189"/>
      <c r="F15" s="190"/>
      <c r="G15" s="190"/>
      <c r="H15" s="191"/>
      <c r="I15" s="190"/>
      <c r="J15" s="190"/>
      <c r="K15" s="192"/>
      <c r="L15" s="193">
        <f t="shared" si="1"/>
        <v>0</v>
      </c>
      <c r="M15" s="189"/>
      <c r="N15" s="190"/>
      <c r="O15" s="190"/>
      <c r="P15" s="190"/>
      <c r="Q15" s="190"/>
      <c r="R15" s="190"/>
      <c r="S15" s="192"/>
      <c r="T15" s="248"/>
    </row>
    <row r="16" spans="1:20" hidden="1" x14ac:dyDescent="0.2">
      <c r="A16" s="322"/>
      <c r="B16" s="305"/>
      <c r="C16" s="187"/>
      <c r="D16" s="188">
        <f t="shared" si="0"/>
        <v>0</v>
      </c>
      <c r="E16" s="189"/>
      <c r="F16" s="190"/>
      <c r="G16" s="190"/>
      <c r="H16" s="191"/>
      <c r="I16" s="190"/>
      <c r="J16" s="190"/>
      <c r="K16" s="192"/>
      <c r="L16" s="193">
        <f t="shared" si="1"/>
        <v>0</v>
      </c>
      <c r="M16" s="189"/>
      <c r="N16" s="190"/>
      <c r="O16" s="190"/>
      <c r="P16" s="190"/>
      <c r="Q16" s="190"/>
      <c r="R16" s="190"/>
      <c r="S16" s="192"/>
      <c r="T16" s="248"/>
    </row>
    <row r="17" spans="1:20" hidden="1" x14ac:dyDescent="0.2">
      <c r="A17" s="322"/>
      <c r="B17" s="305"/>
      <c r="C17" s="187"/>
      <c r="D17" s="188">
        <f t="shared" si="0"/>
        <v>0</v>
      </c>
      <c r="E17" s="189"/>
      <c r="F17" s="190"/>
      <c r="G17" s="190"/>
      <c r="H17" s="191"/>
      <c r="I17" s="190"/>
      <c r="J17" s="190"/>
      <c r="K17" s="192"/>
      <c r="L17" s="193">
        <f t="shared" si="1"/>
        <v>0</v>
      </c>
      <c r="M17" s="189"/>
      <c r="N17" s="190"/>
      <c r="O17" s="190"/>
      <c r="P17" s="190"/>
      <c r="Q17" s="190"/>
      <c r="R17" s="190"/>
      <c r="S17" s="192"/>
      <c r="T17" s="248"/>
    </row>
    <row r="18" spans="1:20" hidden="1" x14ac:dyDescent="0.2">
      <c r="A18" s="322"/>
      <c r="B18" s="305"/>
      <c r="C18" s="187"/>
      <c r="D18" s="188">
        <f t="shared" si="0"/>
        <v>0</v>
      </c>
      <c r="E18" s="189"/>
      <c r="F18" s="190"/>
      <c r="G18" s="190"/>
      <c r="H18" s="191"/>
      <c r="I18" s="190"/>
      <c r="J18" s="190"/>
      <c r="K18" s="192"/>
      <c r="L18" s="193">
        <f t="shared" si="1"/>
        <v>0</v>
      </c>
      <c r="M18" s="189"/>
      <c r="N18" s="190"/>
      <c r="O18" s="190"/>
      <c r="P18" s="190"/>
      <c r="Q18" s="190"/>
      <c r="R18" s="190"/>
      <c r="S18" s="192"/>
      <c r="T18" s="248"/>
    </row>
    <row r="19" spans="1:20" hidden="1" x14ac:dyDescent="0.2">
      <c r="A19" s="322"/>
      <c r="B19" s="305"/>
      <c r="C19" s="187"/>
      <c r="D19" s="188">
        <f t="shared" si="0"/>
        <v>0</v>
      </c>
      <c r="E19" s="189"/>
      <c r="F19" s="190"/>
      <c r="G19" s="190"/>
      <c r="H19" s="191"/>
      <c r="I19" s="190"/>
      <c r="J19" s="190"/>
      <c r="K19" s="192"/>
      <c r="L19" s="193">
        <f t="shared" si="1"/>
        <v>0</v>
      </c>
      <c r="M19" s="189"/>
      <c r="N19" s="190"/>
      <c r="O19" s="190"/>
      <c r="P19" s="190"/>
      <c r="Q19" s="190"/>
      <c r="R19" s="190"/>
      <c r="S19" s="192"/>
      <c r="T19" s="248"/>
    </row>
    <row r="20" spans="1:20" hidden="1" x14ac:dyDescent="0.2">
      <c r="A20" s="186"/>
      <c r="B20" s="305"/>
      <c r="C20" s="187"/>
      <c r="D20" s="188">
        <f t="shared" si="0"/>
        <v>0</v>
      </c>
      <c r="E20" s="189"/>
      <c r="F20" s="190"/>
      <c r="G20" s="190"/>
      <c r="H20" s="191"/>
      <c r="I20" s="190"/>
      <c r="J20" s="190"/>
      <c r="K20" s="192"/>
      <c r="L20" s="193">
        <f t="shared" si="1"/>
        <v>0</v>
      </c>
      <c r="M20" s="189"/>
      <c r="N20" s="190"/>
      <c r="O20" s="190"/>
      <c r="P20" s="190"/>
      <c r="Q20" s="190"/>
      <c r="R20" s="190"/>
      <c r="S20" s="192"/>
      <c r="T20" s="248"/>
    </row>
    <row r="21" spans="1:20" ht="12" hidden="1" customHeight="1" thickBot="1" x14ac:dyDescent="0.25">
      <c r="A21" s="194"/>
      <c r="B21" s="194"/>
      <c r="C21" s="194"/>
      <c r="D21" s="195"/>
      <c r="E21" s="194"/>
      <c r="F21" s="194"/>
      <c r="G21" s="194"/>
      <c r="H21" s="194"/>
      <c r="I21" s="194"/>
      <c r="J21" s="194"/>
      <c r="K21" s="194"/>
      <c r="L21" s="195"/>
      <c r="M21" s="194"/>
      <c r="N21" s="194"/>
      <c r="O21" s="194"/>
      <c r="P21" s="194"/>
      <c r="Q21" s="194"/>
      <c r="R21" s="194"/>
      <c r="S21" s="194"/>
      <c r="T21" s="194"/>
    </row>
    <row r="22" spans="1:20" x14ac:dyDescent="0.2">
      <c r="A22" s="318"/>
      <c r="B22" s="318"/>
      <c r="C22" s="318"/>
      <c r="D22" s="153"/>
      <c r="E22" s="318"/>
      <c r="F22" s="318"/>
      <c r="G22" s="318"/>
      <c r="H22" s="318"/>
      <c r="I22" s="318"/>
      <c r="J22" s="318"/>
      <c r="K22" s="318"/>
      <c r="L22" s="153"/>
      <c r="M22" s="318"/>
      <c r="N22" s="318"/>
      <c r="O22" s="318"/>
      <c r="P22" s="318"/>
      <c r="Q22" s="318"/>
      <c r="R22" s="318"/>
      <c r="S22" s="318"/>
      <c r="T22" s="318"/>
    </row>
    <row r="23" spans="1:20" x14ac:dyDescent="0.2">
      <c r="A23" s="315"/>
      <c r="B23" s="315"/>
      <c r="C23" s="315"/>
      <c r="D23" s="319"/>
      <c r="E23" s="315"/>
      <c r="F23" s="315"/>
      <c r="G23" s="315"/>
      <c r="H23" s="315"/>
      <c r="I23" s="315"/>
      <c r="J23" s="315"/>
      <c r="K23" s="315"/>
      <c r="L23" s="319"/>
      <c r="M23" s="315"/>
      <c r="N23" s="315"/>
      <c r="O23" s="315"/>
      <c r="P23" s="315"/>
      <c r="Q23" s="315"/>
      <c r="R23" s="315"/>
      <c r="S23" s="315"/>
      <c r="T23" s="315"/>
    </row>
    <row r="24" spans="1:20" x14ac:dyDescent="0.2">
      <c r="A24" s="315"/>
      <c r="B24" s="315"/>
      <c r="C24" s="315"/>
      <c r="D24" s="319"/>
      <c r="E24" s="315"/>
      <c r="F24" s="315"/>
      <c r="G24" s="315"/>
      <c r="H24" s="315"/>
      <c r="I24" s="315"/>
      <c r="J24" s="315"/>
      <c r="K24" s="315"/>
      <c r="L24" s="319"/>
      <c r="M24" s="315"/>
      <c r="N24" s="315"/>
      <c r="O24" s="315"/>
      <c r="P24" s="315"/>
      <c r="Q24" s="315"/>
      <c r="R24" s="315"/>
      <c r="S24" s="315"/>
      <c r="T24" s="315"/>
    </row>
    <row r="25" spans="1:20" x14ac:dyDescent="0.2">
      <c r="A25" s="315"/>
      <c r="B25" s="320"/>
      <c r="C25" s="320"/>
      <c r="D25" s="319"/>
      <c r="E25" s="315"/>
      <c r="F25" s="315"/>
      <c r="G25" s="315"/>
      <c r="H25" s="315"/>
      <c r="I25" s="315"/>
      <c r="J25" s="315"/>
      <c r="K25" s="315"/>
      <c r="L25" s="319"/>
      <c r="M25" s="315"/>
      <c r="N25" s="315"/>
      <c r="O25" s="315"/>
      <c r="P25" s="315"/>
      <c r="Q25" s="315"/>
      <c r="R25" s="315"/>
      <c r="S25" s="315"/>
      <c r="T25" s="315"/>
    </row>
    <row r="26" spans="1:20" x14ac:dyDescent="0.2">
      <c r="A26" s="315"/>
      <c r="B26" s="320"/>
      <c r="C26" s="320"/>
      <c r="D26" s="319"/>
      <c r="E26" s="315"/>
      <c r="F26" s="315"/>
      <c r="G26" s="315"/>
      <c r="H26" s="315"/>
      <c r="I26" s="315"/>
      <c r="J26" s="315"/>
      <c r="K26" s="315"/>
      <c r="L26" s="319"/>
      <c r="M26" s="315"/>
      <c r="N26" s="315"/>
      <c r="O26" s="315"/>
      <c r="P26" s="315"/>
      <c r="Q26" s="315"/>
      <c r="R26" s="315"/>
      <c r="S26" s="315"/>
      <c r="T26" s="315"/>
    </row>
    <row r="27" spans="1:20" x14ac:dyDescent="0.2">
      <c r="A27" s="315"/>
      <c r="B27" s="320"/>
      <c r="C27" s="320"/>
      <c r="D27" s="319"/>
      <c r="E27" s="315"/>
      <c r="F27" s="315"/>
      <c r="G27" s="315"/>
      <c r="H27" s="315"/>
      <c r="I27" s="315"/>
      <c r="J27" s="315"/>
      <c r="K27" s="315"/>
      <c r="L27" s="319"/>
      <c r="M27" s="315"/>
      <c r="N27" s="315"/>
      <c r="O27" s="315"/>
      <c r="P27" s="315"/>
      <c r="Q27" s="315"/>
      <c r="R27" s="315"/>
      <c r="S27" s="315"/>
      <c r="T27" s="315"/>
    </row>
    <row r="28" spans="1:20" x14ac:dyDescent="0.2">
      <c r="A28" s="315"/>
      <c r="B28" s="320"/>
      <c r="C28" s="320"/>
      <c r="D28" s="319"/>
      <c r="E28" s="315"/>
      <c r="F28" s="315"/>
      <c r="G28" s="315"/>
      <c r="H28" s="315"/>
      <c r="I28" s="315"/>
      <c r="J28" s="315"/>
      <c r="K28" s="315"/>
      <c r="L28" s="319"/>
      <c r="M28" s="315"/>
      <c r="N28" s="315"/>
      <c r="O28" s="315"/>
      <c r="P28" s="315"/>
      <c r="Q28" s="315"/>
      <c r="R28" s="315"/>
      <c r="S28" s="315"/>
      <c r="T28" s="315"/>
    </row>
    <row r="29" spans="1:20" x14ac:dyDescent="0.2">
      <c r="A29" s="315"/>
      <c r="B29" s="320"/>
      <c r="C29" s="320"/>
      <c r="D29" s="319"/>
      <c r="E29" s="315"/>
      <c r="F29" s="315"/>
      <c r="G29" s="315"/>
      <c r="H29" s="315"/>
      <c r="I29" s="315"/>
      <c r="J29" s="315"/>
      <c r="K29" s="315"/>
      <c r="L29" s="319"/>
      <c r="M29" s="315"/>
      <c r="N29" s="315"/>
      <c r="O29" s="315"/>
      <c r="P29" s="315"/>
      <c r="Q29" s="315"/>
      <c r="R29" s="315"/>
      <c r="S29" s="315"/>
      <c r="T29" s="315"/>
    </row>
    <row r="30" spans="1:20" x14ac:dyDescent="0.2">
      <c r="A30" s="315"/>
      <c r="B30" s="320"/>
      <c r="C30" s="320"/>
      <c r="D30" s="319"/>
      <c r="E30" s="315"/>
      <c r="F30" s="315"/>
      <c r="G30" s="315"/>
      <c r="H30" s="315"/>
      <c r="I30" s="315"/>
      <c r="J30" s="315"/>
      <c r="K30" s="315"/>
      <c r="L30" s="319"/>
      <c r="M30" s="315"/>
      <c r="N30" s="315"/>
      <c r="O30" s="315"/>
      <c r="P30" s="315"/>
      <c r="Q30" s="315"/>
      <c r="R30" s="315"/>
      <c r="S30" s="315"/>
      <c r="T30" s="315"/>
    </row>
    <row r="31" spans="1:20" x14ac:dyDescent="0.2">
      <c r="A31" s="315"/>
      <c r="B31" s="320"/>
      <c r="C31" s="320"/>
      <c r="D31" s="319"/>
      <c r="E31" s="315"/>
      <c r="F31" s="315"/>
      <c r="G31" s="315"/>
      <c r="H31" s="315"/>
      <c r="I31" s="315"/>
      <c r="J31" s="315"/>
      <c r="K31" s="315"/>
      <c r="L31" s="319"/>
      <c r="M31" s="315"/>
      <c r="N31" s="315"/>
      <c r="O31" s="315"/>
      <c r="P31" s="315"/>
      <c r="Q31" s="315"/>
      <c r="R31" s="315"/>
      <c r="S31" s="315"/>
      <c r="T31" s="315"/>
    </row>
    <row r="32" spans="1:20" x14ac:dyDescent="0.2">
      <c r="B32" s="205"/>
      <c r="C32" s="205"/>
    </row>
    <row r="33" spans="2:3" x14ac:dyDescent="0.2">
      <c r="B33" s="205"/>
      <c r="C33" s="205"/>
    </row>
    <row r="34" spans="2:3" x14ac:dyDescent="0.2">
      <c r="B34" s="205"/>
      <c r="C34" s="205"/>
    </row>
    <row r="35" spans="2:3" x14ac:dyDescent="0.2">
      <c r="B35" s="205"/>
      <c r="C35" s="205"/>
    </row>
    <row r="36" spans="2:3" x14ac:dyDescent="0.2">
      <c r="B36" s="205"/>
      <c r="C36" s="205"/>
    </row>
    <row r="37" spans="2:3" x14ac:dyDescent="0.2">
      <c r="B37" s="205"/>
      <c r="C37" s="205"/>
    </row>
    <row r="38" spans="2:3" x14ac:dyDescent="0.2">
      <c r="B38" s="205"/>
      <c r="C38" s="205"/>
    </row>
    <row r="39" spans="2:3" x14ac:dyDescent="0.2">
      <c r="B39" s="205"/>
      <c r="C39" s="205"/>
    </row>
    <row r="40" spans="2:3" x14ac:dyDescent="0.2">
      <c r="B40" s="205"/>
      <c r="C40" s="205"/>
    </row>
    <row r="41" spans="2:3" x14ac:dyDescent="0.2">
      <c r="B41" s="205"/>
      <c r="C41" s="205"/>
    </row>
    <row r="42" spans="2:3" x14ac:dyDescent="0.2">
      <c r="B42" s="205"/>
      <c r="C42" s="205"/>
    </row>
    <row r="43" spans="2:3" x14ac:dyDescent="0.2">
      <c r="B43" s="205"/>
      <c r="C43" s="205"/>
    </row>
    <row r="44" spans="2:3" x14ac:dyDescent="0.2">
      <c r="B44" s="205"/>
      <c r="C44" s="205"/>
    </row>
    <row r="45" spans="2:3" x14ac:dyDescent="0.2">
      <c r="B45" s="205"/>
      <c r="C45" s="205"/>
    </row>
    <row r="46" spans="2:3" x14ac:dyDescent="0.2">
      <c r="B46" s="205"/>
      <c r="C46" s="205"/>
    </row>
    <row r="47" spans="2:3" x14ac:dyDescent="0.2">
      <c r="B47" s="205"/>
      <c r="C47" s="205"/>
    </row>
    <row r="48" spans="2:3" x14ac:dyDescent="0.2">
      <c r="B48" s="205"/>
      <c r="C48" s="205"/>
    </row>
    <row r="49" spans="2:3" x14ac:dyDescent="0.2">
      <c r="B49" s="205"/>
      <c r="C49" s="205"/>
    </row>
    <row r="61" spans="2:3" ht="15" x14ac:dyDescent="0.25">
      <c r="B61"/>
    </row>
    <row r="62" spans="2:3" ht="15" x14ac:dyDescent="0.25">
      <c r="B62"/>
    </row>
    <row r="63" spans="2:3" ht="15" x14ac:dyDescent="0.25">
      <c r="B63"/>
    </row>
    <row r="64" spans="2:3" ht="15" x14ac:dyDescent="0.25">
      <c r="B64"/>
    </row>
    <row r="65" spans="2:2" ht="15" x14ac:dyDescent="0.25">
      <c r="B65"/>
    </row>
    <row r="66" spans="2:2" ht="15" x14ac:dyDescent="0.25">
      <c r="B66"/>
    </row>
    <row r="67" spans="2:2" ht="15" x14ac:dyDescent="0.25">
      <c r="B67"/>
    </row>
    <row r="68" spans="2:2" ht="15" x14ac:dyDescent="0.25">
      <c r="B68"/>
    </row>
    <row r="69" spans="2:2" ht="15" x14ac:dyDescent="0.25">
      <c r="B69"/>
    </row>
    <row r="70" spans="2:2" ht="15" x14ac:dyDescent="0.25">
      <c r="B70"/>
    </row>
    <row r="71" spans="2:2" ht="15" x14ac:dyDescent="0.25">
      <c r="B71"/>
    </row>
    <row r="72" spans="2:2" ht="15" x14ac:dyDescent="0.25">
      <c r="B72"/>
    </row>
    <row r="73" spans="2:2" ht="15" x14ac:dyDescent="0.25">
      <c r="B73"/>
    </row>
    <row r="74" spans="2:2" ht="15" x14ac:dyDescent="0.25">
      <c r="B74"/>
    </row>
    <row r="75" spans="2:2" ht="15" x14ac:dyDescent="0.25">
      <c r="B75"/>
    </row>
    <row r="76" spans="2:2" ht="15" x14ac:dyDescent="0.25">
      <c r="B76"/>
    </row>
    <row r="77" spans="2:2" ht="15" x14ac:dyDescent="0.25">
      <c r="B77"/>
    </row>
    <row r="78" spans="2:2" ht="15" x14ac:dyDescent="0.25">
      <c r="B78"/>
    </row>
    <row r="79" spans="2:2" ht="15" x14ac:dyDescent="0.25">
      <c r="B79"/>
    </row>
    <row r="80" spans="2:2" ht="15" x14ac:dyDescent="0.25">
      <c r="B80"/>
    </row>
    <row r="81" spans="2:2" ht="15" x14ac:dyDescent="0.25">
      <c r="B81"/>
    </row>
    <row r="82" spans="2:2" ht="15" x14ac:dyDescent="0.25">
      <c r="B82"/>
    </row>
    <row r="83" spans="2:2" ht="15" x14ac:dyDescent="0.25">
      <c r="B83"/>
    </row>
    <row r="84" spans="2:2" ht="15" x14ac:dyDescent="0.25">
      <c r="B84"/>
    </row>
    <row r="85" spans="2:2" ht="15" x14ac:dyDescent="0.25">
      <c r="B85"/>
    </row>
    <row r="86" spans="2:2" ht="15" x14ac:dyDescent="0.25">
      <c r="B86"/>
    </row>
    <row r="87" spans="2:2" ht="15" x14ac:dyDescent="0.25">
      <c r="B87"/>
    </row>
    <row r="88" spans="2:2" ht="15" x14ac:dyDescent="0.25">
      <c r="B88"/>
    </row>
    <row r="89" spans="2:2" ht="15" x14ac:dyDescent="0.25">
      <c r="B89"/>
    </row>
    <row r="90" spans="2:2" ht="15" x14ac:dyDescent="0.25">
      <c r="B90"/>
    </row>
    <row r="91" spans="2:2" ht="15" x14ac:dyDescent="0.25">
      <c r="B91"/>
    </row>
    <row r="92" spans="2:2" ht="15" x14ac:dyDescent="0.25">
      <c r="B92"/>
    </row>
    <row r="93" spans="2:2" ht="15" x14ac:dyDescent="0.25">
      <c r="B93"/>
    </row>
    <row r="94" spans="2:2" ht="15" x14ac:dyDescent="0.25">
      <c r="B94"/>
    </row>
    <row r="95" spans="2:2" ht="15" x14ac:dyDescent="0.25">
      <c r="B95"/>
    </row>
    <row r="96" spans="2:2" ht="15" x14ac:dyDescent="0.25">
      <c r="B96"/>
    </row>
    <row r="97" spans="2:2" ht="15" x14ac:dyDescent="0.25">
      <c r="B97"/>
    </row>
    <row r="98" spans="2:2" ht="15" x14ac:dyDescent="0.25">
      <c r="B98"/>
    </row>
    <row r="99" spans="2:2" ht="15" x14ac:dyDescent="0.25">
      <c r="B99"/>
    </row>
    <row r="100" spans="2:2" ht="15" x14ac:dyDescent="0.25">
      <c r="B100"/>
    </row>
    <row r="101" spans="2:2" ht="15" x14ac:dyDescent="0.25">
      <c r="B101"/>
    </row>
    <row r="102" spans="2:2" ht="15" x14ac:dyDescent="0.25">
      <c r="B102"/>
    </row>
    <row r="103" spans="2:2" ht="15" x14ac:dyDescent="0.25">
      <c r="B103"/>
    </row>
    <row r="104" spans="2:2" ht="15" x14ac:dyDescent="0.25">
      <c r="B104"/>
    </row>
    <row r="105" spans="2:2" ht="15" x14ac:dyDescent="0.25">
      <c r="B105"/>
    </row>
    <row r="106" spans="2:2" ht="15" x14ac:dyDescent="0.25">
      <c r="B106"/>
    </row>
    <row r="107" spans="2:2" ht="15" x14ac:dyDescent="0.25">
      <c r="B107"/>
    </row>
    <row r="108" spans="2:2" ht="15" x14ac:dyDescent="0.25">
      <c r="B108"/>
    </row>
    <row r="109" spans="2:2" ht="15" x14ac:dyDescent="0.25">
      <c r="B109"/>
    </row>
    <row r="110" spans="2:2" ht="15" x14ac:dyDescent="0.25">
      <c r="B110"/>
    </row>
    <row r="111" spans="2:2" ht="15" x14ac:dyDescent="0.25">
      <c r="B111"/>
    </row>
    <row r="112" spans="2:2" ht="15" x14ac:dyDescent="0.25">
      <c r="B112"/>
    </row>
    <row r="113" spans="2:2" ht="15" x14ac:dyDescent="0.25">
      <c r="B113"/>
    </row>
    <row r="114" spans="2:2" ht="15" x14ac:dyDescent="0.25">
      <c r="B114"/>
    </row>
    <row r="115" spans="2:2" ht="15" x14ac:dyDescent="0.25">
      <c r="B115"/>
    </row>
    <row r="116" spans="2:2" ht="15" x14ac:dyDescent="0.25">
      <c r="B116"/>
    </row>
    <row r="117" spans="2:2" ht="15" x14ac:dyDescent="0.25">
      <c r="B117"/>
    </row>
    <row r="118" spans="2:2" ht="15" x14ac:dyDescent="0.25">
      <c r="B118"/>
    </row>
    <row r="119" spans="2:2" ht="15" x14ac:dyDescent="0.25">
      <c r="B119"/>
    </row>
    <row r="120" spans="2:2" ht="15" x14ac:dyDescent="0.25">
      <c r="B120"/>
    </row>
    <row r="121" spans="2:2" ht="15" x14ac:dyDescent="0.25">
      <c r="B121"/>
    </row>
    <row r="122" spans="2:2" ht="15" x14ac:dyDescent="0.25">
      <c r="B122"/>
    </row>
    <row r="123" spans="2:2" ht="15" x14ac:dyDescent="0.25">
      <c r="B123"/>
    </row>
    <row r="124" spans="2:2" ht="15" x14ac:dyDescent="0.25">
      <c r="B124"/>
    </row>
    <row r="125" spans="2:2" ht="15" x14ac:dyDescent="0.25">
      <c r="B125"/>
    </row>
    <row r="126" spans="2:2" ht="15" x14ac:dyDescent="0.25">
      <c r="B126"/>
    </row>
    <row r="127" spans="2:2" ht="15" x14ac:dyDescent="0.25">
      <c r="B127"/>
    </row>
    <row r="128" spans="2:2" ht="15" x14ac:dyDescent="0.25">
      <c r="B128"/>
    </row>
    <row r="129" spans="2:2" ht="15" x14ac:dyDescent="0.25">
      <c r="B129"/>
    </row>
    <row r="130" spans="2:2" ht="15" x14ac:dyDescent="0.25">
      <c r="B130"/>
    </row>
    <row r="131" spans="2:2" ht="15" x14ac:dyDescent="0.25">
      <c r="B131"/>
    </row>
    <row r="132" spans="2:2" ht="15" x14ac:dyDescent="0.25">
      <c r="B132"/>
    </row>
    <row r="133" spans="2:2" ht="15" x14ac:dyDescent="0.25">
      <c r="B133"/>
    </row>
    <row r="134" spans="2:2" ht="15" x14ac:dyDescent="0.25">
      <c r="B134"/>
    </row>
    <row r="135" spans="2:2" ht="15" x14ac:dyDescent="0.25">
      <c r="B135"/>
    </row>
    <row r="136" spans="2:2" ht="15" x14ac:dyDescent="0.25">
      <c r="B136"/>
    </row>
    <row r="137" spans="2:2" ht="15" x14ac:dyDescent="0.25">
      <c r="B137"/>
    </row>
    <row r="138" spans="2:2" ht="15" x14ac:dyDescent="0.25">
      <c r="B138"/>
    </row>
    <row r="139" spans="2:2" ht="15" x14ac:dyDescent="0.25">
      <c r="B139"/>
    </row>
    <row r="140" spans="2:2" ht="15" x14ac:dyDescent="0.25">
      <c r="B140"/>
    </row>
    <row r="141" spans="2:2" ht="15" x14ac:dyDescent="0.25">
      <c r="B141"/>
    </row>
    <row r="142" spans="2:2" ht="15" x14ac:dyDescent="0.25">
      <c r="B142"/>
    </row>
    <row r="143" spans="2:2" ht="15" x14ac:dyDescent="0.25">
      <c r="B143"/>
    </row>
    <row r="144" spans="2:2" ht="15" x14ac:dyDescent="0.25">
      <c r="B144"/>
    </row>
    <row r="145" spans="2:2" ht="15" x14ac:dyDescent="0.25">
      <c r="B145"/>
    </row>
    <row r="146" spans="2:2" ht="15" x14ac:dyDescent="0.25">
      <c r="B146"/>
    </row>
    <row r="147" spans="2:2" ht="15" x14ac:dyDescent="0.25">
      <c r="B147"/>
    </row>
    <row r="148" spans="2:2" ht="15" x14ac:dyDescent="0.25">
      <c r="B148"/>
    </row>
    <row r="149" spans="2:2" ht="15" x14ac:dyDescent="0.25">
      <c r="B149"/>
    </row>
    <row r="150" spans="2:2" ht="15" x14ac:dyDescent="0.25">
      <c r="B150"/>
    </row>
    <row r="151" spans="2:2" ht="15" x14ac:dyDescent="0.25">
      <c r="B151"/>
    </row>
    <row r="152" spans="2:2" ht="15" x14ac:dyDescent="0.25">
      <c r="B152"/>
    </row>
    <row r="153" spans="2:2" ht="15" x14ac:dyDescent="0.25">
      <c r="B153"/>
    </row>
    <row r="154" spans="2:2" ht="15" x14ac:dyDescent="0.25">
      <c r="B154"/>
    </row>
    <row r="155" spans="2:2" ht="15" x14ac:dyDescent="0.25">
      <c r="B155"/>
    </row>
    <row r="156" spans="2:2" ht="15" x14ac:dyDescent="0.25">
      <c r="B156"/>
    </row>
    <row r="157" spans="2:2" ht="15" x14ac:dyDescent="0.25">
      <c r="B157"/>
    </row>
    <row r="158" spans="2:2" ht="15" x14ac:dyDescent="0.25">
      <c r="B158"/>
    </row>
    <row r="159" spans="2:2" ht="15" x14ac:dyDescent="0.25">
      <c r="B159"/>
    </row>
    <row r="160" spans="2:2" ht="15" x14ac:dyDescent="0.25">
      <c r="B160"/>
    </row>
    <row r="161" spans="2:2" ht="15" x14ac:dyDescent="0.25">
      <c r="B161"/>
    </row>
    <row r="162" spans="2:2" ht="15" x14ac:dyDescent="0.25">
      <c r="B162"/>
    </row>
    <row r="163" spans="2:2" ht="15" x14ac:dyDescent="0.25">
      <c r="B163"/>
    </row>
    <row r="164" spans="2:2" ht="15" x14ac:dyDescent="0.25">
      <c r="B164"/>
    </row>
    <row r="165" spans="2:2" ht="15" x14ac:dyDescent="0.25">
      <c r="B165"/>
    </row>
    <row r="166" spans="2:2" ht="15" x14ac:dyDescent="0.25">
      <c r="B166"/>
    </row>
    <row r="167" spans="2:2" ht="15" x14ac:dyDescent="0.25">
      <c r="B167"/>
    </row>
    <row r="168" spans="2:2" ht="15" x14ac:dyDescent="0.25">
      <c r="B168"/>
    </row>
    <row r="169" spans="2:2" ht="15" x14ac:dyDescent="0.25">
      <c r="B169"/>
    </row>
    <row r="170" spans="2:2" ht="15" x14ac:dyDescent="0.25">
      <c r="B170"/>
    </row>
    <row r="171" spans="2:2" ht="15" x14ac:dyDescent="0.25">
      <c r="B171"/>
    </row>
    <row r="172" spans="2:2" ht="15" x14ac:dyDescent="0.25">
      <c r="B172"/>
    </row>
    <row r="173" spans="2:2" ht="15" x14ac:dyDescent="0.25">
      <c r="B173"/>
    </row>
    <row r="174" spans="2:2" ht="15" x14ac:dyDescent="0.25">
      <c r="B174"/>
    </row>
    <row r="175" spans="2:2" ht="15" x14ac:dyDescent="0.25">
      <c r="B175"/>
    </row>
    <row r="176" spans="2:2" ht="15" x14ac:dyDescent="0.25">
      <c r="B176"/>
    </row>
    <row r="177" spans="2:2" ht="15" x14ac:dyDescent="0.25">
      <c r="B177"/>
    </row>
    <row r="178" spans="2:2" ht="15" x14ac:dyDescent="0.25">
      <c r="B178"/>
    </row>
    <row r="179" spans="2:2" ht="15" x14ac:dyDescent="0.25">
      <c r="B179"/>
    </row>
    <row r="180" spans="2:2" ht="15" x14ac:dyDescent="0.25">
      <c r="B180"/>
    </row>
    <row r="181" spans="2:2" ht="15" x14ac:dyDescent="0.25">
      <c r="B181"/>
    </row>
    <row r="182" spans="2:2" ht="15" x14ac:dyDescent="0.25">
      <c r="B182"/>
    </row>
    <row r="183" spans="2:2" ht="15" x14ac:dyDescent="0.25">
      <c r="B183"/>
    </row>
    <row r="184" spans="2:2" ht="15" x14ac:dyDescent="0.25">
      <c r="B184"/>
    </row>
    <row r="185" spans="2:2" ht="15" x14ac:dyDescent="0.25">
      <c r="B185"/>
    </row>
    <row r="186" spans="2:2" ht="15" x14ac:dyDescent="0.25">
      <c r="B186"/>
    </row>
    <row r="187" spans="2:2" ht="15" x14ac:dyDescent="0.25">
      <c r="B187"/>
    </row>
    <row r="188" spans="2:2" ht="15" x14ac:dyDescent="0.25">
      <c r="B188"/>
    </row>
    <row r="189" spans="2:2" ht="15" x14ac:dyDescent="0.25">
      <c r="B189"/>
    </row>
    <row r="190" spans="2:2" ht="15" x14ac:dyDescent="0.25">
      <c r="B190"/>
    </row>
    <row r="191" spans="2:2" ht="15" x14ac:dyDescent="0.25">
      <c r="B191"/>
    </row>
    <row r="192" spans="2:2" ht="15" x14ac:dyDescent="0.25">
      <c r="B192"/>
    </row>
    <row r="193" spans="2:2" ht="15" x14ac:dyDescent="0.25">
      <c r="B193"/>
    </row>
    <row r="194" spans="2:2" ht="15" x14ac:dyDescent="0.25">
      <c r="B194"/>
    </row>
    <row r="195" spans="2:2" ht="15" x14ac:dyDescent="0.25">
      <c r="B195"/>
    </row>
    <row r="196" spans="2:2" ht="15" x14ac:dyDescent="0.25">
      <c r="B196"/>
    </row>
    <row r="197" spans="2:2" ht="15" x14ac:dyDescent="0.25">
      <c r="B197"/>
    </row>
    <row r="198" spans="2:2" ht="15" x14ac:dyDescent="0.25">
      <c r="B198"/>
    </row>
    <row r="199" spans="2:2" ht="15" x14ac:dyDescent="0.25">
      <c r="B199"/>
    </row>
    <row r="200" spans="2:2" ht="15" x14ac:dyDescent="0.25">
      <c r="B200"/>
    </row>
    <row r="201" spans="2:2" ht="15" x14ac:dyDescent="0.25">
      <c r="B201"/>
    </row>
    <row r="202" spans="2:2" ht="15" x14ac:dyDescent="0.25">
      <c r="B202"/>
    </row>
    <row r="203" spans="2:2" ht="15" x14ac:dyDescent="0.25">
      <c r="B203"/>
    </row>
    <row r="204" spans="2:2" ht="15" x14ac:dyDescent="0.25">
      <c r="B204"/>
    </row>
    <row r="205" spans="2:2" ht="15" x14ac:dyDescent="0.25">
      <c r="B205"/>
    </row>
    <row r="206" spans="2:2" ht="15" x14ac:dyDescent="0.25">
      <c r="B206"/>
    </row>
    <row r="207" spans="2:2" ht="15" x14ac:dyDescent="0.25">
      <c r="B207"/>
    </row>
    <row r="208" spans="2:2" ht="15" x14ac:dyDescent="0.25">
      <c r="B208"/>
    </row>
    <row r="209" spans="2:2" ht="15" x14ac:dyDescent="0.25">
      <c r="B209"/>
    </row>
    <row r="210" spans="2:2" ht="15" x14ac:dyDescent="0.25">
      <c r="B210"/>
    </row>
    <row r="211" spans="2:2" ht="15" x14ac:dyDescent="0.25">
      <c r="B211"/>
    </row>
    <row r="212" spans="2:2" ht="15" x14ac:dyDescent="0.25">
      <c r="B212"/>
    </row>
    <row r="213" spans="2:2" ht="15" x14ac:dyDescent="0.25">
      <c r="B213"/>
    </row>
    <row r="214" spans="2:2" ht="15" x14ac:dyDescent="0.25">
      <c r="B214"/>
    </row>
    <row r="215" spans="2:2" ht="15" x14ac:dyDescent="0.25">
      <c r="B215"/>
    </row>
    <row r="216" spans="2:2" ht="15" x14ac:dyDescent="0.25">
      <c r="B216"/>
    </row>
    <row r="217" spans="2:2" ht="15" x14ac:dyDescent="0.25">
      <c r="B217"/>
    </row>
    <row r="218" spans="2:2" ht="15" x14ac:dyDescent="0.25">
      <c r="B218"/>
    </row>
    <row r="219" spans="2:2" ht="15" x14ac:dyDescent="0.25">
      <c r="B219"/>
    </row>
    <row r="220" spans="2:2" ht="15" x14ac:dyDescent="0.25">
      <c r="B220"/>
    </row>
    <row r="221" spans="2:2" ht="15" x14ac:dyDescent="0.25">
      <c r="B221"/>
    </row>
    <row r="222" spans="2:2" ht="15" x14ac:dyDescent="0.25">
      <c r="B222"/>
    </row>
    <row r="223" spans="2:2" ht="15" x14ac:dyDescent="0.25">
      <c r="B223"/>
    </row>
    <row r="224" spans="2:2" ht="15" x14ac:dyDescent="0.25">
      <c r="B224"/>
    </row>
    <row r="225" spans="2:2" ht="15" x14ac:dyDescent="0.25">
      <c r="B225"/>
    </row>
    <row r="226" spans="2:2" ht="15" x14ac:dyDescent="0.25">
      <c r="B226"/>
    </row>
    <row r="227" spans="2:2" ht="15" x14ac:dyDescent="0.25">
      <c r="B227"/>
    </row>
    <row r="228" spans="2:2" ht="15" x14ac:dyDescent="0.25">
      <c r="B228"/>
    </row>
    <row r="229" spans="2:2" ht="15" x14ac:dyDescent="0.25">
      <c r="B229"/>
    </row>
    <row r="230" spans="2:2" ht="15" x14ac:dyDescent="0.25">
      <c r="B230"/>
    </row>
    <row r="231" spans="2:2" ht="15" x14ac:dyDescent="0.25">
      <c r="B231"/>
    </row>
    <row r="232" spans="2:2" ht="15" x14ac:dyDescent="0.25">
      <c r="B232"/>
    </row>
    <row r="233" spans="2:2" ht="15" x14ac:dyDescent="0.25">
      <c r="B233"/>
    </row>
    <row r="234" spans="2:2" ht="15" x14ac:dyDescent="0.25">
      <c r="B234"/>
    </row>
    <row r="235" spans="2:2" ht="15" x14ac:dyDescent="0.25">
      <c r="B235"/>
    </row>
    <row r="236" spans="2:2" ht="15" x14ac:dyDescent="0.25">
      <c r="B236"/>
    </row>
    <row r="237" spans="2:2" ht="15" x14ac:dyDescent="0.25">
      <c r="B237"/>
    </row>
    <row r="238" spans="2:2" ht="15" x14ac:dyDescent="0.25">
      <c r="B238"/>
    </row>
    <row r="239" spans="2:2" ht="15" x14ac:dyDescent="0.25">
      <c r="B239"/>
    </row>
    <row r="240" spans="2:2" ht="15" x14ac:dyDescent="0.25">
      <c r="B240"/>
    </row>
    <row r="241" spans="2:2" ht="15" x14ac:dyDescent="0.25">
      <c r="B241"/>
    </row>
    <row r="242" spans="2:2" ht="15" x14ac:dyDescent="0.25">
      <c r="B242"/>
    </row>
    <row r="243" spans="2:2" ht="15" x14ac:dyDescent="0.25">
      <c r="B243"/>
    </row>
    <row r="244" spans="2:2" ht="15" x14ac:dyDescent="0.25">
      <c r="B244"/>
    </row>
    <row r="245" spans="2:2" ht="15" x14ac:dyDescent="0.25">
      <c r="B245"/>
    </row>
    <row r="246" spans="2:2" ht="15" x14ac:dyDescent="0.25">
      <c r="B246"/>
    </row>
    <row r="247" spans="2:2" ht="15" x14ac:dyDescent="0.25">
      <c r="B247"/>
    </row>
    <row r="248" spans="2:2" ht="15" x14ac:dyDescent="0.25">
      <c r="B248"/>
    </row>
    <row r="249" spans="2:2" ht="15" x14ac:dyDescent="0.25">
      <c r="B249"/>
    </row>
    <row r="250" spans="2:2" ht="15" x14ac:dyDescent="0.25">
      <c r="B250"/>
    </row>
    <row r="251" spans="2:2" ht="15" x14ac:dyDescent="0.25">
      <c r="B251"/>
    </row>
    <row r="252" spans="2:2" ht="15" x14ac:dyDescent="0.25">
      <c r="B252"/>
    </row>
    <row r="253" spans="2:2" ht="15" x14ac:dyDescent="0.25">
      <c r="B253"/>
    </row>
    <row r="254" spans="2:2" ht="15" x14ac:dyDescent="0.25">
      <c r="B254"/>
    </row>
    <row r="255" spans="2:2" ht="15" x14ac:dyDescent="0.25">
      <c r="B255"/>
    </row>
    <row r="256" spans="2:2" ht="15" x14ac:dyDescent="0.25">
      <c r="B256"/>
    </row>
    <row r="257" spans="2:2" ht="15" x14ac:dyDescent="0.25">
      <c r="B257"/>
    </row>
    <row r="258" spans="2:2" ht="15" x14ac:dyDescent="0.25">
      <c r="B258"/>
    </row>
    <row r="259" spans="2:2" ht="15" x14ac:dyDescent="0.25">
      <c r="B259"/>
    </row>
    <row r="260" spans="2:2" ht="15" x14ac:dyDescent="0.25">
      <c r="B260"/>
    </row>
    <row r="261" spans="2:2" ht="15" x14ac:dyDescent="0.25">
      <c r="B261"/>
    </row>
    <row r="262" spans="2:2" ht="15" x14ac:dyDescent="0.25">
      <c r="B262"/>
    </row>
    <row r="263" spans="2:2" ht="15" x14ac:dyDescent="0.25">
      <c r="B263"/>
    </row>
    <row r="264" spans="2:2" ht="15" x14ac:dyDescent="0.25">
      <c r="B264"/>
    </row>
    <row r="265" spans="2:2" ht="15" x14ac:dyDescent="0.25">
      <c r="B265"/>
    </row>
    <row r="266" spans="2:2" ht="15" x14ac:dyDescent="0.25">
      <c r="B266"/>
    </row>
    <row r="267" spans="2:2" ht="15" x14ac:dyDescent="0.25">
      <c r="B267"/>
    </row>
    <row r="268" spans="2:2" ht="15" x14ac:dyDescent="0.25">
      <c r="B268"/>
    </row>
    <row r="269" spans="2:2" ht="15" x14ac:dyDescent="0.25">
      <c r="B269"/>
    </row>
    <row r="270" spans="2:2" ht="15" x14ac:dyDescent="0.25">
      <c r="B270"/>
    </row>
    <row r="271" spans="2:2" ht="15" x14ac:dyDescent="0.25">
      <c r="B271"/>
    </row>
    <row r="272" spans="2:2" ht="15" x14ac:dyDescent="0.25">
      <c r="B272"/>
    </row>
    <row r="273" spans="2:2" ht="15" x14ac:dyDescent="0.25">
      <c r="B273"/>
    </row>
    <row r="274" spans="2:2" ht="15" x14ac:dyDescent="0.25">
      <c r="B274"/>
    </row>
    <row r="275" spans="2:2" ht="15" x14ac:dyDescent="0.25">
      <c r="B275"/>
    </row>
    <row r="276" spans="2:2" ht="15" x14ac:dyDescent="0.25">
      <c r="B276"/>
    </row>
    <row r="277" spans="2:2" ht="15" x14ac:dyDescent="0.25">
      <c r="B277"/>
    </row>
    <row r="278" spans="2:2" ht="15" x14ac:dyDescent="0.25">
      <c r="B278"/>
    </row>
    <row r="279" spans="2:2" ht="15" x14ac:dyDescent="0.25">
      <c r="B279"/>
    </row>
    <row r="280" spans="2:2" ht="15" x14ac:dyDescent="0.25">
      <c r="B280"/>
    </row>
    <row r="281" spans="2:2" ht="15" x14ac:dyDescent="0.25">
      <c r="B281"/>
    </row>
    <row r="282" spans="2:2" ht="15" x14ac:dyDescent="0.25">
      <c r="B282"/>
    </row>
    <row r="283" spans="2:2" ht="15" x14ac:dyDescent="0.25">
      <c r="B283"/>
    </row>
    <row r="284" spans="2:2" ht="15" x14ac:dyDescent="0.25">
      <c r="B284"/>
    </row>
    <row r="285" spans="2:2" ht="15" x14ac:dyDescent="0.25">
      <c r="B285"/>
    </row>
    <row r="286" spans="2:2" ht="15" x14ac:dyDescent="0.25">
      <c r="B286"/>
    </row>
    <row r="287" spans="2:2" ht="15" x14ac:dyDescent="0.25">
      <c r="B287"/>
    </row>
    <row r="288" spans="2:2" ht="15" x14ac:dyDescent="0.25">
      <c r="B288"/>
    </row>
    <row r="289" spans="2:2" ht="15" x14ac:dyDescent="0.25">
      <c r="B289"/>
    </row>
    <row r="290" spans="2:2" ht="15" x14ac:dyDescent="0.25">
      <c r="B290"/>
    </row>
    <row r="291" spans="2:2" ht="15" x14ac:dyDescent="0.25">
      <c r="B291"/>
    </row>
    <row r="292" spans="2:2" ht="15" x14ac:dyDescent="0.25">
      <c r="B292"/>
    </row>
    <row r="293" spans="2:2" ht="15" x14ac:dyDescent="0.25">
      <c r="B293"/>
    </row>
    <row r="294" spans="2:2" ht="15" x14ac:dyDescent="0.25">
      <c r="B294"/>
    </row>
    <row r="295" spans="2:2" ht="15" x14ac:dyDescent="0.25">
      <c r="B295"/>
    </row>
    <row r="296" spans="2:2" ht="15" x14ac:dyDescent="0.25">
      <c r="B296"/>
    </row>
    <row r="297" spans="2:2" ht="15" x14ac:dyDescent="0.25">
      <c r="B297"/>
    </row>
    <row r="298" spans="2:2" ht="15" x14ac:dyDescent="0.25">
      <c r="B298"/>
    </row>
    <row r="299" spans="2:2" ht="15" x14ac:dyDescent="0.25">
      <c r="B299"/>
    </row>
    <row r="300" spans="2:2" ht="15" x14ac:dyDescent="0.25">
      <c r="B300"/>
    </row>
    <row r="301" spans="2:2" ht="15" x14ac:dyDescent="0.25">
      <c r="B301"/>
    </row>
    <row r="302" spans="2:2" ht="15" x14ac:dyDescent="0.25">
      <c r="B302"/>
    </row>
    <row r="303" spans="2:2" ht="15" x14ac:dyDescent="0.25">
      <c r="B303"/>
    </row>
    <row r="304" spans="2:2" ht="15" x14ac:dyDescent="0.25">
      <c r="B304"/>
    </row>
    <row r="305" spans="2:2" ht="15" x14ac:dyDescent="0.25">
      <c r="B305"/>
    </row>
    <row r="306" spans="2:2" ht="15" x14ac:dyDescent="0.25">
      <c r="B306"/>
    </row>
    <row r="307" spans="2:2" ht="15" x14ac:dyDescent="0.25">
      <c r="B307"/>
    </row>
    <row r="308" spans="2:2" ht="15" x14ac:dyDescent="0.25">
      <c r="B308"/>
    </row>
    <row r="309" spans="2:2" ht="15" x14ac:dyDescent="0.25">
      <c r="B309"/>
    </row>
    <row r="310" spans="2:2" ht="15" x14ac:dyDescent="0.25">
      <c r="B310"/>
    </row>
    <row r="311" spans="2:2" ht="15" x14ac:dyDescent="0.25">
      <c r="B311"/>
    </row>
    <row r="312" spans="2:2" ht="15" x14ac:dyDescent="0.25">
      <c r="B312"/>
    </row>
    <row r="313" spans="2:2" ht="15" x14ac:dyDescent="0.25">
      <c r="B313"/>
    </row>
    <row r="314" spans="2:2" ht="15" x14ac:dyDescent="0.25">
      <c r="B314"/>
    </row>
    <row r="315" spans="2:2" ht="15" x14ac:dyDescent="0.25">
      <c r="B315"/>
    </row>
    <row r="316" spans="2:2" ht="15" x14ac:dyDescent="0.25">
      <c r="B316"/>
    </row>
    <row r="317" spans="2:2" ht="15" x14ac:dyDescent="0.25">
      <c r="B317"/>
    </row>
    <row r="318" spans="2:2" ht="15" x14ac:dyDescent="0.25">
      <c r="B318"/>
    </row>
    <row r="319" spans="2:2" ht="15" x14ac:dyDescent="0.25">
      <c r="B319"/>
    </row>
    <row r="320" spans="2:2" ht="15" x14ac:dyDescent="0.25">
      <c r="B320"/>
    </row>
    <row r="321" spans="2:2" ht="15" x14ac:dyDescent="0.25">
      <c r="B321"/>
    </row>
    <row r="322" spans="2:2" ht="15" x14ac:dyDescent="0.25">
      <c r="B322"/>
    </row>
    <row r="323" spans="2:2" ht="15" x14ac:dyDescent="0.25">
      <c r="B323"/>
    </row>
    <row r="324" spans="2:2" ht="15" x14ac:dyDescent="0.25">
      <c r="B324"/>
    </row>
    <row r="325" spans="2:2" ht="15" x14ac:dyDescent="0.25">
      <c r="B325"/>
    </row>
    <row r="326" spans="2:2" ht="15" x14ac:dyDescent="0.25">
      <c r="B326"/>
    </row>
    <row r="327" spans="2:2" ht="15" x14ac:dyDescent="0.25">
      <c r="B327"/>
    </row>
    <row r="328" spans="2:2" ht="15" x14ac:dyDescent="0.25">
      <c r="B328"/>
    </row>
  </sheetData>
  <sheetProtection formatCells="0" formatColumns="0" formatRows="0" insertColumns="0" insertRows="0" insertHyperlinks="0" selectLockedCells="1" autoFilter="0"/>
  <mergeCells count="12">
    <mergeCell ref="L7:S7"/>
    <mergeCell ref="A10:B10"/>
    <mergeCell ref="A11:T11"/>
    <mergeCell ref="A1:T1"/>
    <mergeCell ref="A2:T3"/>
    <mergeCell ref="A5:A8"/>
    <mergeCell ref="B5:B8"/>
    <mergeCell ref="C5:S5"/>
    <mergeCell ref="T5:T8"/>
    <mergeCell ref="C6:C8"/>
    <mergeCell ref="D6:S6"/>
    <mergeCell ref="D7:K7"/>
  </mergeCells>
  <conditionalFormatting sqref="M10 M12:M20">
    <cfRule type="expression" dxfId="20" priority="20">
      <formula>(E10="X")</formula>
    </cfRule>
  </conditionalFormatting>
  <conditionalFormatting sqref="N10 N12:N20">
    <cfRule type="expression" dxfId="19" priority="19">
      <formula>(F10="X")</formula>
    </cfRule>
  </conditionalFormatting>
  <conditionalFormatting sqref="O10:Q10 S10 O12:Q20 S12:S20">
    <cfRule type="expression" dxfId="18" priority="18">
      <formula>(G10="X")</formula>
    </cfRule>
  </conditionalFormatting>
  <conditionalFormatting sqref="R10 R12:R20">
    <cfRule type="expression" dxfId="17" priority="17">
      <formula>(J10="X")</formula>
    </cfRule>
  </conditionalFormatting>
  <conditionalFormatting sqref="E10:F10 E12:F20">
    <cfRule type="expression" dxfId="16" priority="16">
      <formula>(M10="x")</formula>
    </cfRule>
  </conditionalFormatting>
  <conditionalFormatting sqref="G10:K10 G12:K20">
    <cfRule type="expression" dxfId="15" priority="15">
      <formula>(O10="X")</formula>
    </cfRule>
  </conditionalFormatting>
  <conditionalFormatting sqref="E10 E12:E20">
    <cfRule type="expression" dxfId="14" priority="14">
      <formula>(C10="X")</formula>
    </cfRule>
  </conditionalFormatting>
  <conditionalFormatting sqref="F10 F12:F20">
    <cfRule type="expression" dxfId="13" priority="13">
      <formula>(C10="X")</formula>
    </cfRule>
  </conditionalFormatting>
  <conditionalFormatting sqref="G10 G12:G20">
    <cfRule type="expression" dxfId="12" priority="12">
      <formula>(C10="X")</formula>
    </cfRule>
  </conditionalFormatting>
  <conditionalFormatting sqref="H10 H12:H20">
    <cfRule type="expression" dxfId="11" priority="11">
      <formula>(C10="X")</formula>
    </cfRule>
  </conditionalFormatting>
  <conditionalFormatting sqref="I10 I12:I20">
    <cfRule type="expression" dxfId="10" priority="10">
      <formula>(C10="X")</formula>
    </cfRule>
  </conditionalFormatting>
  <conditionalFormatting sqref="J10 J12:J20">
    <cfRule type="expression" dxfId="9" priority="9">
      <formula>(C10="X")</formula>
    </cfRule>
  </conditionalFormatting>
  <conditionalFormatting sqref="K10 K12:K20">
    <cfRule type="expression" dxfId="8" priority="8">
      <formula>(C10="X")</formula>
    </cfRule>
  </conditionalFormatting>
  <conditionalFormatting sqref="M10 M12:M20">
    <cfRule type="expression" dxfId="7" priority="7">
      <formula>(C10="X")</formula>
    </cfRule>
  </conditionalFormatting>
  <conditionalFormatting sqref="N10 N12:N20">
    <cfRule type="expression" dxfId="6" priority="6">
      <formula>(C10="X")</formula>
    </cfRule>
  </conditionalFormatting>
  <conditionalFormatting sqref="O10 O12:O20">
    <cfRule type="expression" dxfId="5" priority="5">
      <formula>(C10="X")</formula>
    </cfRule>
  </conditionalFormatting>
  <conditionalFormatting sqref="P10 P12:P20">
    <cfRule type="expression" dxfId="4" priority="4">
      <formula>(C10="X")</formula>
    </cfRule>
  </conditionalFormatting>
  <conditionalFormatting sqref="Q10 Q12:Q20">
    <cfRule type="expression" dxfId="3" priority="3">
      <formula>(C10="X")</formula>
    </cfRule>
  </conditionalFormatting>
  <conditionalFormatting sqref="R10 R12:R20">
    <cfRule type="expression" dxfId="2" priority="2">
      <formula>(C10="X")</formula>
    </cfRule>
  </conditionalFormatting>
  <conditionalFormatting sqref="S10 S12:S20">
    <cfRule type="expression" dxfId="1" priority="1">
      <formula>(C10="X")</formula>
    </cfRule>
  </conditionalFormatting>
  <dataValidations count="1">
    <dataValidation allowBlank="1" errorTitle="Entidad Federativa" error="Selecciona la entidad correspondiente" sqref="B12:B20"/>
  </dataValidations>
  <printOptions horizontalCentered="1"/>
  <pageMargins left="0.70866141732283472" right="0.70866141732283472" top="0.74803149606299213" bottom="0.74803149606299213" header="0.31496062992125984" footer="0.31496062992125984"/>
  <pageSetup scale="6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B1:C58"/>
  <sheetViews>
    <sheetView showGridLines="0" view="pageBreakPreview" zoomScale="115" zoomScaleNormal="100" zoomScaleSheetLayoutView="115" workbookViewId="0">
      <selection activeCell="AG22" sqref="AG22"/>
    </sheetView>
  </sheetViews>
  <sheetFormatPr baseColWidth="10" defaultColWidth="11.42578125" defaultRowHeight="15" x14ac:dyDescent="0.25"/>
  <cols>
    <col min="1" max="1" width="2.85546875" customWidth="1"/>
    <col min="2" max="2" width="16.5703125" style="204" customWidth="1"/>
    <col min="3" max="3" width="89.85546875" customWidth="1"/>
  </cols>
  <sheetData>
    <row r="1" spans="2:3" s="8" customFormat="1" ht="14.25" x14ac:dyDescent="0.2">
      <c r="B1" s="473" t="s">
        <v>189</v>
      </c>
      <c r="C1" s="473"/>
    </row>
    <row r="2" spans="2:3" s="8" customFormat="1" ht="5.25" customHeight="1" x14ac:dyDescent="0.2">
      <c r="B2" s="76"/>
      <c r="C2" s="32"/>
    </row>
    <row r="3" spans="2:3" s="8" customFormat="1" ht="14.25" x14ac:dyDescent="0.2">
      <c r="B3" s="76"/>
      <c r="C3" s="32"/>
    </row>
    <row r="4" spans="2:3" s="8" customFormat="1" ht="14.25" x14ac:dyDescent="0.2">
      <c r="B4" s="76"/>
      <c r="C4" s="32"/>
    </row>
    <row r="5" spans="2:3" s="8" customFormat="1" ht="45.75" customHeight="1" x14ac:dyDescent="0.2">
      <c r="B5" s="372" t="s">
        <v>190</v>
      </c>
      <c r="C5" s="372"/>
    </row>
    <row r="6" spans="2:3" s="8" customFormat="1" ht="12" customHeight="1" thickBot="1" x14ac:dyDescent="0.3">
      <c r="B6" s="197"/>
      <c r="C6" s="78"/>
    </row>
    <row r="7" spans="2:3" s="8" customFormat="1" ht="29.25" customHeight="1" x14ac:dyDescent="0.2">
      <c r="B7" s="198" t="s">
        <v>14</v>
      </c>
      <c r="C7" s="199" t="s">
        <v>191</v>
      </c>
    </row>
    <row r="8" spans="2:3" s="202" customFormat="1" ht="12" customHeight="1" x14ac:dyDescent="0.25">
      <c r="B8" s="275"/>
      <c r="C8" s="276"/>
    </row>
    <row r="9" spans="2:3" s="202" customFormat="1" ht="56.25" x14ac:dyDescent="0.25">
      <c r="B9" s="200" t="s">
        <v>19</v>
      </c>
      <c r="C9" s="201" t="s">
        <v>192</v>
      </c>
    </row>
    <row r="10" spans="2:3" s="202" customFormat="1" x14ac:dyDescent="0.25">
      <c r="B10" s="200" t="s">
        <v>21</v>
      </c>
      <c r="C10" s="201" t="s">
        <v>193</v>
      </c>
    </row>
    <row r="11" spans="2:3" s="202" customFormat="1" ht="12" customHeight="1" thickBot="1" x14ac:dyDescent="0.3">
      <c r="B11" s="203"/>
      <c r="C11" s="321"/>
    </row>
    <row r="12" spans="2:3" x14ac:dyDescent="0.25">
      <c r="B12" s="2"/>
      <c r="C12" s="1"/>
    </row>
    <row r="13" spans="2:3" x14ac:dyDescent="0.25">
      <c r="B13" s="1"/>
      <c r="C13" s="1"/>
    </row>
    <row r="14" spans="2:3" x14ac:dyDescent="0.25">
      <c r="B14" s="1"/>
      <c r="C14" s="1"/>
    </row>
    <row r="15" spans="2:3" x14ac:dyDescent="0.25">
      <c r="B15" s="1"/>
      <c r="C15" s="1"/>
    </row>
    <row r="16" spans="2:3" x14ac:dyDescent="0.25">
      <c r="B16" s="1"/>
      <c r="C16" s="1"/>
    </row>
    <row r="17" spans="2:3" x14ac:dyDescent="0.25">
      <c r="B17" s="1"/>
      <c r="C17" s="1"/>
    </row>
    <row r="18" spans="2:3" x14ac:dyDescent="0.25">
      <c r="B18" s="1"/>
      <c r="C18" s="1"/>
    </row>
    <row r="19" spans="2:3" x14ac:dyDescent="0.25">
      <c r="B19" s="1"/>
      <c r="C19" s="1"/>
    </row>
    <row r="20" spans="2:3" x14ac:dyDescent="0.25">
      <c r="B20" s="1"/>
      <c r="C20" s="1"/>
    </row>
    <row r="21" spans="2:3" x14ac:dyDescent="0.25">
      <c r="B21" s="1"/>
      <c r="C21" s="1"/>
    </row>
    <row r="22" spans="2:3" x14ac:dyDescent="0.25">
      <c r="B22" s="1"/>
      <c r="C22" s="1"/>
    </row>
    <row r="23" spans="2:3" x14ac:dyDescent="0.25">
      <c r="B23" s="1"/>
      <c r="C23" s="1"/>
    </row>
    <row r="24" spans="2:3" x14ac:dyDescent="0.25">
      <c r="B24" s="1"/>
      <c r="C24" s="1"/>
    </row>
    <row r="25" spans="2:3" x14ac:dyDescent="0.25">
      <c r="B25" s="1"/>
      <c r="C25" s="1"/>
    </row>
    <row r="26" spans="2:3" x14ac:dyDescent="0.25">
      <c r="B26" s="1"/>
      <c r="C26" s="1"/>
    </row>
    <row r="27" spans="2:3" x14ac:dyDescent="0.25">
      <c r="B27" s="1"/>
      <c r="C27" s="1"/>
    </row>
    <row r="28" spans="2:3" x14ac:dyDescent="0.25">
      <c r="B28" s="1"/>
      <c r="C28" s="1"/>
    </row>
    <row r="29" spans="2:3" x14ac:dyDescent="0.25">
      <c r="B29" s="1"/>
      <c r="C29" s="1"/>
    </row>
    <row r="30" spans="2:3" x14ac:dyDescent="0.25">
      <c r="B30" s="1"/>
      <c r="C30" s="1"/>
    </row>
    <row r="31" spans="2:3" x14ac:dyDescent="0.25">
      <c r="B31" s="1"/>
      <c r="C31" s="1"/>
    </row>
    <row r="32" spans="2:3" x14ac:dyDescent="0.25">
      <c r="B32" s="1"/>
      <c r="C32" s="1"/>
    </row>
    <row r="33" spans="2:3" x14ac:dyDescent="0.25">
      <c r="B33" s="1"/>
      <c r="C33" s="1"/>
    </row>
    <row r="34" spans="2:3" x14ac:dyDescent="0.25">
      <c r="B34" s="1"/>
      <c r="C34" s="1"/>
    </row>
    <row r="35" spans="2:3" x14ac:dyDescent="0.25">
      <c r="B35" s="1"/>
      <c r="C35" s="1"/>
    </row>
    <row r="36" spans="2:3" x14ac:dyDescent="0.25">
      <c r="B36"/>
    </row>
    <row r="37" spans="2:3" x14ac:dyDescent="0.25">
      <c r="B37"/>
    </row>
    <row r="38" spans="2:3" x14ac:dyDescent="0.25">
      <c r="B38"/>
    </row>
    <row r="39" spans="2:3" x14ac:dyDescent="0.25">
      <c r="B39"/>
    </row>
    <row r="40" spans="2:3" x14ac:dyDescent="0.25">
      <c r="B40"/>
    </row>
    <row r="41" spans="2:3" x14ac:dyDescent="0.25">
      <c r="B41"/>
    </row>
    <row r="42" spans="2:3" x14ac:dyDescent="0.25">
      <c r="B42"/>
    </row>
    <row r="43" spans="2:3" x14ac:dyDescent="0.25">
      <c r="B43"/>
    </row>
    <row r="44" spans="2:3" x14ac:dyDescent="0.25">
      <c r="B44"/>
    </row>
    <row r="45" spans="2:3" x14ac:dyDescent="0.25">
      <c r="B45"/>
    </row>
    <row r="46" spans="2:3" x14ac:dyDescent="0.25">
      <c r="B46"/>
    </row>
    <row r="47" spans="2:3" x14ac:dyDescent="0.25">
      <c r="B47"/>
    </row>
    <row r="48" spans="2: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</sheetData>
  <mergeCells count="2">
    <mergeCell ref="B1:C1"/>
    <mergeCell ref="B5:C5"/>
  </mergeCells>
  <conditionalFormatting sqref="B8:B11">
    <cfRule type="expression" dxfId="0" priority="1">
      <formula>COUNTIF($D8:$L8,"1")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7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O41"/>
  <sheetViews>
    <sheetView showGridLines="0" view="pageBreakPreview" zoomScale="85" zoomScaleNormal="85" zoomScaleSheetLayoutView="85" workbookViewId="0">
      <selection activeCell="AG22" sqref="AG22"/>
    </sheetView>
  </sheetViews>
  <sheetFormatPr baseColWidth="10" defaultColWidth="11.5703125" defaultRowHeight="12" x14ac:dyDescent="0.2"/>
  <cols>
    <col min="1" max="1" width="12.85546875" style="64" customWidth="1"/>
    <col min="2" max="2" width="9.85546875" style="64" customWidth="1"/>
    <col min="3" max="3" width="17.7109375" style="64" customWidth="1"/>
    <col min="4" max="4" width="9" style="64" customWidth="1"/>
    <col min="5" max="5" width="22.7109375" style="64" bestFit="1" customWidth="1"/>
    <col min="6" max="6" width="30" style="64" bestFit="1" customWidth="1"/>
    <col min="7" max="7" width="12.28515625" style="64" customWidth="1"/>
    <col min="8" max="8" width="38" style="64" bestFit="1" customWidth="1"/>
    <col min="9" max="9" width="27.28515625" style="64" customWidth="1"/>
    <col min="10" max="10" width="21.5703125" style="64" bestFit="1" customWidth="1"/>
    <col min="11" max="16384" width="11.5703125" style="64"/>
  </cols>
  <sheetData>
    <row r="1" spans="1:15" ht="15.75" x14ac:dyDescent="0.25">
      <c r="A1" s="374" t="s">
        <v>28</v>
      </c>
      <c r="B1" s="374"/>
      <c r="C1" s="374"/>
      <c r="D1" s="374"/>
      <c r="E1" s="374"/>
      <c r="F1" s="374"/>
      <c r="G1" s="374"/>
      <c r="H1" s="374"/>
      <c r="I1" s="374"/>
      <c r="J1" s="374"/>
      <c r="K1" s="19"/>
      <c r="L1" s="19"/>
      <c r="M1" s="19"/>
      <c r="N1" s="19"/>
      <c r="O1" s="19"/>
    </row>
    <row r="2" spans="1:15" ht="15.75" x14ac:dyDescent="0.25">
      <c r="A2" s="88"/>
      <c r="B2" s="88"/>
      <c r="C2" s="88"/>
      <c r="D2" s="88"/>
      <c r="E2" s="88"/>
      <c r="F2" s="88"/>
      <c r="G2" s="88"/>
      <c r="H2" s="88"/>
      <c r="I2" s="88"/>
      <c r="J2" s="88"/>
      <c r="K2" s="19"/>
      <c r="L2" s="19"/>
      <c r="M2" s="19"/>
      <c r="N2" s="19"/>
      <c r="O2" s="19"/>
    </row>
    <row r="3" spans="1:15" ht="39" customHeight="1" x14ac:dyDescent="0.2">
      <c r="A3" s="375" t="s">
        <v>29</v>
      </c>
      <c r="B3" s="375"/>
      <c r="C3" s="375"/>
      <c r="D3" s="375"/>
      <c r="E3" s="375"/>
      <c r="F3" s="375"/>
      <c r="G3" s="375"/>
      <c r="H3" s="375"/>
      <c r="I3" s="375"/>
      <c r="J3" s="375"/>
    </row>
    <row r="4" spans="1:15" ht="12" customHeight="1" thickBot="1" x14ac:dyDescent="0.25"/>
    <row r="5" spans="1:15" s="68" customFormat="1" ht="50.25" customHeight="1" x14ac:dyDescent="0.2">
      <c r="A5" s="214" t="s">
        <v>14</v>
      </c>
      <c r="B5" s="215" t="s">
        <v>30</v>
      </c>
      <c r="C5" s="215" t="s">
        <v>31</v>
      </c>
      <c r="D5" s="215" t="s">
        <v>32</v>
      </c>
      <c r="E5" s="215" t="s">
        <v>33</v>
      </c>
      <c r="F5" s="215" t="s">
        <v>34</v>
      </c>
      <c r="G5" s="215" t="s">
        <v>35</v>
      </c>
      <c r="H5" s="215" t="s">
        <v>36</v>
      </c>
      <c r="I5" s="216" t="s">
        <v>37</v>
      </c>
      <c r="J5" s="309" t="s">
        <v>38</v>
      </c>
    </row>
    <row r="6" spans="1:15" s="67" customFormat="1" ht="60.75" customHeight="1" x14ac:dyDescent="0.25">
      <c r="A6" s="324" t="s">
        <v>21</v>
      </c>
      <c r="B6" s="325" t="s">
        <v>39</v>
      </c>
      <c r="C6" s="325" t="s">
        <v>40</v>
      </c>
      <c r="D6" s="326">
        <v>4</v>
      </c>
      <c r="E6" s="328">
        <v>43071</v>
      </c>
      <c r="F6" s="327" t="s">
        <v>41</v>
      </c>
      <c r="G6" s="325" t="s">
        <v>42</v>
      </c>
      <c r="H6" s="327" t="s">
        <v>42</v>
      </c>
      <c r="I6" s="326" t="s">
        <v>43</v>
      </c>
      <c r="J6" s="328">
        <v>43087</v>
      </c>
    </row>
    <row r="7" spans="1:15" s="67" customFormat="1" ht="63" customHeight="1" x14ac:dyDescent="0.25">
      <c r="A7" s="329" t="s">
        <v>21</v>
      </c>
      <c r="B7" s="330" t="s">
        <v>39</v>
      </c>
      <c r="C7" s="330" t="s">
        <v>40</v>
      </c>
      <c r="D7" s="331">
        <v>5</v>
      </c>
      <c r="E7" s="328">
        <v>43738</v>
      </c>
      <c r="F7" s="332" t="s">
        <v>44</v>
      </c>
      <c r="G7" s="330" t="s">
        <v>45</v>
      </c>
      <c r="H7" s="332" t="s">
        <v>46</v>
      </c>
      <c r="I7" s="331" t="s">
        <v>43</v>
      </c>
      <c r="J7" s="328">
        <v>43770</v>
      </c>
    </row>
    <row r="8" spans="1:15" s="67" customFormat="1" ht="12" customHeight="1" thickBot="1" x14ac:dyDescent="0.3">
      <c r="A8" s="79"/>
      <c r="B8" s="80"/>
      <c r="C8" s="80"/>
      <c r="D8" s="80"/>
      <c r="E8" s="81"/>
      <c r="F8" s="82"/>
      <c r="G8" s="83"/>
      <c r="H8" s="84"/>
      <c r="I8" s="83"/>
      <c r="J8" s="85"/>
    </row>
    <row r="9" spans="1:15" ht="12" customHeight="1" x14ac:dyDescent="0.2"/>
    <row r="10" spans="1:15" x14ac:dyDescent="0.2">
      <c r="A10" s="376" t="s">
        <v>47</v>
      </c>
      <c r="B10" s="376"/>
      <c r="C10" s="376"/>
      <c r="D10" s="376"/>
      <c r="E10" s="376"/>
      <c r="F10" s="376"/>
      <c r="G10" s="376"/>
      <c r="H10" s="376"/>
      <c r="I10" s="376"/>
      <c r="J10" s="376"/>
    </row>
    <row r="39" spans="7:7" hidden="1" x14ac:dyDescent="0.2">
      <c r="G39" s="66" t="s">
        <v>48</v>
      </c>
    </row>
    <row r="40" spans="7:7" hidden="1" x14ac:dyDescent="0.2">
      <c r="G40" s="66" t="s">
        <v>49</v>
      </c>
    </row>
    <row r="41" spans="7:7" hidden="1" x14ac:dyDescent="0.2">
      <c r="G41" s="65" t="s">
        <v>50</v>
      </c>
    </row>
  </sheetData>
  <mergeCells count="3">
    <mergeCell ref="A1:J1"/>
    <mergeCell ref="A3:J3"/>
    <mergeCell ref="A10:J10"/>
  </mergeCells>
  <dataValidations count="1">
    <dataValidation type="list" allowBlank="1" showInputMessage="1" showErrorMessage="1" sqref="G6:G8">
      <formula1>$G$39:$G$41</formula1>
    </dataValidation>
  </dataValidations>
  <printOptions horizontalCentered="1"/>
  <pageMargins left="0" right="0" top="0.59055118110236227" bottom="0.39370078740157483" header="0.31496062992125984" footer="0.31496062992125984"/>
  <pageSetup scale="67" fitToHeight="10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L14"/>
  <sheetViews>
    <sheetView showGridLines="0" view="pageBreakPreview" topLeftCell="C1" zoomScale="115" zoomScaleNormal="90" zoomScaleSheetLayoutView="115" workbookViewId="0">
      <selection activeCell="AG22" sqref="AG22"/>
    </sheetView>
  </sheetViews>
  <sheetFormatPr baseColWidth="10" defaultColWidth="11.42578125" defaultRowHeight="14.25" x14ac:dyDescent="0.2"/>
  <cols>
    <col min="1" max="1" width="15" style="18" hidden="1" customWidth="1"/>
    <col min="2" max="2" width="7" style="1" hidden="1" customWidth="1"/>
    <col min="3" max="3" width="8.85546875" style="223" bestFit="1" customWidth="1"/>
    <col min="4" max="4" width="12.42578125" style="8" customWidth="1"/>
    <col min="5" max="5" width="15.7109375" style="8" customWidth="1"/>
    <col min="6" max="7" width="10.5703125" style="8" customWidth="1"/>
    <col min="8" max="8" width="10.5703125" style="235" customWidth="1"/>
    <col min="9" max="16384" width="11.42578125" style="8"/>
  </cols>
  <sheetData>
    <row r="1" spans="1:38" ht="15.6" customHeight="1" x14ac:dyDescent="0.25">
      <c r="A1" s="354" t="s">
        <v>51</v>
      </c>
      <c r="B1" s="354"/>
      <c r="C1" s="354"/>
      <c r="D1" s="354"/>
      <c r="E1" s="354"/>
      <c r="F1" s="354"/>
      <c r="G1" s="354"/>
      <c r="H1" s="234"/>
      <c r="I1" s="239"/>
      <c r="J1" s="239"/>
      <c r="K1" s="239"/>
      <c r="L1" s="239"/>
      <c r="M1" s="19"/>
      <c r="N1" s="19"/>
    </row>
    <row r="2" spans="1:38" x14ac:dyDescent="0.2">
      <c r="A2" s="72"/>
      <c r="B2" s="77"/>
      <c r="C2" s="218"/>
      <c r="D2" s="32"/>
      <c r="E2" s="32"/>
      <c r="F2" s="32"/>
      <c r="G2" s="32"/>
      <c r="I2" s="235"/>
      <c r="J2" s="235"/>
      <c r="K2" s="235"/>
      <c r="L2" s="235"/>
    </row>
    <row r="3" spans="1:38" x14ac:dyDescent="0.2">
      <c r="A3" s="72"/>
      <c r="B3" s="77"/>
      <c r="C3" s="218"/>
      <c r="D3" s="32"/>
      <c r="E3" s="32"/>
      <c r="F3" s="32"/>
      <c r="G3" s="32"/>
      <c r="I3" s="235"/>
      <c r="J3" s="235"/>
      <c r="K3" s="235"/>
      <c r="L3" s="235"/>
    </row>
    <row r="4" spans="1:38" x14ac:dyDescent="0.2">
      <c r="A4" s="72"/>
      <c r="B4" s="77"/>
      <c r="C4" s="218"/>
      <c r="D4" s="32"/>
      <c r="E4" s="32"/>
      <c r="F4" s="32"/>
      <c r="G4" s="32"/>
      <c r="I4" s="235"/>
      <c r="J4" s="235"/>
      <c r="K4" s="235"/>
      <c r="L4" s="235"/>
    </row>
    <row r="5" spans="1:38" ht="45.75" customHeight="1" x14ac:dyDescent="0.2">
      <c r="B5" s="224"/>
      <c r="C5" s="379" t="s">
        <v>52</v>
      </c>
      <c r="D5" s="379"/>
      <c r="E5" s="379"/>
      <c r="F5" s="379"/>
      <c r="G5" s="379"/>
      <c r="H5" s="236"/>
      <c r="I5" s="235"/>
      <c r="J5" s="235"/>
      <c r="K5" s="235"/>
      <c r="L5" s="235"/>
    </row>
    <row r="6" spans="1:38" ht="12" customHeight="1" thickBot="1" x14ac:dyDescent="0.25">
      <c r="A6" s="335"/>
      <c r="B6" s="335"/>
      <c r="C6" s="219"/>
      <c r="D6" s="335"/>
      <c r="E6" s="335"/>
      <c r="F6" s="335"/>
      <c r="G6" s="335"/>
      <c r="H6" s="236"/>
      <c r="I6" s="235"/>
      <c r="J6" s="235"/>
      <c r="K6" s="235"/>
      <c r="L6" s="235"/>
    </row>
    <row r="7" spans="1:38" ht="32.25" customHeight="1" x14ac:dyDescent="0.2">
      <c r="A7" s="217" t="s">
        <v>3</v>
      </c>
      <c r="B7" s="157" t="s">
        <v>53</v>
      </c>
      <c r="C7" s="220" t="s">
        <v>14</v>
      </c>
      <c r="D7" s="207" t="s">
        <v>54</v>
      </c>
      <c r="E7" s="207" t="s">
        <v>55</v>
      </c>
      <c r="F7" s="207" t="s">
        <v>56</v>
      </c>
      <c r="G7" s="207" t="s">
        <v>57</v>
      </c>
      <c r="H7" s="237"/>
      <c r="I7" s="235"/>
      <c r="J7" s="235"/>
      <c r="K7" s="235"/>
      <c r="L7" s="235"/>
    </row>
    <row r="8" spans="1:38" ht="12" customHeight="1" x14ac:dyDescent="0.2">
      <c r="A8" s="213"/>
      <c r="B8" s="103"/>
      <c r="C8" s="221"/>
      <c r="D8" s="108"/>
      <c r="E8" s="109"/>
      <c r="F8" s="107"/>
      <c r="G8" s="107"/>
      <c r="H8" s="107"/>
      <c r="I8" s="377"/>
      <c r="J8" s="378"/>
      <c r="K8" s="378"/>
      <c r="L8" s="230"/>
    </row>
    <row r="9" spans="1:38" x14ac:dyDescent="0.2">
      <c r="A9" s="213" t="s">
        <v>18</v>
      </c>
      <c r="B9" s="103">
        <v>5</v>
      </c>
      <c r="C9" s="277" t="s">
        <v>19</v>
      </c>
      <c r="D9" s="278">
        <v>43886</v>
      </c>
      <c r="E9" s="279">
        <v>0.5</v>
      </c>
      <c r="F9" s="280">
        <v>0.50416666666666665</v>
      </c>
      <c r="G9" s="281">
        <v>0.54791666666666672</v>
      </c>
      <c r="H9" s="107"/>
      <c r="I9" s="377" t="s">
        <v>58</v>
      </c>
      <c r="J9" s="378"/>
      <c r="K9" s="378"/>
      <c r="L9" s="230">
        <f>MIN(E9:E10)</f>
        <v>0.45833333333333331</v>
      </c>
    </row>
    <row r="10" spans="1:38" x14ac:dyDescent="0.2">
      <c r="A10" s="213" t="s">
        <v>20</v>
      </c>
      <c r="B10" s="103">
        <v>13</v>
      </c>
      <c r="C10" s="277" t="s">
        <v>21</v>
      </c>
      <c r="D10" s="278">
        <v>43889</v>
      </c>
      <c r="E10" s="279">
        <v>0.45833333333333331</v>
      </c>
      <c r="F10" s="280">
        <v>0.45833333333333331</v>
      </c>
      <c r="G10" s="281">
        <v>0.47986111111111113</v>
      </c>
      <c r="H10" s="107"/>
      <c r="I10" s="377" t="s">
        <v>59</v>
      </c>
      <c r="J10" s="378"/>
      <c r="K10" s="378"/>
      <c r="L10" s="230">
        <f>MAX(E9:E10)</f>
        <v>0.5</v>
      </c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</row>
    <row r="11" spans="1:38" ht="12" customHeight="1" thickBot="1" x14ac:dyDescent="0.25">
      <c r="A11" s="104"/>
      <c r="B11" s="105"/>
      <c r="C11" s="222"/>
      <c r="D11" s="20"/>
      <c r="E11" s="106"/>
      <c r="F11" s="20"/>
      <c r="G11" s="20"/>
      <c r="H11" s="238"/>
      <c r="I11" s="231"/>
      <c r="J11" s="232"/>
      <c r="K11" s="232"/>
      <c r="L11" s="232"/>
    </row>
    <row r="12" spans="1:38" x14ac:dyDescent="0.2">
      <c r="E12" s="21"/>
      <c r="I12" s="377" t="s">
        <v>60</v>
      </c>
      <c r="J12" s="378"/>
      <c r="K12" s="378"/>
      <c r="L12" s="233">
        <f>MIN(D9:D10)</f>
        <v>43886</v>
      </c>
    </row>
    <row r="13" spans="1:38" x14ac:dyDescent="0.2">
      <c r="E13" s="21"/>
      <c r="I13" s="377" t="s">
        <v>61</v>
      </c>
      <c r="J13" s="378"/>
      <c r="K13" s="378"/>
      <c r="L13" s="233">
        <f>MAX(D9:D10)</f>
        <v>43889</v>
      </c>
    </row>
    <row r="14" spans="1:38" ht="12" customHeight="1" x14ac:dyDescent="0.2">
      <c r="I14" s="32"/>
      <c r="J14" s="32"/>
      <c r="K14" s="32"/>
      <c r="L14" s="32"/>
    </row>
  </sheetData>
  <sortState ref="A7:J304">
    <sortCondition ref="A7:A304"/>
  </sortState>
  <mergeCells count="7">
    <mergeCell ref="I9:K9"/>
    <mergeCell ref="I10:K10"/>
    <mergeCell ref="I12:K12"/>
    <mergeCell ref="I13:K13"/>
    <mergeCell ref="A1:G1"/>
    <mergeCell ref="C5:G5"/>
    <mergeCell ref="I8:K8"/>
  </mergeCells>
  <conditionalFormatting sqref="A9:C10">
    <cfRule type="expression" dxfId="127" priority="5">
      <formula>COUNTIF($D9:$P9,"1")</formula>
    </cfRule>
  </conditionalFormatting>
  <conditionalFormatting sqref="A8:C8">
    <cfRule type="expression" dxfId="126" priority="1">
      <formula>COUNTIF($D8:$P8,"1")</formula>
    </cfRule>
  </conditionalFormatting>
  <dataValidations count="2">
    <dataValidation type="time" operator="greaterThanOrEqual" allowBlank="1" showErrorMessage="1" errorTitle="Error" error="La hora de inicio no puede ser menor que la hora programada" sqref="F9:F10">
      <formula1>E9</formula1>
    </dataValidation>
    <dataValidation type="time" operator="greaterThanOrEqual" allowBlank="1" showErrorMessage="1" errorTitle="Error" error="La hora de conclusión no puede ser menor que la hora de inicio" sqref="G9:H10">
      <formula1>F9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fitToHeight="10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  <pageSetUpPr fitToPage="1"/>
  </sheetPr>
  <dimension ref="A1:C39"/>
  <sheetViews>
    <sheetView showGridLines="0" view="pageBreakPreview" topLeftCell="B1" zoomScaleNormal="85" zoomScaleSheetLayoutView="100" workbookViewId="0">
      <selection activeCell="AG22" sqref="AG22"/>
    </sheetView>
  </sheetViews>
  <sheetFormatPr baseColWidth="10" defaultColWidth="11.42578125" defaultRowHeight="14.25" x14ac:dyDescent="0.2"/>
  <cols>
    <col min="1" max="1" width="5.5703125" style="8" hidden="1" customWidth="1"/>
    <col min="2" max="2" width="5.7109375" style="18" customWidth="1"/>
    <col min="3" max="3" width="165.7109375" style="9" customWidth="1"/>
    <col min="4" max="16384" width="11.42578125" style="8"/>
  </cols>
  <sheetData>
    <row r="1" spans="2:3" ht="15" x14ac:dyDescent="0.25">
      <c r="B1" s="354" t="s">
        <v>62</v>
      </c>
      <c r="C1" s="354"/>
    </row>
    <row r="2" spans="2:3" ht="14.45" customHeight="1" x14ac:dyDescent="0.2">
      <c r="B2" s="72"/>
      <c r="C2" s="76"/>
    </row>
    <row r="3" spans="2:3" ht="14.45" customHeight="1" x14ac:dyDescent="0.2">
      <c r="B3" s="72"/>
      <c r="C3" s="76"/>
    </row>
    <row r="4" spans="2:3" ht="14.45" customHeight="1" x14ac:dyDescent="0.2">
      <c r="B4" s="72"/>
      <c r="C4" s="76"/>
    </row>
    <row r="5" spans="2:3" ht="47.25" customHeight="1" x14ac:dyDescent="0.2">
      <c r="B5" s="381" t="s">
        <v>63</v>
      </c>
      <c r="C5" s="381"/>
    </row>
    <row r="6" spans="2:3" x14ac:dyDescent="0.2">
      <c r="B6" s="380" t="s">
        <v>64</v>
      </c>
      <c r="C6" s="380"/>
    </row>
    <row r="7" spans="2:3" s="10" customFormat="1" ht="12" customHeight="1" thickBot="1" x14ac:dyDescent="0.25">
      <c r="B7" s="241"/>
    </row>
    <row r="8" spans="2:3" ht="24.95" customHeight="1" x14ac:dyDescent="0.2">
      <c r="B8" s="217" t="s">
        <v>65</v>
      </c>
      <c r="C8" s="256" t="s">
        <v>66</v>
      </c>
    </row>
    <row r="9" spans="2:3" s="52" customFormat="1" ht="12" customHeight="1" x14ac:dyDescent="0.25">
      <c r="B9" s="243"/>
      <c r="C9" s="255"/>
    </row>
    <row r="10" spans="2:3" s="52" customFormat="1" ht="34.5" customHeight="1" x14ac:dyDescent="0.25">
      <c r="B10" s="282">
        <v>1</v>
      </c>
      <c r="C10" s="283" t="s">
        <v>67</v>
      </c>
    </row>
    <row r="11" spans="2:3" s="52" customFormat="1" ht="34.5" customHeight="1" x14ac:dyDescent="0.25">
      <c r="B11" s="282">
        <v>2</v>
      </c>
      <c r="C11" s="283" t="s">
        <v>68</v>
      </c>
    </row>
    <row r="12" spans="2:3" s="52" customFormat="1" ht="34.5" customHeight="1" x14ac:dyDescent="0.25">
      <c r="B12" s="282">
        <v>3</v>
      </c>
      <c r="C12" s="283" t="s">
        <v>69</v>
      </c>
    </row>
    <row r="13" spans="2:3" s="52" customFormat="1" ht="34.5" customHeight="1" x14ac:dyDescent="0.25">
      <c r="B13" s="282">
        <v>4</v>
      </c>
      <c r="C13" s="283" t="s">
        <v>70</v>
      </c>
    </row>
    <row r="14" spans="2:3" s="52" customFormat="1" ht="34.5" customHeight="1" x14ac:dyDescent="0.25">
      <c r="B14" s="282">
        <v>5</v>
      </c>
      <c r="C14" s="283" t="s">
        <v>71</v>
      </c>
    </row>
    <row r="15" spans="2:3" s="52" customFormat="1" ht="34.5" customHeight="1" x14ac:dyDescent="0.25">
      <c r="B15" s="282">
        <v>6</v>
      </c>
      <c r="C15" s="283" t="s">
        <v>72</v>
      </c>
    </row>
    <row r="16" spans="2:3" s="52" customFormat="1" ht="34.5" customHeight="1" x14ac:dyDescent="0.25">
      <c r="B16" s="282">
        <v>7</v>
      </c>
      <c r="C16" s="283" t="s">
        <v>73</v>
      </c>
    </row>
    <row r="17" spans="2:3" s="52" customFormat="1" ht="34.5" customHeight="1" x14ac:dyDescent="0.25">
      <c r="B17" s="282">
        <v>8</v>
      </c>
      <c r="C17" s="283" t="s">
        <v>74</v>
      </c>
    </row>
    <row r="18" spans="2:3" s="52" customFormat="1" ht="34.5" customHeight="1" x14ac:dyDescent="0.25">
      <c r="B18" s="282">
        <v>9</v>
      </c>
      <c r="C18" s="283" t="s">
        <v>75</v>
      </c>
    </row>
    <row r="19" spans="2:3" s="52" customFormat="1" ht="34.5" customHeight="1" x14ac:dyDescent="0.25">
      <c r="B19" s="282">
        <v>10</v>
      </c>
      <c r="C19" s="283" t="s">
        <v>76</v>
      </c>
    </row>
    <row r="20" spans="2:3" s="52" customFormat="1" ht="34.5" customHeight="1" x14ac:dyDescent="0.25">
      <c r="B20" s="282">
        <v>11</v>
      </c>
      <c r="C20" s="283" t="s">
        <v>77</v>
      </c>
    </row>
    <row r="21" spans="2:3" s="52" customFormat="1" ht="34.5" customHeight="1" x14ac:dyDescent="0.25">
      <c r="B21" s="282">
        <v>12</v>
      </c>
      <c r="C21" s="283" t="s">
        <v>78</v>
      </c>
    </row>
    <row r="22" spans="2:3" s="52" customFormat="1" ht="34.5" customHeight="1" x14ac:dyDescent="0.25">
      <c r="B22" s="282">
        <v>13</v>
      </c>
      <c r="C22" s="283" t="s">
        <v>79</v>
      </c>
    </row>
    <row r="23" spans="2:3" s="52" customFormat="1" ht="34.5" customHeight="1" x14ac:dyDescent="0.25">
      <c r="B23" s="282">
        <v>14</v>
      </c>
      <c r="C23" s="283" t="s">
        <v>80</v>
      </c>
    </row>
    <row r="24" spans="2:3" s="52" customFormat="1" ht="34.5" customHeight="1" x14ac:dyDescent="0.25">
      <c r="B24" s="282">
        <v>15</v>
      </c>
      <c r="C24" s="283" t="s">
        <v>81</v>
      </c>
    </row>
    <row r="25" spans="2:3" s="52" customFormat="1" ht="34.5" customHeight="1" x14ac:dyDescent="0.25">
      <c r="B25" s="282">
        <v>16</v>
      </c>
      <c r="C25" s="283" t="s">
        <v>82</v>
      </c>
    </row>
    <row r="26" spans="2:3" s="52" customFormat="1" ht="34.5" customHeight="1" x14ac:dyDescent="0.25">
      <c r="B26" s="282">
        <v>17</v>
      </c>
      <c r="C26" s="283" t="s">
        <v>83</v>
      </c>
    </row>
    <row r="27" spans="2:3" s="52" customFormat="1" ht="34.5" customHeight="1" x14ac:dyDescent="0.25">
      <c r="B27" s="282">
        <v>18</v>
      </c>
      <c r="C27" s="283" t="s">
        <v>84</v>
      </c>
    </row>
    <row r="28" spans="2:3" s="52" customFormat="1" ht="34.5" customHeight="1" x14ac:dyDescent="0.25">
      <c r="B28" s="282">
        <v>19</v>
      </c>
      <c r="C28" s="283" t="s">
        <v>85</v>
      </c>
    </row>
    <row r="29" spans="2:3" s="52" customFormat="1" ht="34.5" customHeight="1" x14ac:dyDescent="0.25">
      <c r="B29" s="282">
        <v>20</v>
      </c>
      <c r="C29" s="283" t="s">
        <v>86</v>
      </c>
    </row>
    <row r="30" spans="2:3" s="52" customFormat="1" ht="12" customHeight="1" thickBot="1" x14ac:dyDescent="0.3">
      <c r="B30" s="244"/>
      <c r="C30" s="247"/>
    </row>
    <row r="31" spans="2:3" s="52" customFormat="1" ht="34.5" customHeight="1" x14ac:dyDescent="0.25">
      <c r="B31" s="242"/>
      <c r="C31" s="257"/>
    </row>
    <row r="32" spans="2:3" s="52" customFormat="1" ht="34.5" customHeight="1" x14ac:dyDescent="0.25">
      <c r="B32" s="242"/>
      <c r="C32" s="240"/>
    </row>
    <row r="33" spans="2:3" s="52" customFormat="1" ht="34.5" customHeight="1" x14ac:dyDescent="0.25">
      <c r="B33" s="242"/>
      <c r="C33" s="240"/>
    </row>
    <row r="34" spans="2:3" s="52" customFormat="1" ht="34.5" customHeight="1" x14ac:dyDescent="0.25">
      <c r="B34" s="242"/>
      <c r="C34" s="240"/>
    </row>
    <row r="35" spans="2:3" s="52" customFormat="1" ht="34.5" customHeight="1" x14ac:dyDescent="0.25">
      <c r="B35" s="242"/>
      <c r="C35" s="240"/>
    </row>
    <row r="36" spans="2:3" s="52" customFormat="1" ht="34.5" customHeight="1" x14ac:dyDescent="0.25">
      <c r="B36" s="242"/>
      <c r="C36" s="240"/>
    </row>
    <row r="37" spans="2:3" s="52" customFormat="1" ht="34.5" customHeight="1" x14ac:dyDescent="0.25">
      <c r="B37" s="242"/>
      <c r="C37" s="240"/>
    </row>
    <row r="38" spans="2:3" s="52" customFormat="1" ht="34.5" customHeight="1" x14ac:dyDescent="0.25">
      <c r="B38" s="242"/>
      <c r="C38" s="240"/>
    </row>
    <row r="39" spans="2:3" s="52" customFormat="1" ht="34.5" customHeight="1" x14ac:dyDescent="0.25">
      <c r="B39" s="242"/>
      <c r="C39" s="240"/>
    </row>
  </sheetData>
  <mergeCells count="3">
    <mergeCell ref="B1:C1"/>
    <mergeCell ref="B6:C6"/>
    <mergeCell ref="B5:C5"/>
  </mergeCells>
  <pageMargins left="0.70866141732283472" right="0.70866141732283472" top="0.74803149606299213" bottom="0.74803149606299213" header="0.31496062992125984" footer="0.31496062992125984"/>
  <pageSetup scale="52" fitToHeight="10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B1:P15"/>
  <sheetViews>
    <sheetView showGridLines="0" view="pageBreakPreview" zoomScaleNormal="100" zoomScaleSheetLayoutView="100" workbookViewId="0">
      <selection activeCell="AG22" sqref="AG22"/>
    </sheetView>
  </sheetViews>
  <sheetFormatPr baseColWidth="10" defaultColWidth="11.42578125" defaultRowHeight="15" x14ac:dyDescent="0.25"/>
  <cols>
    <col min="2" max="2" width="15" style="2" hidden="1" customWidth="1"/>
    <col min="3" max="3" width="6.5703125" style="2" hidden="1" customWidth="1"/>
    <col min="4" max="4" width="15" style="27" customWidth="1"/>
    <col min="5" max="5" width="55.7109375" style="27" customWidth="1"/>
    <col min="6" max="9" width="11.85546875" style="27" customWidth="1"/>
  </cols>
  <sheetData>
    <row r="1" spans="2:16" s="8" customFormat="1" x14ac:dyDescent="0.2">
      <c r="B1" s="383" t="s">
        <v>87</v>
      </c>
      <c r="C1" s="383"/>
      <c r="D1" s="383"/>
      <c r="E1" s="383"/>
      <c r="F1" s="383"/>
      <c r="G1" s="383"/>
      <c r="H1" s="383"/>
      <c r="I1" s="383"/>
    </row>
    <row r="2" spans="2:16" s="8" customFormat="1" ht="14.25" x14ac:dyDescent="0.2">
      <c r="B2" s="75"/>
      <c r="C2" s="75"/>
      <c r="D2" s="75"/>
      <c r="E2" s="75"/>
      <c r="F2" s="75"/>
      <c r="G2" s="75"/>
      <c r="H2" s="75"/>
      <c r="I2" s="75"/>
    </row>
    <row r="3" spans="2:16" s="8" customFormat="1" ht="14.25" x14ac:dyDescent="0.2">
      <c r="B3" s="75"/>
      <c r="C3" s="75"/>
      <c r="D3" s="75"/>
      <c r="E3" s="75"/>
      <c r="F3" s="75"/>
      <c r="G3" s="75"/>
      <c r="H3" s="75"/>
      <c r="I3" s="75"/>
    </row>
    <row r="4" spans="2:16" s="8" customFormat="1" ht="40.5" customHeight="1" x14ac:dyDescent="0.2">
      <c r="B4" s="380" t="s">
        <v>88</v>
      </c>
      <c r="C4" s="380"/>
      <c r="D4" s="380"/>
      <c r="E4" s="380"/>
      <c r="F4" s="380"/>
      <c r="G4" s="380"/>
      <c r="H4" s="380"/>
      <c r="I4" s="380"/>
      <c r="M4" s="245"/>
      <c r="N4" s="245"/>
      <c r="O4" s="245"/>
      <c r="P4" s="245"/>
    </row>
    <row r="5" spans="2:16" s="8" customFormat="1" ht="25.5" customHeight="1" thickBot="1" x14ac:dyDescent="0.25">
      <c r="B5" s="2"/>
      <c r="C5" s="2"/>
      <c r="D5" s="2"/>
      <c r="E5" s="2"/>
      <c r="F5" s="382" t="s">
        <v>89</v>
      </c>
      <c r="G5" s="382"/>
      <c r="H5" s="382"/>
      <c r="I5" s="382"/>
    </row>
    <row r="6" spans="2:16" s="8" customFormat="1" ht="33.75" x14ac:dyDescent="0.2">
      <c r="B6" s="158" t="s">
        <v>3</v>
      </c>
      <c r="C6" s="158" t="s">
        <v>4</v>
      </c>
      <c r="D6" s="158" t="s">
        <v>14</v>
      </c>
      <c r="E6" s="158" t="s">
        <v>90</v>
      </c>
      <c r="F6" s="339" t="s">
        <v>91</v>
      </c>
      <c r="G6" s="339" t="s">
        <v>92</v>
      </c>
      <c r="H6" s="339" t="s">
        <v>93</v>
      </c>
      <c r="I6" s="339" t="s">
        <v>94</v>
      </c>
    </row>
    <row r="7" spans="2:16" ht="7.5" customHeight="1" x14ac:dyDescent="0.25">
      <c r="D7" s="112"/>
      <c r="E7" s="112"/>
      <c r="F7" s="110"/>
      <c r="G7" s="110"/>
      <c r="H7" s="110"/>
      <c r="I7" s="110"/>
    </row>
    <row r="8" spans="2:16" x14ac:dyDescent="0.25">
      <c r="D8" s="384" t="s">
        <v>17</v>
      </c>
      <c r="E8" s="385"/>
      <c r="F8" s="284">
        <f>SUM(F10:F11)</f>
        <v>0</v>
      </c>
      <c r="G8" s="284">
        <f>SUM(G10:G11)</f>
        <v>0</v>
      </c>
      <c r="H8" s="284">
        <f>SUM(H10:H11)</f>
        <v>0</v>
      </c>
      <c r="I8" s="285">
        <f>SUM(I10:I11)</f>
        <v>0</v>
      </c>
    </row>
    <row r="9" spans="2:16" ht="7.5" customHeight="1" x14ac:dyDescent="0.25">
      <c r="D9" s="112"/>
      <c r="E9" s="112"/>
    </row>
    <row r="10" spans="2:16" x14ac:dyDescent="0.25">
      <c r="B10" s="213" t="s">
        <v>18</v>
      </c>
      <c r="C10" s="213">
        <v>5</v>
      </c>
      <c r="D10" s="258" t="s">
        <v>19</v>
      </c>
      <c r="E10" s="259" t="s">
        <v>95</v>
      </c>
      <c r="F10" s="286">
        <v>0</v>
      </c>
      <c r="G10" s="286">
        <v>0</v>
      </c>
      <c r="H10" s="286">
        <v>0</v>
      </c>
      <c r="I10" s="287">
        <v>0</v>
      </c>
    </row>
    <row r="11" spans="2:16" x14ac:dyDescent="0.25">
      <c r="B11" s="213" t="s">
        <v>20</v>
      </c>
      <c r="C11" s="213">
        <v>13</v>
      </c>
      <c r="D11" s="258" t="s">
        <v>21</v>
      </c>
      <c r="E11" s="259" t="s">
        <v>96</v>
      </c>
      <c r="F11" s="286">
        <v>0</v>
      </c>
      <c r="G11" s="286">
        <v>0</v>
      </c>
      <c r="H11" s="286">
        <v>0</v>
      </c>
      <c r="I11" s="287">
        <v>0</v>
      </c>
    </row>
    <row r="12" spans="2:16" ht="7.5" customHeight="1" thickBot="1" x14ac:dyDescent="0.3">
      <c r="B12" s="113"/>
      <c r="C12" s="113"/>
      <c r="D12" s="113"/>
      <c r="E12" s="113"/>
      <c r="F12" s="113"/>
      <c r="G12" s="113"/>
      <c r="H12" s="113"/>
      <c r="I12" s="113"/>
    </row>
    <row r="15" spans="2:16" ht="21" customHeight="1" x14ac:dyDescent="0.25"/>
  </sheetData>
  <mergeCells count="4">
    <mergeCell ref="F5:I5"/>
    <mergeCell ref="B4:I4"/>
    <mergeCell ref="B1:I1"/>
    <mergeCell ref="D8:E8"/>
  </mergeCells>
  <printOptions horizontalCentered="1"/>
  <pageMargins left="0.23622047244094491" right="0.23622047244094491" top="0.74803149606299213" bottom="0.74803149606299213" header="0.31496062992125984" footer="0.31496062992125984"/>
  <pageSetup fitToHeight="10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AO339"/>
  <sheetViews>
    <sheetView showGridLines="0" view="pageBreakPreview" topLeftCell="C1" zoomScale="85" zoomScaleNormal="85" zoomScaleSheetLayoutView="85" workbookViewId="0">
      <pane ySplit="7" topLeftCell="A8" activePane="bottomLeft" state="frozen"/>
      <selection activeCell="AG22" sqref="AG22"/>
      <selection pane="bottomLeft" activeCell="AG22" sqref="AG22"/>
    </sheetView>
  </sheetViews>
  <sheetFormatPr baseColWidth="10" defaultColWidth="11.42578125" defaultRowHeight="14.25" x14ac:dyDescent="0.2"/>
  <cols>
    <col min="1" max="1" width="13.42578125" style="8" hidden="1" customWidth="1"/>
    <col min="2" max="2" width="7.5703125" style="8" hidden="1" customWidth="1"/>
    <col min="3" max="3" width="14.5703125" style="8" bestFit="1" customWidth="1"/>
    <col min="4" max="4" width="13.85546875" style="8" customWidth="1"/>
    <col min="5" max="5" width="13.42578125" style="8" customWidth="1"/>
    <col min="6" max="11" width="10.140625" style="8" customWidth="1"/>
    <col min="12" max="14" width="9.28515625" style="8" customWidth="1"/>
    <col min="15" max="30" width="11.42578125" style="8"/>
    <col min="31" max="34" width="11.42578125" style="226"/>
    <col min="35" max="35" width="11.42578125" style="12"/>
    <col min="36" max="36" width="15.42578125" style="12" customWidth="1"/>
    <col min="37" max="41" width="11.42578125" style="12"/>
    <col min="42" max="16384" width="11.42578125" style="8"/>
  </cols>
  <sheetData>
    <row r="1" spans="1:37" ht="18" customHeight="1" x14ac:dyDescent="0.25">
      <c r="A1" s="32"/>
      <c r="B1" s="32"/>
      <c r="C1" s="354" t="s">
        <v>97</v>
      </c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</row>
    <row r="2" spans="1:37" ht="18.75" customHeight="1" x14ac:dyDescent="0.25">
      <c r="A2" s="32"/>
      <c r="B2" s="32"/>
      <c r="C2" s="389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2"/>
    </row>
    <row r="3" spans="1:37" ht="76.150000000000006" customHeight="1" x14ac:dyDescent="0.2">
      <c r="A3" s="388" t="s">
        <v>98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</row>
    <row r="4" spans="1:37" ht="12" customHeight="1" thickBot="1" x14ac:dyDescent="0.3">
      <c r="A4" s="32"/>
      <c r="B4" s="32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32"/>
    </row>
    <row r="5" spans="1:37" ht="15.75" customHeight="1" x14ac:dyDescent="0.2">
      <c r="A5" s="386" t="s">
        <v>3</v>
      </c>
      <c r="B5" s="398" t="s">
        <v>4</v>
      </c>
      <c r="C5" s="391" t="s">
        <v>14</v>
      </c>
      <c r="D5" s="394" t="s">
        <v>99</v>
      </c>
      <c r="E5" s="394"/>
      <c r="F5" s="394"/>
      <c r="G5" s="394"/>
      <c r="H5" s="394"/>
      <c r="I5" s="394"/>
      <c r="J5" s="394"/>
      <c r="K5" s="394"/>
      <c r="L5" s="394" t="s">
        <v>100</v>
      </c>
      <c r="M5" s="394"/>
      <c r="N5" s="394"/>
      <c r="O5" s="367" t="s">
        <v>13</v>
      </c>
    </row>
    <row r="6" spans="1:37" ht="15" customHeight="1" x14ac:dyDescent="0.2">
      <c r="A6" s="387"/>
      <c r="B6" s="399"/>
      <c r="C6" s="392"/>
      <c r="D6" s="396" t="s">
        <v>101</v>
      </c>
      <c r="E6" s="396" t="s">
        <v>102</v>
      </c>
      <c r="F6" s="362" t="s">
        <v>103</v>
      </c>
      <c r="G6" s="362"/>
      <c r="H6" s="362"/>
      <c r="I6" s="362"/>
      <c r="J6" s="362"/>
      <c r="K6" s="362"/>
      <c r="L6" s="362"/>
      <c r="M6" s="362"/>
      <c r="N6" s="362"/>
      <c r="O6" s="368"/>
    </row>
    <row r="7" spans="1:37" ht="15" customHeight="1" x14ac:dyDescent="0.2">
      <c r="A7" s="387"/>
      <c r="B7" s="399"/>
      <c r="C7" s="393"/>
      <c r="D7" s="397"/>
      <c r="E7" s="397"/>
      <c r="F7" s="159" t="s">
        <v>7</v>
      </c>
      <c r="G7" s="159" t="s">
        <v>8</v>
      </c>
      <c r="H7" s="159" t="s">
        <v>9</v>
      </c>
      <c r="I7" s="159" t="s">
        <v>10</v>
      </c>
      <c r="J7" s="159" t="s">
        <v>11</v>
      </c>
      <c r="K7" s="159" t="s">
        <v>12</v>
      </c>
      <c r="L7" s="159" t="s">
        <v>104</v>
      </c>
      <c r="M7" s="159" t="s">
        <v>105</v>
      </c>
      <c r="N7" s="159" t="s">
        <v>106</v>
      </c>
      <c r="O7" s="395"/>
      <c r="AD7" s="49"/>
      <c r="AE7" s="227"/>
      <c r="AF7" s="227"/>
      <c r="AG7" s="227"/>
      <c r="AH7" s="227"/>
      <c r="AI7" s="35"/>
      <c r="AJ7" s="35"/>
      <c r="AK7" s="35"/>
    </row>
    <row r="8" spans="1:37" ht="12" customHeight="1" x14ac:dyDescent="0.2">
      <c r="A8" s="336"/>
      <c r="B8" s="341"/>
      <c r="C8" s="299"/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  <c r="AD8" s="49"/>
      <c r="AE8" s="227"/>
      <c r="AF8" s="227"/>
      <c r="AG8" s="227"/>
      <c r="AH8" s="227"/>
      <c r="AI8" s="35"/>
      <c r="AJ8" s="35"/>
      <c r="AK8" s="35"/>
    </row>
    <row r="9" spans="1:37" ht="15" customHeight="1" x14ac:dyDescent="0.2">
      <c r="A9" s="336"/>
      <c r="B9" s="341"/>
      <c r="C9" s="261" t="s">
        <v>17</v>
      </c>
      <c r="D9" s="124">
        <f>SUM(D10:D13)</f>
        <v>2</v>
      </c>
      <c r="E9" s="124">
        <f t="shared" ref="E9:N9" si="0">SUM(E10:E13)</f>
        <v>2</v>
      </c>
      <c r="F9" s="124">
        <f t="shared" si="0"/>
        <v>2</v>
      </c>
      <c r="G9" s="124">
        <f t="shared" si="0"/>
        <v>2</v>
      </c>
      <c r="H9" s="124">
        <f t="shared" si="0"/>
        <v>2</v>
      </c>
      <c r="I9" s="124">
        <f t="shared" si="0"/>
        <v>2</v>
      </c>
      <c r="J9" s="124">
        <f t="shared" si="0"/>
        <v>2</v>
      </c>
      <c r="K9" s="124">
        <f t="shared" si="0"/>
        <v>2</v>
      </c>
      <c r="L9" s="124">
        <f t="shared" si="0"/>
        <v>2</v>
      </c>
      <c r="M9" s="124">
        <f t="shared" si="0"/>
        <v>2</v>
      </c>
      <c r="N9" s="124">
        <f t="shared" si="0"/>
        <v>2</v>
      </c>
      <c r="O9" s="138">
        <f>SUM(D9:N9)</f>
        <v>22</v>
      </c>
      <c r="AD9" s="49"/>
      <c r="AE9" s="227"/>
      <c r="AF9" s="227"/>
      <c r="AG9" s="227"/>
      <c r="AH9" s="227"/>
      <c r="AI9" s="35"/>
      <c r="AJ9" s="35"/>
      <c r="AK9" s="35"/>
    </row>
    <row r="10" spans="1:37" ht="15" customHeight="1" x14ac:dyDescent="0.2">
      <c r="A10" s="336"/>
      <c r="B10" s="341"/>
      <c r="C10" s="262" t="s">
        <v>107</v>
      </c>
      <c r="D10" s="263">
        <f>COUNTIF(D15:D16, "1")</f>
        <v>2</v>
      </c>
      <c r="E10" s="263">
        <f t="shared" ref="E10:N10" si="1">COUNTIF(E15:E16, "1")</f>
        <v>2</v>
      </c>
      <c r="F10" s="263">
        <f t="shared" si="1"/>
        <v>2</v>
      </c>
      <c r="G10" s="263">
        <f t="shared" si="1"/>
        <v>2</v>
      </c>
      <c r="H10" s="263">
        <f t="shared" si="1"/>
        <v>2</v>
      </c>
      <c r="I10" s="263">
        <f t="shared" si="1"/>
        <v>2</v>
      </c>
      <c r="J10" s="263">
        <f t="shared" si="1"/>
        <v>2</v>
      </c>
      <c r="K10" s="263">
        <f t="shared" si="1"/>
        <v>2</v>
      </c>
      <c r="L10" s="263">
        <f t="shared" si="1"/>
        <v>2</v>
      </c>
      <c r="M10" s="263">
        <f t="shared" si="1"/>
        <v>2</v>
      </c>
      <c r="N10" s="263">
        <f t="shared" si="1"/>
        <v>2</v>
      </c>
      <c r="O10" s="264">
        <f>SUM(D10:N10)</f>
        <v>22</v>
      </c>
      <c r="AD10" s="49"/>
      <c r="AE10" s="227"/>
      <c r="AF10" s="227"/>
      <c r="AG10" s="227"/>
      <c r="AH10" s="227"/>
      <c r="AI10" s="35"/>
      <c r="AJ10" s="35"/>
      <c r="AK10" s="35"/>
    </row>
    <row r="11" spans="1:37" ht="15" customHeight="1" x14ac:dyDescent="0.2">
      <c r="A11" s="336"/>
      <c r="B11" s="341"/>
      <c r="C11" s="262" t="s">
        <v>108</v>
      </c>
      <c r="D11" s="263">
        <f>COUNTIF(D15:D16, "0")</f>
        <v>0</v>
      </c>
      <c r="E11" s="263">
        <f t="shared" ref="E11:N11" si="2">COUNTIF(E15:E16, "0")</f>
        <v>0</v>
      </c>
      <c r="F11" s="263">
        <f t="shared" si="2"/>
        <v>0</v>
      </c>
      <c r="G11" s="263">
        <f t="shared" si="2"/>
        <v>0</v>
      </c>
      <c r="H11" s="263">
        <f t="shared" si="2"/>
        <v>0</v>
      </c>
      <c r="I11" s="263">
        <f t="shared" si="2"/>
        <v>0</v>
      </c>
      <c r="J11" s="263">
        <f t="shared" si="2"/>
        <v>0</v>
      </c>
      <c r="K11" s="263">
        <f t="shared" si="2"/>
        <v>0</v>
      </c>
      <c r="L11" s="263">
        <f t="shared" si="2"/>
        <v>0</v>
      </c>
      <c r="M11" s="263">
        <f t="shared" si="2"/>
        <v>0</v>
      </c>
      <c r="N11" s="263">
        <f t="shared" si="2"/>
        <v>0</v>
      </c>
      <c r="O11" s="264">
        <f>SUM(D11:N11)</f>
        <v>0</v>
      </c>
      <c r="AD11" s="49"/>
      <c r="AE11" s="227"/>
      <c r="AF11" s="227"/>
      <c r="AG11" s="227"/>
      <c r="AH11" s="227"/>
      <c r="AI11" s="35"/>
      <c r="AJ11" s="35"/>
      <c r="AK11" s="35"/>
    </row>
    <row r="12" spans="1:37" ht="15" customHeight="1" x14ac:dyDescent="0.2">
      <c r="A12" s="336"/>
      <c r="B12" s="341"/>
      <c r="C12" s="265" t="s">
        <v>109</v>
      </c>
      <c r="D12" s="263">
        <f>COUNTIF(D15:D16, "J")</f>
        <v>0</v>
      </c>
      <c r="E12" s="263">
        <f t="shared" ref="E12:N12" si="3">COUNTIF(E15:E16, "J")</f>
        <v>0</v>
      </c>
      <c r="F12" s="263">
        <f t="shared" si="3"/>
        <v>0</v>
      </c>
      <c r="G12" s="263">
        <f t="shared" si="3"/>
        <v>0</v>
      </c>
      <c r="H12" s="263">
        <f t="shared" si="3"/>
        <v>0</v>
      </c>
      <c r="I12" s="263">
        <f t="shared" si="3"/>
        <v>0</v>
      </c>
      <c r="J12" s="263">
        <f t="shared" si="3"/>
        <v>0</v>
      </c>
      <c r="K12" s="263">
        <f t="shared" si="3"/>
        <v>0</v>
      </c>
      <c r="L12" s="263">
        <f t="shared" si="3"/>
        <v>0</v>
      </c>
      <c r="M12" s="263">
        <f t="shared" si="3"/>
        <v>0</v>
      </c>
      <c r="N12" s="263">
        <f t="shared" si="3"/>
        <v>0</v>
      </c>
      <c r="O12" s="264">
        <f>SUM(D12:N12)</f>
        <v>0</v>
      </c>
      <c r="AD12" s="49"/>
      <c r="AE12" s="227"/>
      <c r="AF12" s="227"/>
      <c r="AG12" s="227"/>
      <c r="AH12" s="227"/>
      <c r="AI12" s="35"/>
      <c r="AJ12" s="35"/>
      <c r="AK12" s="35"/>
    </row>
    <row r="13" spans="1:37" ht="15" customHeight="1" x14ac:dyDescent="0.2">
      <c r="A13" s="336"/>
      <c r="B13" s="341"/>
      <c r="C13" s="262" t="s">
        <v>6</v>
      </c>
      <c r="D13" s="263">
        <f>COUNTIF(D15:D16, "V")</f>
        <v>0</v>
      </c>
      <c r="E13" s="263">
        <f t="shared" ref="E13:N13" si="4">COUNTIF(E15:E16, "V")</f>
        <v>0</v>
      </c>
      <c r="F13" s="263">
        <f t="shared" si="4"/>
        <v>0</v>
      </c>
      <c r="G13" s="263">
        <f t="shared" si="4"/>
        <v>0</v>
      </c>
      <c r="H13" s="263">
        <f t="shared" si="4"/>
        <v>0</v>
      </c>
      <c r="I13" s="263">
        <f t="shared" si="4"/>
        <v>0</v>
      </c>
      <c r="J13" s="263">
        <f t="shared" si="4"/>
        <v>0</v>
      </c>
      <c r="K13" s="263">
        <f t="shared" si="4"/>
        <v>0</v>
      </c>
      <c r="L13" s="263">
        <f t="shared" si="4"/>
        <v>0</v>
      </c>
      <c r="M13" s="263">
        <f t="shared" si="4"/>
        <v>0</v>
      </c>
      <c r="N13" s="263">
        <f t="shared" si="4"/>
        <v>0</v>
      </c>
      <c r="O13" s="264">
        <f>SUM(D13:N13)</f>
        <v>0</v>
      </c>
      <c r="AD13" s="49"/>
      <c r="AE13" s="227"/>
      <c r="AF13" s="227"/>
      <c r="AG13" s="227"/>
      <c r="AH13" s="227"/>
      <c r="AI13" s="35"/>
      <c r="AJ13" s="35"/>
      <c r="AK13" s="35"/>
    </row>
    <row r="14" spans="1:37" ht="15" customHeight="1" x14ac:dyDescent="0.2">
      <c r="A14" s="336"/>
      <c r="B14" s="341"/>
      <c r="C14" s="116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299"/>
      <c r="O14" s="299"/>
      <c r="AD14" s="49"/>
      <c r="AE14" s="227"/>
      <c r="AF14" s="227"/>
      <c r="AG14" s="227"/>
      <c r="AH14" s="227"/>
      <c r="AI14" s="35"/>
      <c r="AJ14" s="35"/>
      <c r="AK14" s="35"/>
    </row>
    <row r="15" spans="1:37" x14ac:dyDescent="0.2">
      <c r="A15" s="24" t="s">
        <v>18</v>
      </c>
      <c r="B15" s="69">
        <v>1</v>
      </c>
      <c r="C15" s="250" t="s">
        <v>19</v>
      </c>
      <c r="D15" s="114">
        <v>1</v>
      </c>
      <c r="E15" s="114">
        <v>1</v>
      </c>
      <c r="F15" s="114">
        <v>1</v>
      </c>
      <c r="G15" s="114">
        <v>1</v>
      </c>
      <c r="H15" s="114">
        <v>1</v>
      </c>
      <c r="I15" s="114">
        <v>1</v>
      </c>
      <c r="J15" s="114">
        <v>1</v>
      </c>
      <c r="K15" s="114">
        <v>1</v>
      </c>
      <c r="L15" s="114">
        <v>1</v>
      </c>
      <c r="M15" s="114">
        <v>1</v>
      </c>
      <c r="N15" s="114">
        <v>1</v>
      </c>
      <c r="O15" s="260">
        <f>COUNTIF(D15:N15,"1")</f>
        <v>11</v>
      </c>
    </row>
    <row r="16" spans="1:37" x14ac:dyDescent="0.2">
      <c r="A16" s="24" t="s">
        <v>110</v>
      </c>
      <c r="B16" s="69">
        <v>2</v>
      </c>
      <c r="C16" s="250" t="s">
        <v>21</v>
      </c>
      <c r="D16" s="114">
        <v>1</v>
      </c>
      <c r="E16" s="114">
        <v>1</v>
      </c>
      <c r="F16" s="114">
        <v>1</v>
      </c>
      <c r="G16" s="114">
        <v>1</v>
      </c>
      <c r="H16" s="114">
        <v>1</v>
      </c>
      <c r="I16" s="114">
        <v>1</v>
      </c>
      <c r="J16" s="114">
        <v>1</v>
      </c>
      <c r="K16" s="114">
        <v>1</v>
      </c>
      <c r="L16" s="114">
        <v>1</v>
      </c>
      <c r="M16" s="114">
        <v>1</v>
      </c>
      <c r="N16" s="114">
        <v>1</v>
      </c>
      <c r="O16" s="260">
        <f>COUNTIF(D16:N16,"1")</f>
        <v>11</v>
      </c>
    </row>
    <row r="17" spans="1:38" ht="15" thickBot="1" x14ac:dyDescent="0.25">
      <c r="A17" s="24" t="s">
        <v>110</v>
      </c>
      <c r="B17" s="69">
        <v>3</v>
      </c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AF17" s="226" t="s">
        <v>107</v>
      </c>
      <c r="AG17" s="226">
        <f>SUM(F10:K10)</f>
        <v>12</v>
      </c>
      <c r="AH17" s="226">
        <f>AG17/12*100</f>
        <v>100</v>
      </c>
    </row>
    <row r="18" spans="1:38" x14ac:dyDescent="0.2">
      <c r="A18" s="24" t="s">
        <v>111</v>
      </c>
      <c r="B18" s="69">
        <v>4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AF18" s="226" t="s">
        <v>112</v>
      </c>
      <c r="AG18" s="226">
        <f>SUM(F11:K11)</f>
        <v>0</v>
      </c>
      <c r="AH18" s="226">
        <f t="shared" ref="AH18:AH20" si="5">AG18/12*100</f>
        <v>0</v>
      </c>
    </row>
    <row r="19" spans="1:38" x14ac:dyDescent="0.2">
      <c r="A19" s="24" t="s">
        <v>18</v>
      </c>
      <c r="B19" s="69">
        <v>5</v>
      </c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299"/>
      <c r="N19" s="299"/>
      <c r="O19" s="299"/>
      <c r="AF19" s="226" t="s">
        <v>113</v>
      </c>
      <c r="AG19" s="226">
        <f>SUM(F12:K12)</f>
        <v>0</v>
      </c>
      <c r="AH19" s="226">
        <f t="shared" si="5"/>
        <v>0</v>
      </c>
    </row>
    <row r="20" spans="1:38" x14ac:dyDescent="0.2">
      <c r="A20" s="24" t="s">
        <v>20</v>
      </c>
      <c r="B20" s="24">
        <v>6</v>
      </c>
      <c r="C20" s="162" t="s">
        <v>114</v>
      </c>
      <c r="D20" s="4">
        <v>1</v>
      </c>
      <c r="AF20" s="226" t="s">
        <v>6</v>
      </c>
      <c r="AG20" s="226">
        <f>SUM(F13:K13)</f>
        <v>0</v>
      </c>
      <c r="AH20" s="226">
        <f t="shared" si="5"/>
        <v>0</v>
      </c>
    </row>
    <row r="21" spans="1:38" x14ac:dyDescent="0.2">
      <c r="A21" s="24" t="s">
        <v>111</v>
      </c>
      <c r="B21" s="24">
        <v>7</v>
      </c>
      <c r="C21" s="162" t="s">
        <v>115</v>
      </c>
      <c r="D21" s="4">
        <v>0</v>
      </c>
      <c r="N21" s="51"/>
    </row>
    <row r="22" spans="1:38" x14ac:dyDescent="0.2">
      <c r="A22" s="24" t="s">
        <v>110</v>
      </c>
      <c r="B22" s="24">
        <v>8</v>
      </c>
      <c r="C22" s="162" t="s">
        <v>116</v>
      </c>
      <c r="D22" s="4" t="s">
        <v>117</v>
      </c>
      <c r="AJ22" s="35"/>
      <c r="AK22" s="35" t="s">
        <v>107</v>
      </c>
      <c r="AL22" s="35" t="s">
        <v>112</v>
      </c>
    </row>
    <row r="23" spans="1:38" x14ac:dyDescent="0.2">
      <c r="A23" s="24" t="s">
        <v>118</v>
      </c>
      <c r="B23" s="24">
        <v>9</v>
      </c>
      <c r="C23" s="162" t="s">
        <v>119</v>
      </c>
      <c r="D23" s="4" t="s">
        <v>20</v>
      </c>
      <c r="AJ23" s="36" t="s">
        <v>120</v>
      </c>
      <c r="AK23" s="35">
        <f>F10</f>
        <v>2</v>
      </c>
      <c r="AL23" s="35">
        <f>F11+F12</f>
        <v>0</v>
      </c>
    </row>
    <row r="24" spans="1:38" x14ac:dyDescent="0.2">
      <c r="A24" s="24" t="s">
        <v>110</v>
      </c>
      <c r="B24" s="24">
        <v>10</v>
      </c>
      <c r="C24" s="60"/>
      <c r="AJ24" s="36" t="s">
        <v>121</v>
      </c>
      <c r="AK24" s="35">
        <f>G10</f>
        <v>2</v>
      </c>
      <c r="AL24" s="35">
        <f>G11+G12</f>
        <v>0</v>
      </c>
    </row>
    <row r="25" spans="1:38" x14ac:dyDescent="0.2">
      <c r="A25" s="24" t="s">
        <v>18</v>
      </c>
      <c r="B25" s="24">
        <v>11</v>
      </c>
      <c r="C25" s="60"/>
      <c r="D25" s="410"/>
      <c r="E25" s="404" t="s">
        <v>101</v>
      </c>
      <c r="F25" s="404" t="s">
        <v>102</v>
      </c>
      <c r="G25" s="404" t="s">
        <v>120</v>
      </c>
      <c r="H25" s="404" t="s">
        <v>121</v>
      </c>
      <c r="I25" s="404" t="s">
        <v>122</v>
      </c>
      <c r="J25" s="404" t="s">
        <v>123</v>
      </c>
      <c r="K25" s="404" t="s">
        <v>124</v>
      </c>
      <c r="L25" s="404" t="s">
        <v>125</v>
      </c>
      <c r="M25" s="404" t="s">
        <v>104</v>
      </c>
      <c r="N25" s="410" t="s">
        <v>105</v>
      </c>
      <c r="O25" s="402" t="s">
        <v>106</v>
      </c>
      <c r="AJ25" s="36" t="s">
        <v>122</v>
      </c>
      <c r="AK25" s="35">
        <f>H10</f>
        <v>2</v>
      </c>
      <c r="AL25" s="35">
        <f>H11+H12</f>
        <v>0</v>
      </c>
    </row>
    <row r="26" spans="1:38" x14ac:dyDescent="0.2">
      <c r="A26" s="24" t="s">
        <v>118</v>
      </c>
      <c r="B26" s="24">
        <v>12</v>
      </c>
      <c r="C26" s="60"/>
      <c r="D26" s="411"/>
      <c r="E26" s="405"/>
      <c r="F26" s="405"/>
      <c r="G26" s="405"/>
      <c r="H26" s="405"/>
      <c r="I26" s="405"/>
      <c r="J26" s="405"/>
      <c r="K26" s="405"/>
      <c r="L26" s="405"/>
      <c r="M26" s="405"/>
      <c r="N26" s="411"/>
      <c r="O26" s="403"/>
      <c r="AJ26" s="36" t="s">
        <v>123</v>
      </c>
      <c r="AK26" s="35">
        <f>I10</f>
        <v>2</v>
      </c>
      <c r="AL26" s="35">
        <f>I11+I12</f>
        <v>0</v>
      </c>
    </row>
    <row r="27" spans="1:38" x14ac:dyDescent="0.2">
      <c r="A27" s="24" t="s">
        <v>20</v>
      </c>
      <c r="B27" s="24">
        <v>13</v>
      </c>
      <c r="C27" s="60"/>
      <c r="D27" s="161" t="s">
        <v>107</v>
      </c>
      <c r="E27" s="118">
        <f t="shared" ref="E27:O27" si="6">D10</f>
        <v>2</v>
      </c>
      <c r="F27" s="118">
        <f t="shared" si="6"/>
        <v>2</v>
      </c>
      <c r="G27" s="118">
        <f t="shared" si="6"/>
        <v>2</v>
      </c>
      <c r="H27" s="118">
        <f t="shared" si="6"/>
        <v>2</v>
      </c>
      <c r="I27" s="118">
        <f t="shared" si="6"/>
        <v>2</v>
      </c>
      <c r="J27" s="118">
        <f t="shared" si="6"/>
        <v>2</v>
      </c>
      <c r="K27" s="118">
        <f t="shared" si="6"/>
        <v>2</v>
      </c>
      <c r="L27" s="118">
        <f t="shared" si="6"/>
        <v>2</v>
      </c>
      <c r="M27" s="118">
        <f t="shared" si="6"/>
        <v>2</v>
      </c>
      <c r="N27" s="118">
        <f t="shared" si="6"/>
        <v>2</v>
      </c>
      <c r="O27" s="310">
        <f t="shared" si="6"/>
        <v>2</v>
      </c>
      <c r="AJ27" s="36" t="s">
        <v>124</v>
      </c>
      <c r="AK27" s="35">
        <f>J10</f>
        <v>2</v>
      </c>
      <c r="AL27" s="35">
        <f>J11+J12</f>
        <v>0</v>
      </c>
    </row>
    <row r="28" spans="1:38" x14ac:dyDescent="0.2">
      <c r="A28" s="24" t="s">
        <v>110</v>
      </c>
      <c r="B28" s="24">
        <v>14</v>
      </c>
      <c r="C28" s="60"/>
      <c r="D28" s="160" t="s">
        <v>108</v>
      </c>
      <c r="E28" s="117">
        <f t="shared" ref="E28:O28" si="7">D11+D12</f>
        <v>0</v>
      </c>
      <c r="F28" s="117">
        <f t="shared" si="7"/>
        <v>0</v>
      </c>
      <c r="G28" s="117">
        <f t="shared" si="7"/>
        <v>0</v>
      </c>
      <c r="H28" s="117">
        <f t="shared" si="7"/>
        <v>0</v>
      </c>
      <c r="I28" s="117">
        <f t="shared" si="7"/>
        <v>0</v>
      </c>
      <c r="J28" s="117">
        <f t="shared" si="7"/>
        <v>0</v>
      </c>
      <c r="K28" s="117">
        <f t="shared" si="7"/>
        <v>0</v>
      </c>
      <c r="L28" s="117">
        <f t="shared" si="7"/>
        <v>0</v>
      </c>
      <c r="M28" s="117">
        <f t="shared" si="7"/>
        <v>0</v>
      </c>
      <c r="N28" s="117">
        <f t="shared" si="7"/>
        <v>0</v>
      </c>
      <c r="O28" s="311">
        <f t="shared" si="7"/>
        <v>0</v>
      </c>
      <c r="AJ28" s="36" t="s">
        <v>125</v>
      </c>
      <c r="AK28" s="35">
        <f>K10</f>
        <v>2</v>
      </c>
      <c r="AL28" s="35">
        <f>K11+K12</f>
        <v>0</v>
      </c>
    </row>
    <row r="29" spans="1:38" x14ac:dyDescent="0.2">
      <c r="A29" s="24" t="s">
        <v>20</v>
      </c>
      <c r="B29" s="24">
        <v>15</v>
      </c>
      <c r="C29" s="60"/>
      <c r="D29" s="25"/>
      <c r="E29" s="25"/>
      <c r="F29" s="25"/>
      <c r="G29" s="25"/>
      <c r="H29" s="25"/>
      <c r="I29" s="25"/>
      <c r="J29" s="119"/>
      <c r="K29" s="119"/>
      <c r="L29" s="119"/>
      <c r="M29" s="119"/>
      <c r="N29" s="119"/>
      <c r="O29" s="119"/>
    </row>
    <row r="30" spans="1:38" x14ac:dyDescent="0.2">
      <c r="A30" s="24" t="s">
        <v>20</v>
      </c>
      <c r="B30" s="24">
        <v>16</v>
      </c>
      <c r="C30" s="60"/>
      <c r="F30" s="226"/>
      <c r="G30" s="226"/>
      <c r="H30" s="226"/>
      <c r="I30" s="226"/>
      <c r="J30" s="60"/>
      <c r="K30" s="60"/>
      <c r="L30" s="60"/>
      <c r="M30" s="60"/>
      <c r="N30" s="60"/>
      <c r="O30" s="60"/>
    </row>
    <row r="31" spans="1:38" x14ac:dyDescent="0.2">
      <c r="A31" s="24" t="s">
        <v>118</v>
      </c>
      <c r="B31" s="24">
        <v>17</v>
      </c>
      <c r="C31" s="60"/>
      <c r="D31" s="12"/>
      <c r="E31" s="12"/>
      <c r="F31" s="12"/>
      <c r="G31" s="12"/>
      <c r="H31" s="12" t="s">
        <v>107</v>
      </c>
      <c r="I31" s="12" t="s">
        <v>108</v>
      </c>
      <c r="J31" s="12"/>
      <c r="K31" s="226"/>
      <c r="L31" s="226"/>
      <c r="M31" s="226"/>
      <c r="N31" s="226"/>
      <c r="O31" s="60"/>
    </row>
    <row r="32" spans="1:38" ht="12" customHeight="1" x14ac:dyDescent="0.2">
      <c r="A32" s="24" t="s">
        <v>110</v>
      </c>
      <c r="B32" s="24">
        <v>18</v>
      </c>
      <c r="C32" s="60"/>
      <c r="D32" s="12" t="s">
        <v>7</v>
      </c>
      <c r="E32" s="12">
        <f>G27</f>
        <v>2</v>
      </c>
      <c r="F32" s="12">
        <f>F11+F12</f>
        <v>0</v>
      </c>
      <c r="G32" s="12" t="s">
        <v>7</v>
      </c>
      <c r="H32" s="345">
        <f>E32*100/2</f>
        <v>100</v>
      </c>
      <c r="I32" s="345">
        <f t="shared" ref="I32:I37" si="8">F32*100/5</f>
        <v>0</v>
      </c>
      <c r="J32" s="12"/>
      <c r="K32" s="406" t="s">
        <v>126</v>
      </c>
      <c r="L32" s="407"/>
      <c r="M32" s="412" t="s">
        <v>127</v>
      </c>
      <c r="N32" s="414" t="s">
        <v>128</v>
      </c>
      <c r="O32" s="60"/>
    </row>
    <row r="33" spans="1:38" x14ac:dyDescent="0.2">
      <c r="A33" s="24" t="s">
        <v>18</v>
      </c>
      <c r="B33" s="24">
        <v>19</v>
      </c>
      <c r="C33" s="60"/>
      <c r="D33" s="12" t="s">
        <v>8</v>
      </c>
      <c r="E33" s="12">
        <f>H27</f>
        <v>2</v>
      </c>
      <c r="F33" s="12">
        <f>G11+G12</f>
        <v>0</v>
      </c>
      <c r="G33" s="12" t="s">
        <v>8</v>
      </c>
      <c r="H33" s="345">
        <f t="shared" ref="H33:H37" si="9">E33*100/2</f>
        <v>100</v>
      </c>
      <c r="I33" s="345">
        <f t="shared" si="8"/>
        <v>0</v>
      </c>
      <c r="J33" s="12"/>
      <c r="K33" s="408"/>
      <c r="L33" s="409"/>
      <c r="M33" s="413"/>
      <c r="N33" s="415"/>
      <c r="O33" s="60"/>
    </row>
    <row r="34" spans="1:38" x14ac:dyDescent="0.2">
      <c r="A34" s="24" t="s">
        <v>18</v>
      </c>
      <c r="B34" s="24">
        <v>20</v>
      </c>
      <c r="C34" s="60"/>
      <c r="D34" s="12" t="s">
        <v>9</v>
      </c>
      <c r="E34" s="12">
        <f>I27</f>
        <v>2</v>
      </c>
      <c r="F34" s="12">
        <f>H11+H12</f>
        <v>0</v>
      </c>
      <c r="G34" s="12" t="s">
        <v>9</v>
      </c>
      <c r="H34" s="345">
        <f t="shared" si="9"/>
        <v>100</v>
      </c>
      <c r="I34" s="345">
        <f t="shared" si="8"/>
        <v>0</v>
      </c>
      <c r="J34" s="12"/>
      <c r="K34" s="400" t="s">
        <v>129</v>
      </c>
      <c r="L34" s="400"/>
      <c r="M34" s="120">
        <f>D10</f>
        <v>2</v>
      </c>
      <c r="N34" s="120">
        <f>E10</f>
        <v>2</v>
      </c>
    </row>
    <row r="35" spans="1:38" ht="12" customHeight="1" x14ac:dyDescent="0.2">
      <c r="A35" s="24" t="s">
        <v>118</v>
      </c>
      <c r="B35" s="24">
        <v>21</v>
      </c>
      <c r="C35" s="60"/>
      <c r="D35" s="12" t="s">
        <v>10</v>
      </c>
      <c r="E35" s="12">
        <f>J27</f>
        <v>2</v>
      </c>
      <c r="F35" s="12">
        <f>I11+I12</f>
        <v>0</v>
      </c>
      <c r="G35" s="12" t="s">
        <v>10</v>
      </c>
      <c r="H35" s="345">
        <f t="shared" si="9"/>
        <v>100</v>
      </c>
      <c r="I35" s="345">
        <f t="shared" si="8"/>
        <v>0</v>
      </c>
      <c r="J35" s="12"/>
      <c r="K35" s="401" t="s">
        <v>130</v>
      </c>
      <c r="L35" s="401"/>
      <c r="M35" s="101">
        <f>(D11+D12)</f>
        <v>0</v>
      </c>
      <c r="N35" s="101">
        <f>(E11+E12)</f>
        <v>0</v>
      </c>
    </row>
    <row r="36" spans="1:38" x14ac:dyDescent="0.2">
      <c r="A36" s="24" t="s">
        <v>18</v>
      </c>
      <c r="B36" s="24">
        <v>22</v>
      </c>
      <c r="C36" s="60"/>
      <c r="D36" s="12" t="s">
        <v>11</v>
      </c>
      <c r="E36" s="12">
        <f>K27</f>
        <v>2</v>
      </c>
      <c r="F36" s="12">
        <f>J11+J12</f>
        <v>0</v>
      </c>
      <c r="G36" s="12" t="s">
        <v>11</v>
      </c>
      <c r="H36" s="345">
        <f t="shared" si="9"/>
        <v>100</v>
      </c>
      <c r="I36" s="345">
        <f t="shared" si="8"/>
        <v>0</v>
      </c>
      <c r="J36" s="12"/>
      <c r="K36" s="20"/>
      <c r="L36" s="20"/>
      <c r="M36" s="20"/>
      <c r="N36" s="20"/>
    </row>
    <row r="37" spans="1:38" x14ac:dyDescent="0.2">
      <c r="A37" s="24" t="s">
        <v>111</v>
      </c>
      <c r="B37" s="24">
        <v>23</v>
      </c>
      <c r="C37" s="60"/>
      <c r="D37" s="12" t="s">
        <v>12</v>
      </c>
      <c r="E37" s="12">
        <f>L27</f>
        <v>2</v>
      </c>
      <c r="F37" s="12">
        <f>K11+K12</f>
        <v>0</v>
      </c>
      <c r="G37" s="12" t="s">
        <v>12</v>
      </c>
      <c r="H37" s="345">
        <f t="shared" si="9"/>
        <v>100</v>
      </c>
      <c r="I37" s="345">
        <f t="shared" si="8"/>
        <v>0</v>
      </c>
      <c r="J37" s="12"/>
      <c r="K37" s="226"/>
      <c r="L37" s="226"/>
      <c r="M37" s="226"/>
      <c r="N37" s="226"/>
    </row>
    <row r="38" spans="1:38" x14ac:dyDescent="0.2">
      <c r="A38" s="24" t="s">
        <v>18</v>
      </c>
      <c r="B38" s="24">
        <v>24</v>
      </c>
      <c r="C38" s="60"/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60"/>
    </row>
    <row r="39" spans="1:38" x14ac:dyDescent="0.2">
      <c r="A39" s="24" t="s">
        <v>110</v>
      </c>
      <c r="B39" s="24">
        <v>25</v>
      </c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</row>
    <row r="40" spans="1:38" x14ac:dyDescent="0.2">
      <c r="A40" s="24" t="s">
        <v>110</v>
      </c>
      <c r="B40" s="24">
        <v>26</v>
      </c>
      <c r="D40" s="226"/>
      <c r="E40" s="226"/>
      <c r="F40" s="226"/>
      <c r="G40" s="226"/>
      <c r="H40" s="226"/>
      <c r="I40" s="226"/>
      <c r="J40" s="226"/>
      <c r="K40" s="226"/>
      <c r="L40" s="226"/>
      <c r="M40" s="226"/>
      <c r="N40" s="226"/>
    </row>
    <row r="41" spans="1:38" ht="15" customHeight="1" x14ac:dyDescent="0.2">
      <c r="A41" s="24" t="s">
        <v>111</v>
      </c>
      <c r="B41" s="24">
        <v>27</v>
      </c>
      <c r="AF41" s="226" t="s">
        <v>107</v>
      </c>
      <c r="AG41" s="226">
        <f>D10+E10</f>
        <v>4</v>
      </c>
      <c r="AH41" s="226">
        <f>AG41/4*100</f>
        <v>100</v>
      </c>
    </row>
    <row r="42" spans="1:38" x14ac:dyDescent="0.2">
      <c r="A42" s="24" t="s">
        <v>18</v>
      </c>
      <c r="B42" s="24">
        <v>28</v>
      </c>
      <c r="AF42" s="226" t="s">
        <v>112</v>
      </c>
      <c r="AG42" s="226">
        <f>D11+E11</f>
        <v>0</v>
      </c>
      <c r="AH42" s="226">
        <f t="shared" ref="AH42:AH44" si="10">AG42/4*100</f>
        <v>0</v>
      </c>
    </row>
    <row r="43" spans="1:38" x14ac:dyDescent="0.2">
      <c r="A43" s="24" t="s">
        <v>118</v>
      </c>
      <c r="B43" s="24">
        <v>29</v>
      </c>
      <c r="AF43" s="226" t="s">
        <v>113</v>
      </c>
      <c r="AG43" s="226">
        <f>D12+E12</f>
        <v>0</v>
      </c>
      <c r="AH43" s="226">
        <f t="shared" si="10"/>
        <v>0</v>
      </c>
    </row>
    <row r="44" spans="1:38" x14ac:dyDescent="0.2">
      <c r="A44" s="24" t="s">
        <v>111</v>
      </c>
      <c r="B44" s="24">
        <v>30</v>
      </c>
      <c r="AF44" s="226" t="s">
        <v>6</v>
      </c>
      <c r="AG44" s="226">
        <f>D13+E13</f>
        <v>0</v>
      </c>
      <c r="AH44" s="226">
        <f t="shared" si="10"/>
        <v>0</v>
      </c>
    </row>
    <row r="45" spans="1:38" x14ac:dyDescent="0.2">
      <c r="A45" s="24" t="s">
        <v>111</v>
      </c>
      <c r="B45" s="24">
        <v>31</v>
      </c>
    </row>
    <row r="46" spans="1:38" x14ac:dyDescent="0.2">
      <c r="A46" s="24" t="s">
        <v>18</v>
      </c>
      <c r="B46" s="24">
        <v>32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</row>
    <row r="47" spans="1:38" ht="15" customHeight="1" x14ac:dyDescent="0.2">
      <c r="A47" s="86" t="s">
        <v>107</v>
      </c>
      <c r="B47" s="54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AJ47" s="35"/>
      <c r="AK47" s="35" t="s">
        <v>107</v>
      </c>
      <c r="AL47" s="35" t="s">
        <v>112</v>
      </c>
    </row>
    <row r="48" spans="1:38" ht="15" customHeight="1" x14ac:dyDescent="0.2">
      <c r="A48" s="55" t="s">
        <v>108</v>
      </c>
      <c r="B48" s="56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AJ48" s="36" t="s">
        <v>101</v>
      </c>
      <c r="AK48" s="35">
        <f>D10</f>
        <v>2</v>
      </c>
      <c r="AL48" s="35">
        <f>D11+D12</f>
        <v>0</v>
      </c>
    </row>
    <row r="49" spans="1:38" ht="21" customHeight="1" x14ac:dyDescent="0.2">
      <c r="A49" s="57" t="s">
        <v>131</v>
      </c>
      <c r="B49" s="58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AJ49" s="36" t="s">
        <v>102</v>
      </c>
      <c r="AK49" s="35">
        <f>E10</f>
        <v>2</v>
      </c>
      <c r="AL49" s="35">
        <f>E11+E12</f>
        <v>0</v>
      </c>
    </row>
    <row r="50" spans="1:38" ht="15" customHeight="1" x14ac:dyDescent="0.2">
      <c r="A50" s="55" t="s">
        <v>6</v>
      </c>
      <c r="B50" s="56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AJ50" s="36"/>
      <c r="AK50" s="35"/>
      <c r="AL50" s="35"/>
    </row>
    <row r="51" spans="1:38" ht="15.75" customHeight="1" thickBot="1" x14ac:dyDescent="0.25">
      <c r="A51" s="87" t="s">
        <v>13</v>
      </c>
      <c r="B51" s="59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AJ51" s="36"/>
      <c r="AK51" s="35"/>
      <c r="AL51" s="35"/>
    </row>
    <row r="52" spans="1:38" x14ac:dyDescent="0.2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AJ52" s="36"/>
      <c r="AK52" s="35"/>
      <c r="AL52" s="35"/>
    </row>
    <row r="53" spans="1:38" x14ac:dyDescent="0.2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AJ53" s="36"/>
      <c r="AK53" s="35"/>
      <c r="AL53" s="35"/>
    </row>
    <row r="54" spans="1:38" x14ac:dyDescent="0.2"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1:38" ht="14.25" customHeight="1" x14ac:dyDescent="0.2">
      <c r="B55" s="26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1:38" x14ac:dyDescent="0.2">
      <c r="B56" s="26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1:38" x14ac:dyDescent="0.2">
      <c r="B57" s="26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</row>
    <row r="58" spans="1:38" x14ac:dyDescent="0.2">
      <c r="B58" s="26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</row>
    <row r="59" spans="1:38" x14ac:dyDescent="0.2"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</row>
    <row r="60" spans="1:38" x14ac:dyDescent="0.2"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AF60" s="226" t="s">
        <v>107</v>
      </c>
      <c r="AG60" s="226">
        <f>L10+M10+N10</f>
        <v>6</v>
      </c>
      <c r="AH60" s="226">
        <f>AG60/6*100</f>
        <v>100</v>
      </c>
    </row>
    <row r="61" spans="1:38" x14ac:dyDescent="0.2">
      <c r="AF61" s="226" t="s">
        <v>112</v>
      </c>
      <c r="AG61" s="226">
        <f>L11+M11+N11</f>
        <v>0</v>
      </c>
      <c r="AH61" s="226">
        <f t="shared" ref="AH61:AH63" si="11">AG61/6*100</f>
        <v>0</v>
      </c>
    </row>
    <row r="62" spans="1:38" x14ac:dyDescent="0.2">
      <c r="AF62" s="226" t="s">
        <v>113</v>
      </c>
      <c r="AG62" s="226">
        <f>L12+M12+N12</f>
        <v>0</v>
      </c>
      <c r="AH62" s="226">
        <f t="shared" si="11"/>
        <v>0</v>
      </c>
    </row>
    <row r="63" spans="1:38" x14ac:dyDescent="0.2">
      <c r="AF63" s="226" t="s">
        <v>6</v>
      </c>
      <c r="AG63" s="226">
        <f>L13+M13+N13</f>
        <v>0</v>
      </c>
      <c r="AH63" s="226">
        <f t="shared" si="11"/>
        <v>0</v>
      </c>
    </row>
    <row r="75" spans="36:38" x14ac:dyDescent="0.2">
      <c r="AJ75" s="35"/>
      <c r="AK75" s="35" t="s">
        <v>107</v>
      </c>
      <c r="AL75" s="35" t="s">
        <v>112</v>
      </c>
    </row>
    <row r="76" spans="36:38" x14ac:dyDescent="0.2">
      <c r="AJ76" s="36" t="s">
        <v>104</v>
      </c>
      <c r="AK76" s="35">
        <f>L10</f>
        <v>2</v>
      </c>
      <c r="AL76" s="35">
        <f>L11+L12</f>
        <v>0</v>
      </c>
    </row>
    <row r="77" spans="36:38" x14ac:dyDescent="0.2">
      <c r="AJ77" s="36" t="s">
        <v>105</v>
      </c>
      <c r="AK77" s="35">
        <f>M10</f>
        <v>2</v>
      </c>
      <c r="AL77" s="35">
        <f>M11+M12</f>
        <v>0</v>
      </c>
    </row>
    <row r="78" spans="36:38" x14ac:dyDescent="0.2">
      <c r="AJ78" s="36" t="s">
        <v>106</v>
      </c>
      <c r="AK78" s="35">
        <f>N10</f>
        <v>2</v>
      </c>
      <c r="AL78" s="35">
        <f>N11+N12</f>
        <v>0</v>
      </c>
    </row>
    <row r="314" spans="16:19" x14ac:dyDescent="0.2">
      <c r="S314" s="13"/>
    </row>
    <row r="315" spans="16:19" x14ac:dyDescent="0.2">
      <c r="S315" s="13"/>
    </row>
    <row r="316" spans="16:19" x14ac:dyDescent="0.2">
      <c r="S316" s="13"/>
    </row>
    <row r="317" spans="16:19" x14ac:dyDescent="0.2">
      <c r="P317" s="89"/>
    </row>
    <row r="319" spans="16:19" ht="15" customHeight="1" x14ac:dyDescent="0.2"/>
    <row r="320" spans="16:19" ht="15" customHeight="1" x14ac:dyDescent="0.2"/>
    <row r="321" ht="15" customHeight="1" x14ac:dyDescent="0.2"/>
    <row r="322" ht="15" customHeight="1" x14ac:dyDescent="0.2"/>
    <row r="323" ht="15.75" customHeight="1" x14ac:dyDescent="0.2"/>
    <row r="331" ht="12.75" customHeight="1" x14ac:dyDescent="0.2"/>
    <row r="335" ht="15" customHeight="1" x14ac:dyDescent="0.2"/>
    <row r="337" ht="12.75" customHeight="1" x14ac:dyDescent="0.2"/>
    <row r="338" ht="12.6" customHeight="1" x14ac:dyDescent="0.2"/>
    <row r="339" ht="12.6" customHeight="1" x14ac:dyDescent="0.2"/>
  </sheetData>
  <sortState ref="A9:Q301">
    <sortCondition ref="A9:A301"/>
  </sortState>
  <mergeCells count="29">
    <mergeCell ref="D25:D26"/>
    <mergeCell ref="E25:E26"/>
    <mergeCell ref="F25:F26"/>
    <mergeCell ref="M32:M33"/>
    <mergeCell ref="N32:N33"/>
    <mergeCell ref="K25:K26"/>
    <mergeCell ref="L25:L26"/>
    <mergeCell ref="M25:M26"/>
    <mergeCell ref="N25:N26"/>
    <mergeCell ref="K34:L34"/>
    <mergeCell ref="K35:L35"/>
    <mergeCell ref="O25:O26"/>
    <mergeCell ref="G25:G26"/>
    <mergeCell ref="H25:H26"/>
    <mergeCell ref="K32:L33"/>
    <mergeCell ref="I25:I26"/>
    <mergeCell ref="J25:J26"/>
    <mergeCell ref="A5:A7"/>
    <mergeCell ref="A3:O3"/>
    <mergeCell ref="C1:O1"/>
    <mergeCell ref="C2:N2"/>
    <mergeCell ref="C5:C7"/>
    <mergeCell ref="D5:K5"/>
    <mergeCell ref="L5:N6"/>
    <mergeCell ref="O5:O7"/>
    <mergeCell ref="D6:D7"/>
    <mergeCell ref="E6:E7"/>
    <mergeCell ref="F6:K6"/>
    <mergeCell ref="B5:B7"/>
  </mergeCells>
  <conditionalFormatting sqref="D20">
    <cfRule type="cellIs" dxfId="125" priority="151" operator="equal">
      <formula>1</formula>
    </cfRule>
  </conditionalFormatting>
  <conditionalFormatting sqref="D21">
    <cfRule type="cellIs" dxfId="124" priority="150" operator="equal">
      <formula>0</formula>
    </cfRule>
  </conditionalFormatting>
  <conditionalFormatting sqref="D22">
    <cfRule type="cellIs" dxfId="123" priority="149" operator="equal">
      <formula>"J"</formula>
    </cfRule>
  </conditionalFormatting>
  <conditionalFormatting sqref="D23">
    <cfRule type="cellIs" dxfId="122" priority="148" operator="equal">
      <formula>"V"</formula>
    </cfRule>
  </conditionalFormatting>
  <conditionalFormatting sqref="D15:N16">
    <cfRule type="cellIs" dxfId="121" priority="107" operator="equal">
      <formula>"V"</formula>
    </cfRule>
    <cfRule type="cellIs" dxfId="120" priority="108" operator="equal">
      <formula>"V"</formula>
    </cfRule>
    <cfRule type="cellIs" dxfId="119" priority="109" operator="equal">
      <formula>"J"</formula>
    </cfRule>
    <cfRule type="cellIs" dxfId="118" priority="110" operator="equal">
      <formula>0</formula>
    </cfRule>
    <cfRule type="cellIs" dxfId="117" priority="111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71" fitToHeight="100" orientation="landscape" r:id="rId1"/>
  <rowBreaks count="3" manualBreakCount="3">
    <brk id="30" min="15" max="29" man="1"/>
    <brk id="46" max="14" man="1"/>
    <brk id="54" min="15" max="2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AK303"/>
  <sheetViews>
    <sheetView showGridLines="0" zoomScale="80" zoomScaleNormal="80" zoomScaleSheetLayoutView="100" workbookViewId="0">
      <selection activeCell="AG22" sqref="AG22"/>
    </sheetView>
  </sheetViews>
  <sheetFormatPr baseColWidth="10" defaultColWidth="11.42578125" defaultRowHeight="14.25" x14ac:dyDescent="0.2"/>
  <cols>
    <col min="1" max="1" width="3.28515625" style="8" customWidth="1"/>
    <col min="2" max="2" width="18.5703125" style="29" customWidth="1"/>
    <col min="3" max="4" width="10.7109375" style="8" customWidth="1"/>
    <col min="5" max="5" width="37.42578125" style="8" customWidth="1"/>
    <col min="6" max="8" width="11.42578125" style="8"/>
    <col min="9" max="10" width="0" style="8" hidden="1" customWidth="1"/>
    <col min="11" max="16384" width="11.42578125" style="8"/>
  </cols>
  <sheetData>
    <row r="1" spans="1:37" ht="27" customHeight="1" x14ac:dyDescent="0.25">
      <c r="A1" s="32"/>
      <c r="B1" s="354" t="s">
        <v>132</v>
      </c>
      <c r="C1" s="354"/>
      <c r="D1" s="354"/>
      <c r="E1" s="354"/>
    </row>
    <row r="2" spans="1:37" ht="18" customHeight="1" x14ac:dyDescent="0.25">
      <c r="A2" s="32"/>
      <c r="B2" s="15"/>
      <c r="C2" s="71"/>
      <c r="D2" s="71"/>
      <c r="E2" s="71"/>
    </row>
    <row r="3" spans="1:37" ht="57" customHeight="1" x14ac:dyDescent="0.2">
      <c r="A3" s="32"/>
      <c r="B3" s="380" t="s">
        <v>133</v>
      </c>
      <c r="C3" s="416"/>
      <c r="D3" s="416"/>
      <c r="E3" s="416"/>
    </row>
    <row r="4" spans="1:37" ht="12" customHeight="1" thickBot="1" x14ac:dyDescent="0.3">
      <c r="A4" s="32"/>
      <c r="B4" s="15"/>
      <c r="C4" s="338"/>
      <c r="D4" s="338"/>
      <c r="E4" s="338"/>
    </row>
    <row r="5" spans="1:37" ht="12.75" customHeight="1" x14ac:dyDescent="0.2">
      <c r="A5" s="32"/>
      <c r="B5" s="417" t="s">
        <v>134</v>
      </c>
      <c r="C5" s="361"/>
      <c r="D5" s="361"/>
      <c r="E5" s="361"/>
    </row>
    <row r="6" spans="1:37" ht="24" customHeight="1" x14ac:dyDescent="0.2">
      <c r="A6" s="32"/>
      <c r="B6" s="418" t="s">
        <v>14</v>
      </c>
      <c r="C6" s="163" t="s">
        <v>101</v>
      </c>
      <c r="D6" s="163" t="s">
        <v>102</v>
      </c>
      <c r="E6" s="420" t="s">
        <v>36</v>
      </c>
    </row>
    <row r="7" spans="1:37" s="18" customFormat="1" ht="33" customHeight="1" x14ac:dyDescent="0.2">
      <c r="A7" s="72"/>
      <c r="B7" s="419"/>
      <c r="C7" s="164" t="s">
        <v>135</v>
      </c>
      <c r="D7" s="164" t="s">
        <v>135</v>
      </c>
      <c r="E7" s="421"/>
    </row>
    <row r="8" spans="1:37" s="18" customFormat="1" ht="15" customHeight="1" x14ac:dyDescent="0.2">
      <c r="A8" s="72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</row>
    <row r="9" spans="1:37" s="18" customFormat="1" ht="15" customHeight="1" x14ac:dyDescent="0.2">
      <c r="A9" s="72"/>
      <c r="B9" s="288" t="s">
        <v>17</v>
      </c>
      <c r="C9" s="253">
        <f>COUNTA(C11:C12)</f>
        <v>0</v>
      </c>
      <c r="D9" s="253">
        <f t="shared" ref="D9" si="0">COUNTA(D11:D12)</f>
        <v>0</v>
      </c>
      <c r="E9" s="254"/>
    </row>
    <row r="10" spans="1:37" s="18" customFormat="1" ht="15" customHeight="1" x14ac:dyDescent="0.2">
      <c r="A10" s="72"/>
      <c r="B10" s="121"/>
    </row>
    <row r="11" spans="1:37" s="18" customFormat="1" ht="15" customHeight="1" x14ac:dyDescent="0.2">
      <c r="A11" s="72"/>
      <c r="B11" s="250" t="s">
        <v>19</v>
      </c>
      <c r="C11" s="289"/>
      <c r="D11" s="290"/>
      <c r="E11" s="346" t="s">
        <v>194</v>
      </c>
    </row>
    <row r="12" spans="1:37" s="18" customFormat="1" ht="15" customHeight="1" x14ac:dyDescent="0.2">
      <c r="A12" s="72"/>
      <c r="B12" s="250" t="s">
        <v>21</v>
      </c>
      <c r="C12" s="289"/>
      <c r="D12" s="290"/>
      <c r="E12" s="346" t="s">
        <v>194</v>
      </c>
    </row>
    <row r="13" spans="1:37" ht="15" thickBot="1" x14ac:dyDescent="0.25">
      <c r="A13" s="32"/>
      <c r="B13" s="73"/>
      <c r="C13" s="73"/>
      <c r="D13" s="73"/>
      <c r="E13" s="73"/>
    </row>
    <row r="14" spans="1:37" x14ac:dyDescent="0.2">
      <c r="A14" s="32"/>
    </row>
    <row r="19" spans="2:7" s="45" customFormat="1" hidden="1" x14ac:dyDescent="0.2">
      <c r="B19" s="29"/>
      <c r="C19" s="8"/>
      <c r="D19" s="8"/>
      <c r="E19" s="8"/>
      <c r="F19" s="46" t="s">
        <v>120</v>
      </c>
      <c r="G19" s="46" t="s">
        <v>104</v>
      </c>
    </row>
    <row r="20" spans="2:7" s="45" customFormat="1" hidden="1" x14ac:dyDescent="0.2">
      <c r="B20" s="29"/>
      <c r="C20" s="8"/>
      <c r="D20" s="8"/>
      <c r="E20" s="8"/>
      <c r="F20" s="46" t="s">
        <v>121</v>
      </c>
      <c r="G20" s="46" t="s">
        <v>106</v>
      </c>
    </row>
    <row r="21" spans="2:7" s="45" customFormat="1" hidden="1" x14ac:dyDescent="0.2">
      <c r="B21" s="29"/>
      <c r="C21" s="8"/>
      <c r="D21" s="8"/>
      <c r="E21" s="8"/>
      <c r="F21" s="46" t="s">
        <v>122</v>
      </c>
      <c r="G21" s="46" t="s">
        <v>105</v>
      </c>
    </row>
    <row r="22" spans="2:7" s="45" customFormat="1" hidden="1" x14ac:dyDescent="0.2">
      <c r="B22" s="29"/>
      <c r="C22" s="8"/>
      <c r="D22" s="8"/>
      <c r="E22" s="8"/>
      <c r="F22" s="46" t="s">
        <v>123</v>
      </c>
      <c r="G22" s="46"/>
    </row>
    <row r="23" spans="2:7" s="45" customFormat="1" hidden="1" x14ac:dyDescent="0.2">
      <c r="B23" s="29"/>
      <c r="C23" s="8"/>
      <c r="D23" s="8"/>
      <c r="E23" s="8"/>
      <c r="F23" s="46" t="s">
        <v>124</v>
      </c>
      <c r="G23" s="46"/>
    </row>
    <row r="24" spans="2:7" s="45" customFormat="1" hidden="1" x14ac:dyDescent="0.2">
      <c r="B24" s="29"/>
      <c r="C24" s="8"/>
      <c r="D24" s="8"/>
      <c r="E24" s="8"/>
      <c r="F24" s="46" t="s">
        <v>125</v>
      </c>
      <c r="G24" s="46"/>
    </row>
    <row r="25" spans="2:7" s="45" customFormat="1" hidden="1" x14ac:dyDescent="0.2">
      <c r="B25" s="29"/>
      <c r="C25" s="8"/>
      <c r="D25" s="8"/>
      <c r="E25" s="8"/>
    </row>
    <row r="26" spans="2:7" s="45" customFormat="1" hidden="1" x14ac:dyDescent="0.2">
      <c r="B26" s="29"/>
      <c r="C26" s="8"/>
      <c r="D26" s="8"/>
      <c r="E26" s="8"/>
    </row>
    <row r="46" spans="8:9" ht="15" x14ac:dyDescent="0.25">
      <c r="H46"/>
    </row>
    <row r="47" spans="8:9" ht="15" x14ac:dyDescent="0.25">
      <c r="H47"/>
      <c r="I47" s="28"/>
    </row>
    <row r="48" spans="8:9" ht="15" x14ac:dyDescent="0.25">
      <c r="H48"/>
      <c r="I48" s="28"/>
    </row>
    <row r="49" spans="8:9" ht="15" x14ac:dyDescent="0.25">
      <c r="H49"/>
      <c r="I49" s="28"/>
    </row>
    <row r="50" spans="8:9" ht="15" x14ac:dyDescent="0.25">
      <c r="H50"/>
      <c r="I50" s="28"/>
    </row>
    <row r="51" spans="8:9" ht="15" x14ac:dyDescent="0.25">
      <c r="H51"/>
    </row>
    <row r="52" spans="8:9" ht="15" x14ac:dyDescent="0.25">
      <c r="H52"/>
    </row>
    <row r="53" spans="8:9" ht="15" x14ac:dyDescent="0.25">
      <c r="H53"/>
    </row>
    <row r="54" spans="8:9" ht="15" x14ac:dyDescent="0.25">
      <c r="H54"/>
    </row>
    <row r="55" spans="8:9" ht="15" x14ac:dyDescent="0.25">
      <c r="H55"/>
    </row>
    <row r="56" spans="8:9" ht="15" x14ac:dyDescent="0.25">
      <c r="H56"/>
    </row>
    <row r="57" spans="8:9" ht="15" x14ac:dyDescent="0.25">
      <c r="H57"/>
    </row>
    <row r="58" spans="8:9" ht="15" x14ac:dyDescent="0.25">
      <c r="H58"/>
    </row>
    <row r="59" spans="8:9" ht="15" x14ac:dyDescent="0.25">
      <c r="H59"/>
    </row>
    <row r="60" spans="8:9" ht="15" x14ac:dyDescent="0.25">
      <c r="H60"/>
    </row>
    <row r="61" spans="8:9" ht="15" x14ac:dyDescent="0.25">
      <c r="H61"/>
    </row>
    <row r="62" spans="8:9" ht="15" x14ac:dyDescent="0.25">
      <c r="H62"/>
    </row>
    <row r="63" spans="8:9" ht="15" x14ac:dyDescent="0.25">
      <c r="H63"/>
    </row>
    <row r="64" spans="8:9" ht="15" x14ac:dyDescent="0.25">
      <c r="H64"/>
    </row>
    <row r="65" spans="8:8" ht="15" x14ac:dyDescent="0.25">
      <c r="H65"/>
    </row>
    <row r="66" spans="8:8" ht="15" x14ac:dyDescent="0.25">
      <c r="H66"/>
    </row>
    <row r="67" spans="8:8" ht="15" x14ac:dyDescent="0.25">
      <c r="H67"/>
    </row>
    <row r="68" spans="8:8" ht="15" x14ac:dyDescent="0.25">
      <c r="H68"/>
    </row>
    <row r="69" spans="8:8" ht="15" x14ac:dyDescent="0.25">
      <c r="H69"/>
    </row>
    <row r="70" spans="8:8" ht="15" x14ac:dyDescent="0.25">
      <c r="H70"/>
    </row>
    <row r="71" spans="8:8" ht="15" x14ac:dyDescent="0.25">
      <c r="H71"/>
    </row>
    <row r="72" spans="8:8" ht="15" x14ac:dyDescent="0.25">
      <c r="H72"/>
    </row>
    <row r="73" spans="8:8" ht="15" x14ac:dyDescent="0.25">
      <c r="H73"/>
    </row>
    <row r="74" spans="8:8" ht="15" x14ac:dyDescent="0.25">
      <c r="H74"/>
    </row>
    <row r="75" spans="8:8" ht="15" x14ac:dyDescent="0.25">
      <c r="H75"/>
    </row>
    <row r="76" spans="8:8" ht="15" x14ac:dyDescent="0.25">
      <c r="H76"/>
    </row>
    <row r="77" spans="8:8" ht="15" x14ac:dyDescent="0.25">
      <c r="H77"/>
    </row>
    <row r="78" spans="8:8" ht="15" x14ac:dyDescent="0.25">
      <c r="H78"/>
    </row>
    <row r="79" spans="8:8" ht="15" x14ac:dyDescent="0.25">
      <c r="H79"/>
    </row>
    <row r="80" spans="8:8" ht="15" x14ac:dyDescent="0.25">
      <c r="H80"/>
    </row>
    <row r="81" spans="8:8" ht="15" x14ac:dyDescent="0.25">
      <c r="H81"/>
    </row>
    <row r="82" spans="8:8" ht="15" x14ac:dyDescent="0.25">
      <c r="H82"/>
    </row>
    <row r="83" spans="8:8" ht="15" x14ac:dyDescent="0.25">
      <c r="H83"/>
    </row>
    <row r="84" spans="8:8" ht="15" x14ac:dyDescent="0.25">
      <c r="H84"/>
    </row>
    <row r="85" spans="8:8" ht="15" x14ac:dyDescent="0.25">
      <c r="H85"/>
    </row>
    <row r="86" spans="8:8" ht="15" x14ac:dyDescent="0.25">
      <c r="H86"/>
    </row>
    <row r="87" spans="8:8" ht="15" x14ac:dyDescent="0.25">
      <c r="H87"/>
    </row>
    <row r="88" spans="8:8" ht="15" x14ac:dyDescent="0.25">
      <c r="H88"/>
    </row>
    <row r="89" spans="8:8" ht="15" x14ac:dyDescent="0.25">
      <c r="H89"/>
    </row>
    <row r="90" spans="8:8" ht="15" x14ac:dyDescent="0.25">
      <c r="H90"/>
    </row>
    <row r="91" spans="8:8" ht="15" x14ac:dyDescent="0.25">
      <c r="H91"/>
    </row>
    <row r="92" spans="8:8" ht="15" x14ac:dyDescent="0.25">
      <c r="H92"/>
    </row>
    <row r="93" spans="8:8" ht="15" x14ac:dyDescent="0.25">
      <c r="H93"/>
    </row>
    <row r="94" spans="8:8" ht="15" x14ac:dyDescent="0.25">
      <c r="H94"/>
    </row>
    <row r="95" spans="8:8" ht="15" x14ac:dyDescent="0.25">
      <c r="H95"/>
    </row>
    <row r="96" spans="8:8" ht="15" x14ac:dyDescent="0.25">
      <c r="H96"/>
    </row>
    <row r="97" spans="8:8" ht="15" x14ac:dyDescent="0.25">
      <c r="H97"/>
    </row>
    <row r="98" spans="8:8" ht="15" x14ac:dyDescent="0.25">
      <c r="H98"/>
    </row>
    <row r="99" spans="8:8" ht="15" x14ac:dyDescent="0.25">
      <c r="H99"/>
    </row>
    <row r="100" spans="8:8" ht="15" x14ac:dyDescent="0.25">
      <c r="H100"/>
    </row>
    <row r="101" spans="8:8" ht="15" x14ac:dyDescent="0.25">
      <c r="H101"/>
    </row>
    <row r="102" spans="8:8" ht="15" x14ac:dyDescent="0.25">
      <c r="H102"/>
    </row>
    <row r="103" spans="8:8" ht="15" x14ac:dyDescent="0.25">
      <c r="H103"/>
    </row>
    <row r="104" spans="8:8" ht="15" x14ac:dyDescent="0.25">
      <c r="H104"/>
    </row>
    <row r="105" spans="8:8" ht="15" x14ac:dyDescent="0.25">
      <c r="H105"/>
    </row>
    <row r="106" spans="8:8" ht="15" x14ac:dyDescent="0.25">
      <c r="H106"/>
    </row>
    <row r="107" spans="8:8" ht="15" x14ac:dyDescent="0.25">
      <c r="H107"/>
    </row>
    <row r="108" spans="8:8" ht="15" x14ac:dyDescent="0.25">
      <c r="H108"/>
    </row>
    <row r="109" spans="8:8" ht="15" x14ac:dyDescent="0.25">
      <c r="H109"/>
    </row>
    <row r="110" spans="8:8" ht="15" x14ac:dyDescent="0.25">
      <c r="H110"/>
    </row>
    <row r="111" spans="8:8" ht="15" x14ac:dyDescent="0.25">
      <c r="H111"/>
    </row>
    <row r="112" spans="8:8" ht="15" x14ac:dyDescent="0.25">
      <c r="H112"/>
    </row>
    <row r="113" spans="8:8" ht="15" x14ac:dyDescent="0.25">
      <c r="H113"/>
    </row>
    <row r="114" spans="8:8" ht="15" x14ac:dyDescent="0.25">
      <c r="H114"/>
    </row>
    <row r="115" spans="8:8" ht="15" x14ac:dyDescent="0.25">
      <c r="H115"/>
    </row>
    <row r="116" spans="8:8" ht="15" x14ac:dyDescent="0.25">
      <c r="H116"/>
    </row>
    <row r="117" spans="8:8" ht="15" x14ac:dyDescent="0.25">
      <c r="H117"/>
    </row>
    <row r="118" spans="8:8" ht="15" x14ac:dyDescent="0.25">
      <c r="H118"/>
    </row>
    <row r="119" spans="8:8" ht="15" x14ac:dyDescent="0.25">
      <c r="H119"/>
    </row>
    <row r="120" spans="8:8" ht="15" x14ac:dyDescent="0.25">
      <c r="H120"/>
    </row>
    <row r="121" spans="8:8" ht="15" x14ac:dyDescent="0.25">
      <c r="H121"/>
    </row>
    <row r="122" spans="8:8" ht="15" x14ac:dyDescent="0.25">
      <c r="H122"/>
    </row>
    <row r="123" spans="8:8" ht="15" x14ac:dyDescent="0.25">
      <c r="H123"/>
    </row>
    <row r="124" spans="8:8" ht="15" x14ac:dyDescent="0.25">
      <c r="H124"/>
    </row>
    <row r="125" spans="8:8" ht="15" x14ac:dyDescent="0.25">
      <c r="H125"/>
    </row>
    <row r="126" spans="8:8" ht="15" x14ac:dyDescent="0.25">
      <c r="H126"/>
    </row>
    <row r="127" spans="8:8" ht="15" x14ac:dyDescent="0.25">
      <c r="H127"/>
    </row>
    <row r="128" spans="8:8" ht="15" x14ac:dyDescent="0.25">
      <c r="H128"/>
    </row>
    <row r="129" spans="8:8" ht="15" x14ac:dyDescent="0.25">
      <c r="H129"/>
    </row>
    <row r="130" spans="8:8" ht="15" x14ac:dyDescent="0.25">
      <c r="H130"/>
    </row>
    <row r="131" spans="8:8" ht="15" x14ac:dyDescent="0.25">
      <c r="H131"/>
    </row>
    <row r="132" spans="8:8" ht="15" x14ac:dyDescent="0.25">
      <c r="H132"/>
    </row>
    <row r="133" spans="8:8" ht="15" x14ac:dyDescent="0.25">
      <c r="H133"/>
    </row>
    <row r="134" spans="8:8" ht="15" x14ac:dyDescent="0.25">
      <c r="H134"/>
    </row>
    <row r="135" spans="8:8" ht="15" x14ac:dyDescent="0.25">
      <c r="H135"/>
    </row>
    <row r="136" spans="8:8" ht="15" x14ac:dyDescent="0.25">
      <c r="H136"/>
    </row>
    <row r="137" spans="8:8" ht="15" x14ac:dyDescent="0.25">
      <c r="H137"/>
    </row>
    <row r="138" spans="8:8" ht="15" x14ac:dyDescent="0.25">
      <c r="H138"/>
    </row>
    <row r="139" spans="8:8" ht="15" x14ac:dyDescent="0.25">
      <c r="H139"/>
    </row>
    <row r="140" spans="8:8" ht="15" x14ac:dyDescent="0.25">
      <c r="H140"/>
    </row>
    <row r="141" spans="8:8" ht="15" x14ac:dyDescent="0.25">
      <c r="H141"/>
    </row>
    <row r="142" spans="8:8" ht="15" x14ac:dyDescent="0.25">
      <c r="H142"/>
    </row>
    <row r="143" spans="8:8" ht="15" x14ac:dyDescent="0.25">
      <c r="H143"/>
    </row>
    <row r="144" spans="8:8" ht="15" x14ac:dyDescent="0.25">
      <c r="H144"/>
    </row>
    <row r="145" spans="8:8" ht="15" x14ac:dyDescent="0.25">
      <c r="H145"/>
    </row>
    <row r="146" spans="8:8" ht="15" x14ac:dyDescent="0.25">
      <c r="H146"/>
    </row>
    <row r="147" spans="8:8" ht="15" x14ac:dyDescent="0.25">
      <c r="H147"/>
    </row>
    <row r="148" spans="8:8" ht="15" x14ac:dyDescent="0.25">
      <c r="H148"/>
    </row>
    <row r="149" spans="8:8" ht="15" x14ac:dyDescent="0.25">
      <c r="H149"/>
    </row>
    <row r="150" spans="8:8" ht="15" x14ac:dyDescent="0.25">
      <c r="H150"/>
    </row>
    <row r="151" spans="8:8" ht="15" x14ac:dyDescent="0.25">
      <c r="H151"/>
    </row>
    <row r="152" spans="8:8" ht="15" x14ac:dyDescent="0.25">
      <c r="H152"/>
    </row>
    <row r="153" spans="8:8" ht="15" x14ac:dyDescent="0.25">
      <c r="H153"/>
    </row>
    <row r="154" spans="8:8" ht="15" x14ac:dyDescent="0.25">
      <c r="H154"/>
    </row>
    <row r="155" spans="8:8" ht="15" x14ac:dyDescent="0.25">
      <c r="H155"/>
    </row>
    <row r="156" spans="8:8" ht="15" x14ac:dyDescent="0.25">
      <c r="H156"/>
    </row>
    <row r="157" spans="8:8" ht="15" x14ac:dyDescent="0.25">
      <c r="H157"/>
    </row>
    <row r="158" spans="8:8" ht="15" x14ac:dyDescent="0.25">
      <c r="H158"/>
    </row>
    <row r="159" spans="8:8" ht="15" x14ac:dyDescent="0.25">
      <c r="H159"/>
    </row>
    <row r="160" spans="8:8" ht="15" x14ac:dyDescent="0.25">
      <c r="H160"/>
    </row>
    <row r="161" spans="8:8" ht="15" x14ac:dyDescent="0.25">
      <c r="H161"/>
    </row>
    <row r="162" spans="8:8" ht="15" x14ac:dyDescent="0.25">
      <c r="H162"/>
    </row>
    <row r="163" spans="8:8" ht="15" x14ac:dyDescent="0.25">
      <c r="H163"/>
    </row>
    <row r="164" spans="8:8" ht="15" x14ac:dyDescent="0.25">
      <c r="H164"/>
    </row>
    <row r="165" spans="8:8" ht="15" x14ac:dyDescent="0.25">
      <c r="H165"/>
    </row>
    <row r="166" spans="8:8" ht="15" x14ac:dyDescent="0.25">
      <c r="H166"/>
    </row>
    <row r="167" spans="8:8" ht="15" x14ac:dyDescent="0.25">
      <c r="H167"/>
    </row>
    <row r="168" spans="8:8" ht="15" x14ac:dyDescent="0.25">
      <c r="H168"/>
    </row>
    <row r="169" spans="8:8" ht="15" x14ac:dyDescent="0.25">
      <c r="H169"/>
    </row>
    <row r="170" spans="8:8" ht="15" x14ac:dyDescent="0.25">
      <c r="H170"/>
    </row>
    <row r="171" spans="8:8" ht="15" x14ac:dyDescent="0.25">
      <c r="H171"/>
    </row>
    <row r="172" spans="8:8" ht="15" x14ac:dyDescent="0.25">
      <c r="H172"/>
    </row>
    <row r="173" spans="8:8" ht="15" x14ac:dyDescent="0.25">
      <c r="H173"/>
    </row>
    <row r="174" spans="8:8" ht="15" x14ac:dyDescent="0.25">
      <c r="H174"/>
    </row>
    <row r="175" spans="8:8" ht="15" x14ac:dyDescent="0.25">
      <c r="H175"/>
    </row>
    <row r="176" spans="8:8" ht="15" x14ac:dyDescent="0.25">
      <c r="H176"/>
    </row>
    <row r="177" spans="8:8" ht="15" x14ac:dyDescent="0.25">
      <c r="H177"/>
    </row>
    <row r="178" spans="8:8" ht="15" x14ac:dyDescent="0.25">
      <c r="H178"/>
    </row>
    <row r="179" spans="8:8" ht="15" x14ac:dyDescent="0.25">
      <c r="H179"/>
    </row>
    <row r="180" spans="8:8" ht="15" x14ac:dyDescent="0.25">
      <c r="H180"/>
    </row>
    <row r="181" spans="8:8" ht="15" x14ac:dyDescent="0.25">
      <c r="H181"/>
    </row>
    <row r="182" spans="8:8" ht="15" x14ac:dyDescent="0.25">
      <c r="H182"/>
    </row>
    <row r="183" spans="8:8" ht="15" x14ac:dyDescent="0.25">
      <c r="H183"/>
    </row>
    <row r="184" spans="8:8" ht="15" x14ac:dyDescent="0.25">
      <c r="H184"/>
    </row>
    <row r="185" spans="8:8" ht="15" x14ac:dyDescent="0.25">
      <c r="H185"/>
    </row>
    <row r="186" spans="8:8" ht="15" x14ac:dyDescent="0.25">
      <c r="H186"/>
    </row>
    <row r="187" spans="8:8" ht="15" x14ac:dyDescent="0.25">
      <c r="H187"/>
    </row>
    <row r="188" spans="8:8" ht="15" x14ac:dyDescent="0.25">
      <c r="H188"/>
    </row>
    <row r="189" spans="8:8" ht="15" x14ac:dyDescent="0.25">
      <c r="H189"/>
    </row>
    <row r="190" spans="8:8" ht="15" x14ac:dyDescent="0.25">
      <c r="H190"/>
    </row>
    <row r="191" spans="8:8" ht="15" x14ac:dyDescent="0.25">
      <c r="H191"/>
    </row>
    <row r="192" spans="8:8" ht="15" x14ac:dyDescent="0.25">
      <c r="H192"/>
    </row>
    <row r="193" spans="8:8" ht="15" x14ac:dyDescent="0.25">
      <c r="H193"/>
    </row>
    <row r="194" spans="8:8" ht="15" x14ac:dyDescent="0.25">
      <c r="H194"/>
    </row>
    <row r="195" spans="8:8" ht="15" x14ac:dyDescent="0.25">
      <c r="H195"/>
    </row>
    <row r="196" spans="8:8" ht="15" x14ac:dyDescent="0.25">
      <c r="H196"/>
    </row>
    <row r="197" spans="8:8" ht="15" x14ac:dyDescent="0.25">
      <c r="H197"/>
    </row>
    <row r="198" spans="8:8" ht="15" x14ac:dyDescent="0.25">
      <c r="H198"/>
    </row>
    <row r="199" spans="8:8" ht="15" x14ac:dyDescent="0.25">
      <c r="H199"/>
    </row>
    <row r="200" spans="8:8" ht="15" x14ac:dyDescent="0.25">
      <c r="H200"/>
    </row>
    <row r="201" spans="8:8" ht="15" x14ac:dyDescent="0.25">
      <c r="H201"/>
    </row>
    <row r="202" spans="8:8" ht="15" x14ac:dyDescent="0.25">
      <c r="H202"/>
    </row>
    <row r="203" spans="8:8" ht="15" x14ac:dyDescent="0.25">
      <c r="H203"/>
    </row>
    <row r="204" spans="8:8" ht="15" x14ac:dyDescent="0.25">
      <c r="H204"/>
    </row>
    <row r="205" spans="8:8" ht="15" x14ac:dyDescent="0.25">
      <c r="H205"/>
    </row>
    <row r="206" spans="8:8" ht="15" x14ac:dyDescent="0.25">
      <c r="H206"/>
    </row>
    <row r="207" spans="8:8" ht="15" x14ac:dyDescent="0.25">
      <c r="H207"/>
    </row>
    <row r="208" spans="8:8" ht="15" x14ac:dyDescent="0.25">
      <c r="H208"/>
    </row>
    <row r="209" spans="8:8" ht="15" x14ac:dyDescent="0.25">
      <c r="H209"/>
    </row>
    <row r="210" spans="8:8" ht="15" x14ac:dyDescent="0.25">
      <c r="H210"/>
    </row>
    <row r="211" spans="8:8" ht="15" x14ac:dyDescent="0.25">
      <c r="H211"/>
    </row>
    <row r="212" spans="8:8" ht="15" x14ac:dyDescent="0.25">
      <c r="H212"/>
    </row>
    <row r="213" spans="8:8" ht="15" x14ac:dyDescent="0.25">
      <c r="H213"/>
    </row>
    <row r="214" spans="8:8" ht="15" x14ac:dyDescent="0.25">
      <c r="H214"/>
    </row>
    <row r="215" spans="8:8" ht="15" x14ac:dyDescent="0.25">
      <c r="H215"/>
    </row>
    <row r="216" spans="8:8" ht="15" x14ac:dyDescent="0.25">
      <c r="H216"/>
    </row>
    <row r="217" spans="8:8" ht="15" x14ac:dyDescent="0.25">
      <c r="H217"/>
    </row>
    <row r="218" spans="8:8" ht="15" x14ac:dyDescent="0.25">
      <c r="H218"/>
    </row>
    <row r="219" spans="8:8" ht="15" x14ac:dyDescent="0.25">
      <c r="H219"/>
    </row>
    <row r="220" spans="8:8" ht="15" x14ac:dyDescent="0.25">
      <c r="H220"/>
    </row>
    <row r="221" spans="8:8" ht="15" x14ac:dyDescent="0.25">
      <c r="H221"/>
    </row>
    <row r="222" spans="8:8" ht="15" x14ac:dyDescent="0.25">
      <c r="H222"/>
    </row>
    <row r="223" spans="8:8" ht="15" x14ac:dyDescent="0.25">
      <c r="H223"/>
    </row>
    <row r="224" spans="8:8" ht="15" x14ac:dyDescent="0.25">
      <c r="H224"/>
    </row>
    <row r="225" spans="8:8" ht="15" x14ac:dyDescent="0.25">
      <c r="H225"/>
    </row>
    <row r="226" spans="8:8" ht="15" x14ac:dyDescent="0.25">
      <c r="H226"/>
    </row>
    <row r="227" spans="8:8" ht="15" x14ac:dyDescent="0.25">
      <c r="H227"/>
    </row>
    <row r="228" spans="8:8" ht="15" x14ac:dyDescent="0.25">
      <c r="H228"/>
    </row>
    <row r="229" spans="8:8" ht="15" x14ac:dyDescent="0.25">
      <c r="H229"/>
    </row>
    <row r="230" spans="8:8" ht="15" x14ac:dyDescent="0.25">
      <c r="H230"/>
    </row>
    <row r="231" spans="8:8" ht="15" x14ac:dyDescent="0.25">
      <c r="H231"/>
    </row>
    <row r="232" spans="8:8" ht="15" x14ac:dyDescent="0.25">
      <c r="H232"/>
    </row>
    <row r="233" spans="8:8" ht="15" x14ac:dyDescent="0.25">
      <c r="H233"/>
    </row>
    <row r="234" spans="8:8" ht="15" x14ac:dyDescent="0.25">
      <c r="H234"/>
    </row>
    <row r="235" spans="8:8" ht="15" x14ac:dyDescent="0.25">
      <c r="H235"/>
    </row>
    <row r="236" spans="8:8" ht="15" x14ac:dyDescent="0.25">
      <c r="H236"/>
    </row>
    <row r="237" spans="8:8" ht="15" x14ac:dyDescent="0.25">
      <c r="H237"/>
    </row>
    <row r="238" spans="8:8" ht="15" x14ac:dyDescent="0.25">
      <c r="H238"/>
    </row>
    <row r="239" spans="8:8" ht="15" x14ac:dyDescent="0.25">
      <c r="H239"/>
    </row>
    <row r="240" spans="8:8" ht="15" x14ac:dyDescent="0.25">
      <c r="H240"/>
    </row>
    <row r="241" spans="8:8" ht="15" x14ac:dyDescent="0.25">
      <c r="H241"/>
    </row>
    <row r="242" spans="8:8" ht="15" x14ac:dyDescent="0.25">
      <c r="H242"/>
    </row>
    <row r="243" spans="8:8" ht="15" x14ac:dyDescent="0.25">
      <c r="H243"/>
    </row>
    <row r="244" spans="8:8" ht="15" x14ac:dyDescent="0.25">
      <c r="H244"/>
    </row>
    <row r="245" spans="8:8" ht="15" x14ac:dyDescent="0.25">
      <c r="H245"/>
    </row>
    <row r="246" spans="8:8" ht="15" x14ac:dyDescent="0.25">
      <c r="H246"/>
    </row>
    <row r="247" spans="8:8" ht="15" x14ac:dyDescent="0.25">
      <c r="H247"/>
    </row>
    <row r="248" spans="8:8" ht="15" x14ac:dyDescent="0.25">
      <c r="H248"/>
    </row>
    <row r="249" spans="8:8" ht="15" x14ac:dyDescent="0.25">
      <c r="H249"/>
    </row>
    <row r="250" spans="8:8" ht="15" x14ac:dyDescent="0.25">
      <c r="H250"/>
    </row>
    <row r="251" spans="8:8" ht="15" x14ac:dyDescent="0.25">
      <c r="H251"/>
    </row>
    <row r="252" spans="8:8" ht="15" x14ac:dyDescent="0.25">
      <c r="H252"/>
    </row>
    <row r="253" spans="8:8" ht="15" x14ac:dyDescent="0.25">
      <c r="H253"/>
    </row>
    <row r="254" spans="8:8" ht="15" x14ac:dyDescent="0.25">
      <c r="H254"/>
    </row>
    <row r="255" spans="8:8" ht="15" x14ac:dyDescent="0.25">
      <c r="H255"/>
    </row>
    <row r="256" spans="8:8" ht="15" x14ac:dyDescent="0.25">
      <c r="H256"/>
    </row>
    <row r="257" spans="8:8" ht="15" x14ac:dyDescent="0.25">
      <c r="H257"/>
    </row>
    <row r="258" spans="8:8" ht="15" x14ac:dyDescent="0.25">
      <c r="H258"/>
    </row>
    <row r="259" spans="8:8" ht="15" x14ac:dyDescent="0.25">
      <c r="H259"/>
    </row>
    <row r="260" spans="8:8" ht="15" x14ac:dyDescent="0.25">
      <c r="H260"/>
    </row>
    <row r="261" spans="8:8" ht="15" x14ac:dyDescent="0.25">
      <c r="H261"/>
    </row>
    <row r="262" spans="8:8" ht="15" x14ac:dyDescent="0.25">
      <c r="H262"/>
    </row>
    <row r="263" spans="8:8" ht="15" x14ac:dyDescent="0.25">
      <c r="H263"/>
    </row>
    <row r="264" spans="8:8" ht="15" x14ac:dyDescent="0.25">
      <c r="H264"/>
    </row>
    <row r="265" spans="8:8" ht="15" x14ac:dyDescent="0.25">
      <c r="H265"/>
    </row>
    <row r="266" spans="8:8" ht="15" x14ac:dyDescent="0.25">
      <c r="H266"/>
    </row>
    <row r="267" spans="8:8" ht="15" x14ac:dyDescent="0.25">
      <c r="H267"/>
    </row>
    <row r="268" spans="8:8" ht="15" x14ac:dyDescent="0.25">
      <c r="H268"/>
    </row>
    <row r="269" spans="8:8" ht="15" x14ac:dyDescent="0.25">
      <c r="H269"/>
    </row>
    <row r="270" spans="8:8" ht="15" x14ac:dyDescent="0.25">
      <c r="H270"/>
    </row>
    <row r="271" spans="8:8" ht="15" x14ac:dyDescent="0.25">
      <c r="H271"/>
    </row>
    <row r="272" spans="8:8" ht="15" x14ac:dyDescent="0.25">
      <c r="H272"/>
    </row>
    <row r="273" spans="8:8" ht="15" x14ac:dyDescent="0.25">
      <c r="H273"/>
    </row>
    <row r="274" spans="8:8" ht="15" x14ac:dyDescent="0.25">
      <c r="H274"/>
    </row>
    <row r="275" spans="8:8" ht="15" x14ac:dyDescent="0.25">
      <c r="H275"/>
    </row>
    <row r="276" spans="8:8" ht="15" x14ac:dyDescent="0.25">
      <c r="H276"/>
    </row>
    <row r="277" spans="8:8" ht="15" x14ac:dyDescent="0.25">
      <c r="H277"/>
    </row>
    <row r="278" spans="8:8" ht="15" x14ac:dyDescent="0.25">
      <c r="H278"/>
    </row>
    <row r="279" spans="8:8" ht="15" x14ac:dyDescent="0.25">
      <c r="H279"/>
    </row>
    <row r="280" spans="8:8" ht="15" x14ac:dyDescent="0.25">
      <c r="H280"/>
    </row>
    <row r="281" spans="8:8" ht="15" x14ac:dyDescent="0.25">
      <c r="H281"/>
    </row>
    <row r="282" spans="8:8" ht="15" x14ac:dyDescent="0.25">
      <c r="H282"/>
    </row>
    <row r="283" spans="8:8" ht="15" x14ac:dyDescent="0.25">
      <c r="H283"/>
    </row>
    <row r="284" spans="8:8" ht="15" x14ac:dyDescent="0.25">
      <c r="H284"/>
    </row>
    <row r="285" spans="8:8" ht="15" x14ac:dyDescent="0.25">
      <c r="H285"/>
    </row>
    <row r="286" spans="8:8" ht="15" x14ac:dyDescent="0.25">
      <c r="H286"/>
    </row>
    <row r="287" spans="8:8" ht="15" x14ac:dyDescent="0.25">
      <c r="H287"/>
    </row>
    <row r="288" spans="8:8" ht="15" x14ac:dyDescent="0.25">
      <c r="H288"/>
    </row>
    <row r="289" spans="8:8" ht="15" x14ac:dyDescent="0.25">
      <c r="H289"/>
    </row>
    <row r="290" spans="8:8" ht="15" x14ac:dyDescent="0.25">
      <c r="H290"/>
    </row>
    <row r="291" spans="8:8" ht="15" x14ac:dyDescent="0.25">
      <c r="H291"/>
    </row>
    <row r="292" spans="8:8" ht="15" x14ac:dyDescent="0.25">
      <c r="H292"/>
    </row>
    <row r="293" spans="8:8" ht="15" x14ac:dyDescent="0.25">
      <c r="H293"/>
    </row>
    <row r="294" spans="8:8" ht="15" x14ac:dyDescent="0.25">
      <c r="H294"/>
    </row>
    <row r="295" spans="8:8" ht="15" x14ac:dyDescent="0.25">
      <c r="H295"/>
    </row>
    <row r="296" spans="8:8" ht="15" x14ac:dyDescent="0.25">
      <c r="H296"/>
    </row>
    <row r="297" spans="8:8" ht="15" x14ac:dyDescent="0.25">
      <c r="H297"/>
    </row>
    <row r="298" spans="8:8" ht="15" x14ac:dyDescent="0.25">
      <c r="H298"/>
    </row>
    <row r="299" spans="8:8" ht="15" x14ac:dyDescent="0.25">
      <c r="H299"/>
    </row>
    <row r="300" spans="8:8" ht="15" x14ac:dyDescent="0.25">
      <c r="H300"/>
    </row>
    <row r="301" spans="8:8" ht="15" x14ac:dyDescent="0.25">
      <c r="H301"/>
    </row>
    <row r="302" spans="8:8" ht="15" x14ac:dyDescent="0.25">
      <c r="H302"/>
    </row>
    <row r="303" spans="8:8" ht="15" x14ac:dyDescent="0.25">
      <c r="H303"/>
    </row>
  </sheetData>
  <mergeCells count="5">
    <mergeCell ref="B1:E1"/>
    <mergeCell ref="B3:E3"/>
    <mergeCell ref="B5:E5"/>
    <mergeCell ref="B6:B7"/>
    <mergeCell ref="E6:E7"/>
  </mergeCells>
  <conditionalFormatting sqref="B7">
    <cfRule type="expression" dxfId="116" priority="6">
      <formula>COUNTIF($E7:$P7,"1")</formula>
    </cfRule>
  </conditionalFormatting>
  <conditionalFormatting sqref="B11:B12">
    <cfRule type="expression" dxfId="115" priority="5">
      <formula>COUNTIF($E7:$P7,"1")</formula>
    </cfRule>
  </conditionalFormatting>
  <conditionalFormatting sqref="C12:D12 C11:C12 E11:E12">
    <cfRule type="expression" dxfId="114" priority="2">
      <formula>ISBLANK(C11)</formula>
    </cfRule>
  </conditionalFormatting>
  <conditionalFormatting sqref="D11">
    <cfRule type="expression" dxfId="113" priority="1">
      <formula>ISBLANK(D11)</formula>
    </cfRule>
  </conditionalFormatting>
  <dataValidations count="2">
    <dataValidation type="list" allowBlank="1" showInputMessage="1" showErrorMessage="1" sqref="D11:D12">
      <formula1>$G$19:$G$21</formula1>
    </dataValidation>
    <dataValidation type="list" allowBlank="1" showInputMessage="1" showErrorMessage="1" sqref="C11:C12">
      <formula1>$F$19:$F$24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fitToHeight="10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AK23"/>
  <sheetViews>
    <sheetView showGridLines="0" zoomScale="80" zoomScaleNormal="80" zoomScaleSheetLayoutView="100" workbookViewId="0">
      <selection activeCell="AG22" sqref="AG22"/>
    </sheetView>
  </sheetViews>
  <sheetFormatPr baseColWidth="10" defaultColWidth="11.42578125" defaultRowHeight="14.25" x14ac:dyDescent="0.2"/>
  <cols>
    <col min="1" max="1" width="3.28515625" style="8" customWidth="1"/>
    <col min="2" max="2" width="14.42578125" style="11" customWidth="1"/>
    <col min="3" max="3" width="10.7109375" style="8" customWidth="1"/>
    <col min="4" max="4" width="54.85546875" style="8" customWidth="1"/>
    <col min="5" max="16384" width="11.42578125" style="8"/>
  </cols>
  <sheetData>
    <row r="1" spans="1:37" ht="27" customHeight="1" x14ac:dyDescent="0.25">
      <c r="A1" s="32"/>
      <c r="B1" s="354" t="s">
        <v>136</v>
      </c>
      <c r="C1" s="354"/>
      <c r="D1" s="354"/>
    </row>
    <row r="2" spans="1:37" ht="18" customHeight="1" x14ac:dyDescent="0.25">
      <c r="A2" s="32"/>
      <c r="B2" s="70"/>
      <c r="C2" s="71"/>
      <c r="D2" s="71"/>
    </row>
    <row r="3" spans="1:37" ht="57" customHeight="1" x14ac:dyDescent="0.2">
      <c r="A3" s="32"/>
      <c r="B3" s="380" t="s">
        <v>137</v>
      </c>
      <c r="C3" s="416"/>
      <c r="D3" s="416"/>
    </row>
    <row r="4" spans="1:37" ht="12" customHeight="1" thickBot="1" x14ac:dyDescent="0.3">
      <c r="A4" s="32"/>
      <c r="B4" s="337"/>
      <c r="C4" s="338"/>
      <c r="D4" s="338"/>
    </row>
    <row r="5" spans="1:37" ht="12.75" customHeight="1" x14ac:dyDescent="0.2">
      <c r="A5" s="32"/>
      <c r="B5" s="417" t="s">
        <v>138</v>
      </c>
      <c r="C5" s="361"/>
      <c r="D5" s="361"/>
    </row>
    <row r="6" spans="1:37" ht="24" customHeight="1" x14ac:dyDescent="0.2">
      <c r="A6" s="32"/>
      <c r="B6" s="165" t="s">
        <v>14</v>
      </c>
      <c r="C6" s="166" t="s">
        <v>139</v>
      </c>
      <c r="D6" s="166" t="s">
        <v>36</v>
      </c>
    </row>
    <row r="7" spans="1:37" s="18" customFormat="1" ht="12" customHeight="1" x14ac:dyDescent="0.2">
      <c r="A7" s="72"/>
    </row>
    <row r="8" spans="1:37" s="18" customFormat="1" x14ac:dyDescent="0.2">
      <c r="A8" s="72"/>
      <c r="B8" s="291" t="s">
        <v>17</v>
      </c>
      <c r="C8" s="253">
        <f>COUNTA(C10:C11)</f>
        <v>0</v>
      </c>
      <c r="D8" s="254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</row>
    <row r="9" spans="1:37" s="18" customFormat="1" ht="12" customHeight="1" x14ac:dyDescent="0.2">
      <c r="A9" s="72"/>
    </row>
    <row r="10" spans="1:37" s="18" customFormat="1" ht="18" customHeight="1" x14ac:dyDescent="0.2">
      <c r="A10" s="72"/>
      <c r="B10" s="246" t="s">
        <v>19</v>
      </c>
      <c r="C10" s="122"/>
      <c r="D10" s="346" t="s">
        <v>194</v>
      </c>
    </row>
    <row r="11" spans="1:37" s="18" customFormat="1" ht="18" customHeight="1" x14ac:dyDescent="0.2">
      <c r="A11" s="72"/>
      <c r="B11" s="246" t="s">
        <v>21</v>
      </c>
      <c r="C11" s="122"/>
      <c r="D11" s="346" t="s">
        <v>194</v>
      </c>
    </row>
    <row r="12" spans="1:37" s="18" customFormat="1" ht="12.75" customHeight="1" thickBot="1" x14ac:dyDescent="0.25">
      <c r="A12" s="72"/>
      <c r="B12" s="31"/>
      <c r="C12" s="3"/>
      <c r="D12" s="3"/>
    </row>
    <row r="13" spans="1:37" ht="12" customHeight="1" x14ac:dyDescent="0.2">
      <c r="A13" s="32"/>
    </row>
    <row r="14" spans="1:37" ht="12.75" customHeight="1" x14ac:dyDescent="0.2">
      <c r="A14" s="32"/>
    </row>
    <row r="15" spans="1:37" ht="12" customHeight="1" x14ac:dyDescent="0.2"/>
    <row r="17" spans="4:4" x14ac:dyDescent="0.2">
      <c r="D17" s="12" t="s">
        <v>104</v>
      </c>
    </row>
    <row r="18" spans="4:4" x14ac:dyDescent="0.2">
      <c r="D18" s="12" t="s">
        <v>105</v>
      </c>
    </row>
    <row r="19" spans="4:4" x14ac:dyDescent="0.2">
      <c r="D19" s="12" t="s">
        <v>106</v>
      </c>
    </row>
    <row r="20" spans="4:4" hidden="1" x14ac:dyDescent="0.2"/>
    <row r="21" spans="4:4" hidden="1" x14ac:dyDescent="0.2"/>
    <row r="22" spans="4:4" hidden="1" x14ac:dyDescent="0.2"/>
    <row r="23" spans="4:4" hidden="1" x14ac:dyDescent="0.2"/>
  </sheetData>
  <mergeCells count="3">
    <mergeCell ref="B1:D1"/>
    <mergeCell ref="B3:D3"/>
    <mergeCell ref="B5:D5"/>
  </mergeCells>
  <conditionalFormatting sqref="B10:B11">
    <cfRule type="expression" dxfId="112" priority="5">
      <formula>COUNTIF($E7:$P7,"1")</formula>
    </cfRule>
  </conditionalFormatting>
  <conditionalFormatting sqref="C10:C11">
    <cfRule type="expression" dxfId="111" priority="4">
      <formula>ISBLANK(C10)</formula>
    </cfRule>
  </conditionalFormatting>
  <conditionalFormatting sqref="D10:D11">
    <cfRule type="expression" dxfId="110" priority="1">
      <formula>ISBLANK(D10)</formula>
    </cfRule>
  </conditionalFormatting>
  <dataValidations count="1">
    <dataValidation type="list" allowBlank="1" showInputMessage="1" showErrorMessage="1" sqref="C10:C11">
      <formula1>$D$17:$D$19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fitToHeight="10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G351"/>
  <sheetViews>
    <sheetView showGridLines="0" view="pageBreakPreview" zoomScale="88" zoomScaleNormal="100" zoomScaleSheetLayoutView="88" workbookViewId="0">
      <selection activeCell="AG22" sqref="AG22"/>
    </sheetView>
  </sheetViews>
  <sheetFormatPr baseColWidth="10" defaultColWidth="11.42578125" defaultRowHeight="14.25" x14ac:dyDescent="0.2"/>
  <cols>
    <col min="1" max="1" width="21.85546875" style="8" customWidth="1"/>
    <col min="2" max="8" width="10.7109375" style="8" customWidth="1"/>
    <col min="9" max="9" width="17" style="8" customWidth="1"/>
    <col min="10" max="10" width="3.85546875" style="8" customWidth="1"/>
    <col min="11" max="11" width="8.28515625" style="8" customWidth="1"/>
    <col min="12" max="16384" width="11.42578125" style="8"/>
  </cols>
  <sheetData>
    <row r="1" spans="1:33" ht="39.75" customHeight="1" x14ac:dyDescent="0.2">
      <c r="A1" s="383" t="s">
        <v>140</v>
      </c>
      <c r="B1" s="383"/>
      <c r="C1" s="383"/>
      <c r="D1" s="383"/>
      <c r="E1" s="383"/>
      <c r="F1" s="383"/>
      <c r="G1" s="383"/>
      <c r="H1" s="383"/>
      <c r="I1" s="383"/>
    </row>
    <row r="2" spans="1:33" ht="19.5" customHeight="1" x14ac:dyDescent="0.2">
      <c r="A2" s="14"/>
      <c r="B2" s="15"/>
      <c r="C2" s="15"/>
      <c r="D2" s="15"/>
      <c r="E2" s="15"/>
      <c r="F2" s="15"/>
      <c r="G2" s="15"/>
      <c r="H2" s="15"/>
      <c r="I2" s="15"/>
      <c r="L2" s="61"/>
      <c r="M2" s="94"/>
      <c r="N2" s="94"/>
      <c r="O2" s="94"/>
      <c r="P2" s="95"/>
      <c r="Q2" s="95"/>
      <c r="R2" s="94"/>
      <c r="S2" s="94"/>
    </row>
    <row r="3" spans="1:33" ht="57" customHeight="1" x14ac:dyDescent="0.2">
      <c r="A3" s="381" t="s">
        <v>141</v>
      </c>
      <c r="B3" s="381"/>
      <c r="C3" s="381"/>
      <c r="D3" s="381"/>
      <c r="E3" s="381"/>
      <c r="F3" s="381"/>
      <c r="G3" s="381"/>
      <c r="H3" s="381"/>
      <c r="I3" s="381"/>
      <c r="L3" s="61"/>
      <c r="M3" s="92"/>
      <c r="N3" s="92"/>
      <c r="O3" s="92"/>
      <c r="P3" s="92"/>
      <c r="Q3" s="92"/>
      <c r="R3" s="92"/>
      <c r="S3" s="92"/>
    </row>
    <row r="4" spans="1:33" ht="12" customHeight="1" thickBot="1" x14ac:dyDescent="0.25">
      <c r="A4" s="14"/>
      <c r="B4" s="15"/>
      <c r="C4" s="15"/>
      <c r="D4" s="15"/>
      <c r="E4" s="15"/>
      <c r="F4" s="15"/>
      <c r="G4" s="15"/>
      <c r="H4" s="15"/>
      <c r="I4" s="15"/>
      <c r="M4" s="91"/>
      <c r="N4" s="91"/>
      <c r="O4" s="91"/>
      <c r="P4" s="91"/>
      <c r="Q4" s="91"/>
      <c r="R4" s="91"/>
      <c r="S4" s="91"/>
    </row>
    <row r="5" spans="1:33" ht="13.9" customHeight="1" x14ac:dyDescent="0.2">
      <c r="A5" s="391" t="s">
        <v>14</v>
      </c>
      <c r="B5" s="427" t="s">
        <v>142</v>
      </c>
      <c r="C5" s="427"/>
      <c r="D5" s="427"/>
      <c r="E5" s="427"/>
      <c r="F5" s="427"/>
      <c r="G5" s="427"/>
      <c r="H5" s="427"/>
      <c r="I5" s="428"/>
      <c r="M5" s="91"/>
      <c r="N5" s="91"/>
      <c r="O5" s="91"/>
      <c r="P5" s="91"/>
      <c r="Q5" s="91"/>
      <c r="R5" s="91"/>
      <c r="S5" s="91"/>
    </row>
    <row r="6" spans="1:33" ht="48.75" customHeight="1" x14ac:dyDescent="0.2">
      <c r="A6" s="393"/>
      <c r="B6" s="167"/>
      <c r="C6" s="167"/>
      <c r="D6" s="167"/>
      <c r="E6" s="167"/>
      <c r="F6" s="167"/>
      <c r="G6" s="167"/>
      <c r="H6" s="167"/>
      <c r="I6" s="209" t="s">
        <v>13</v>
      </c>
    </row>
    <row r="7" spans="1:33" ht="12" customHeight="1" x14ac:dyDescent="0.2">
      <c r="A7" s="61"/>
      <c r="B7" s="61"/>
      <c r="C7" s="61"/>
      <c r="D7" s="61"/>
      <c r="E7" s="61"/>
      <c r="F7" s="61"/>
      <c r="G7" s="61"/>
      <c r="H7" s="61"/>
      <c r="I7" s="61"/>
    </row>
    <row r="8" spans="1:33" x14ac:dyDescent="0.2">
      <c r="A8" s="261" t="s">
        <v>13</v>
      </c>
      <c r="B8" s="124">
        <f t="shared" ref="B8:G8" si="0">SUM(B9:B12)</f>
        <v>2</v>
      </c>
      <c r="C8" s="124">
        <f t="shared" si="0"/>
        <v>2</v>
      </c>
      <c r="D8" s="124">
        <f t="shared" si="0"/>
        <v>2</v>
      </c>
      <c r="E8" s="124">
        <f t="shared" si="0"/>
        <v>2</v>
      </c>
      <c r="F8" s="124">
        <f t="shared" si="0"/>
        <v>2</v>
      </c>
      <c r="G8" s="124">
        <f t="shared" si="0"/>
        <v>2</v>
      </c>
      <c r="H8" s="125">
        <f>SUM(H9:H11)</f>
        <v>2</v>
      </c>
      <c r="I8" s="138">
        <f>SUM(B8:H8)</f>
        <v>14</v>
      </c>
    </row>
    <row r="9" spans="1:33" x14ac:dyDescent="0.2">
      <c r="A9" s="261" t="s">
        <v>126</v>
      </c>
      <c r="B9" s="125">
        <f t="shared" ref="B9:H9" si="1">COUNTIF(B14:B15,"1")</f>
        <v>2</v>
      </c>
      <c r="C9" s="125">
        <f t="shared" si="1"/>
        <v>2</v>
      </c>
      <c r="D9" s="125">
        <f t="shared" si="1"/>
        <v>2</v>
      </c>
      <c r="E9" s="125">
        <f t="shared" si="1"/>
        <v>2</v>
      </c>
      <c r="F9" s="125">
        <f t="shared" si="1"/>
        <v>2</v>
      </c>
      <c r="G9" s="125">
        <f t="shared" si="1"/>
        <v>2</v>
      </c>
      <c r="H9" s="125">
        <f t="shared" si="1"/>
        <v>2</v>
      </c>
      <c r="I9" s="139">
        <f>SUM(B9:H9)</f>
        <v>14</v>
      </c>
    </row>
    <row r="10" spans="1:33" x14ac:dyDescent="0.2">
      <c r="A10" s="126" t="s">
        <v>108</v>
      </c>
      <c r="B10" s="111">
        <f t="shared" ref="B10:H10" si="2">COUNTIF(B14:B15,0)</f>
        <v>0</v>
      </c>
      <c r="C10" s="111">
        <f t="shared" si="2"/>
        <v>0</v>
      </c>
      <c r="D10" s="111">
        <f t="shared" si="2"/>
        <v>0</v>
      </c>
      <c r="E10" s="111">
        <f t="shared" si="2"/>
        <v>0</v>
      </c>
      <c r="F10" s="111">
        <f t="shared" si="2"/>
        <v>0</v>
      </c>
      <c r="G10" s="111">
        <f t="shared" si="2"/>
        <v>0</v>
      </c>
      <c r="H10" s="111">
        <f t="shared" si="2"/>
        <v>0</v>
      </c>
      <c r="I10" s="260">
        <f>SUM(B10:H10)</f>
        <v>0</v>
      </c>
    </row>
    <row r="11" spans="1:33" x14ac:dyDescent="0.2">
      <c r="A11" s="126" t="s">
        <v>143</v>
      </c>
      <c r="B11" s="111">
        <f t="shared" ref="B11:H11" si="3">COUNTIF(B14:B15,"J")</f>
        <v>0</v>
      </c>
      <c r="C11" s="111">
        <f t="shared" si="3"/>
        <v>0</v>
      </c>
      <c r="D11" s="111">
        <f t="shared" si="3"/>
        <v>0</v>
      </c>
      <c r="E11" s="111">
        <f t="shared" si="3"/>
        <v>0</v>
      </c>
      <c r="F11" s="111">
        <f t="shared" si="3"/>
        <v>0</v>
      </c>
      <c r="G11" s="111">
        <f t="shared" si="3"/>
        <v>0</v>
      </c>
      <c r="H11" s="111">
        <f t="shared" si="3"/>
        <v>0</v>
      </c>
      <c r="I11" s="260">
        <f>SUM(B11:H11)</f>
        <v>0</v>
      </c>
    </row>
    <row r="12" spans="1:33" x14ac:dyDescent="0.2">
      <c r="A12" s="126" t="s">
        <v>144</v>
      </c>
      <c r="B12" s="111">
        <f t="shared" ref="B12:H12" si="4">COUNTIF(B14:B15, "NA")</f>
        <v>0</v>
      </c>
      <c r="C12" s="111">
        <f t="shared" si="4"/>
        <v>0</v>
      </c>
      <c r="D12" s="111">
        <f t="shared" si="4"/>
        <v>0</v>
      </c>
      <c r="E12" s="111">
        <f>COUNTIF(E14:E15, "NA")</f>
        <v>0</v>
      </c>
      <c r="F12" s="111">
        <f t="shared" si="4"/>
        <v>0</v>
      </c>
      <c r="G12" s="111">
        <f t="shared" si="4"/>
        <v>0</v>
      </c>
      <c r="H12" s="111">
        <f t="shared" si="4"/>
        <v>0</v>
      </c>
      <c r="I12" s="260">
        <f>SUM(B12:H12)</f>
        <v>0</v>
      </c>
    </row>
    <row r="13" spans="1:33" ht="12" customHeight="1" x14ac:dyDescent="0.2">
      <c r="A13" s="61"/>
      <c r="B13" s="61"/>
      <c r="C13" s="61"/>
      <c r="D13" s="61"/>
      <c r="E13" s="61"/>
      <c r="F13" s="61"/>
      <c r="G13" s="61"/>
      <c r="H13" s="61"/>
      <c r="I13" s="61"/>
    </row>
    <row r="14" spans="1:33" ht="15" customHeight="1" x14ac:dyDescent="0.2">
      <c r="A14" s="250" t="s">
        <v>19</v>
      </c>
      <c r="B14" s="127">
        <v>1</v>
      </c>
      <c r="C14" s="127">
        <v>1</v>
      </c>
      <c r="D14" s="127">
        <v>1</v>
      </c>
      <c r="E14" s="127">
        <v>1</v>
      </c>
      <c r="F14" s="127">
        <v>1</v>
      </c>
      <c r="G14" s="127">
        <v>1</v>
      </c>
      <c r="H14" s="127">
        <v>1</v>
      </c>
      <c r="I14" s="141">
        <f t="shared" ref="I14" si="5">SUM(B14:H14)</f>
        <v>7</v>
      </c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</row>
    <row r="15" spans="1:33" ht="15" customHeight="1" x14ac:dyDescent="0.2">
      <c r="A15" s="250" t="s">
        <v>21</v>
      </c>
      <c r="B15" s="127">
        <v>1</v>
      </c>
      <c r="C15" s="127">
        <v>1</v>
      </c>
      <c r="D15" s="127">
        <v>1</v>
      </c>
      <c r="E15" s="127">
        <v>1</v>
      </c>
      <c r="F15" s="127">
        <v>1</v>
      </c>
      <c r="G15" s="127">
        <v>1</v>
      </c>
      <c r="H15" s="127">
        <v>1</v>
      </c>
      <c r="I15" s="141">
        <f>SUM(B15:H15)</f>
        <v>7</v>
      </c>
    </row>
    <row r="16" spans="1:33" ht="15" customHeight="1" thickBot="1" x14ac:dyDescent="0.25">
      <c r="A16" s="25"/>
      <c r="B16" s="25"/>
      <c r="C16" s="25"/>
      <c r="D16" s="25"/>
      <c r="E16" s="25"/>
      <c r="F16" s="25"/>
      <c r="G16" s="25"/>
      <c r="H16" s="25"/>
      <c r="I16" s="25"/>
    </row>
    <row r="17" spans="1:12" ht="15" customHeight="1" x14ac:dyDescent="0.2">
      <c r="A17" s="61"/>
      <c r="B17" s="61"/>
      <c r="C17" s="61"/>
      <c r="D17" s="61"/>
      <c r="E17" s="61"/>
      <c r="F17" s="61"/>
      <c r="G17" s="61"/>
      <c r="H17" s="61"/>
      <c r="I17" s="61"/>
    </row>
    <row r="18" spans="1:12" ht="15" customHeight="1" thickBot="1" x14ac:dyDescent="0.25">
      <c r="A18" s="61"/>
      <c r="B18" s="61"/>
      <c r="C18" s="61"/>
      <c r="D18" s="61"/>
      <c r="E18" s="61"/>
      <c r="F18" s="61"/>
      <c r="G18" s="61"/>
      <c r="H18" s="61"/>
      <c r="I18" s="61"/>
      <c r="L18" s="51"/>
    </row>
    <row r="19" spans="1:12" ht="12" customHeight="1" x14ac:dyDescent="0.2">
      <c r="A19" s="292" t="s">
        <v>145</v>
      </c>
      <c r="B19" s="143">
        <f t="shared" ref="B19:H19" si="6">B9/2</f>
        <v>1</v>
      </c>
      <c r="C19" s="143">
        <f t="shared" si="6"/>
        <v>1</v>
      </c>
      <c r="D19" s="143">
        <f t="shared" si="6"/>
        <v>1</v>
      </c>
      <c r="E19" s="143">
        <f t="shared" si="6"/>
        <v>1</v>
      </c>
      <c r="F19" s="143">
        <f t="shared" si="6"/>
        <v>1</v>
      </c>
      <c r="G19" s="143">
        <f t="shared" si="6"/>
        <v>1</v>
      </c>
      <c r="H19" s="143">
        <f t="shared" si="6"/>
        <v>1</v>
      </c>
      <c r="I19" s="293">
        <f>I9/(2*7)</f>
        <v>1</v>
      </c>
    </row>
    <row r="20" spans="1:12" ht="15" customHeight="1" x14ac:dyDescent="0.2">
      <c r="A20" s="294" t="s">
        <v>146</v>
      </c>
      <c r="B20" s="130">
        <f>B10/2</f>
        <v>0</v>
      </c>
      <c r="C20" s="130">
        <f t="shared" ref="C20:C22" si="7">C10/5</f>
        <v>0</v>
      </c>
      <c r="D20" s="130">
        <f>D10/2</f>
        <v>0</v>
      </c>
      <c r="E20" s="130">
        <f t="shared" ref="E20:H22" si="8">E10/2</f>
        <v>0</v>
      </c>
      <c r="F20" s="130">
        <f t="shared" si="8"/>
        <v>0</v>
      </c>
      <c r="G20" s="130">
        <f t="shared" si="8"/>
        <v>0</v>
      </c>
      <c r="H20" s="130">
        <f t="shared" si="8"/>
        <v>0</v>
      </c>
      <c r="I20" s="295">
        <f>I10/(2*7)</f>
        <v>0</v>
      </c>
    </row>
    <row r="21" spans="1:12" ht="15" customHeight="1" x14ac:dyDescent="0.2">
      <c r="A21" s="294" t="s">
        <v>147</v>
      </c>
      <c r="B21" s="130">
        <f>B11/2</f>
        <v>0</v>
      </c>
      <c r="C21" s="130">
        <f t="shared" si="7"/>
        <v>0</v>
      </c>
      <c r="D21" s="130">
        <f>D11/2</f>
        <v>0</v>
      </c>
      <c r="E21" s="130">
        <f t="shared" si="8"/>
        <v>0</v>
      </c>
      <c r="F21" s="130">
        <f t="shared" si="8"/>
        <v>0</v>
      </c>
      <c r="G21" s="130">
        <f t="shared" si="8"/>
        <v>0</v>
      </c>
      <c r="H21" s="130">
        <f t="shared" si="8"/>
        <v>0</v>
      </c>
      <c r="I21" s="295">
        <f>I11/(2*7)</f>
        <v>0</v>
      </c>
    </row>
    <row r="22" spans="1:12" ht="15" customHeight="1" x14ac:dyDescent="0.2">
      <c r="A22" s="294" t="s">
        <v>148</v>
      </c>
      <c r="B22" s="130">
        <f>B12/2</f>
        <v>0</v>
      </c>
      <c r="C22" s="130">
        <f t="shared" si="7"/>
        <v>0</v>
      </c>
      <c r="D22" s="130">
        <f>D12/2</f>
        <v>0</v>
      </c>
      <c r="E22" s="130">
        <f t="shared" si="8"/>
        <v>0</v>
      </c>
      <c r="F22" s="130">
        <f t="shared" si="8"/>
        <v>0</v>
      </c>
      <c r="G22" s="130">
        <f t="shared" si="8"/>
        <v>0</v>
      </c>
      <c r="H22" s="130">
        <f t="shared" si="8"/>
        <v>0</v>
      </c>
      <c r="I22" s="295">
        <f>I12/(2*7)</f>
        <v>0</v>
      </c>
    </row>
    <row r="23" spans="1:12" ht="12" customHeight="1" thickBot="1" x14ac:dyDescent="0.25">
      <c r="A23" s="128"/>
      <c r="B23" s="129"/>
      <c r="C23" s="129"/>
      <c r="D23" s="129"/>
      <c r="E23" s="129"/>
      <c r="F23" s="129"/>
      <c r="G23" s="129"/>
      <c r="H23" s="129"/>
      <c r="I23" s="208"/>
    </row>
    <row r="24" spans="1:12" ht="15" customHeight="1" x14ac:dyDescent="0.2">
      <c r="A24" s="296"/>
      <c r="B24" s="297"/>
      <c r="C24" s="297"/>
      <c r="D24" s="297"/>
      <c r="E24" s="297"/>
      <c r="F24" s="297"/>
      <c r="G24" s="297"/>
      <c r="H24" s="297"/>
      <c r="I24" s="61"/>
    </row>
    <row r="25" spans="1:12" ht="15" customHeight="1" x14ac:dyDescent="0.2">
      <c r="A25" s="298" t="s">
        <v>149</v>
      </c>
      <c r="B25" s="4">
        <v>1</v>
      </c>
      <c r="C25" s="299"/>
      <c r="D25" s="299"/>
      <c r="E25" s="299"/>
      <c r="F25" s="299"/>
      <c r="G25" s="299"/>
      <c r="H25" s="299"/>
      <c r="I25" s="61"/>
    </row>
    <row r="26" spans="1:12" ht="15" customHeight="1" x14ac:dyDescent="0.2">
      <c r="A26" s="298" t="s">
        <v>150</v>
      </c>
      <c r="B26" s="4">
        <v>0</v>
      </c>
      <c r="C26" s="299"/>
      <c r="D26" s="299"/>
      <c r="E26" s="299"/>
      <c r="F26" s="299"/>
      <c r="G26" s="299"/>
      <c r="H26" s="299"/>
      <c r="I26" s="61"/>
    </row>
    <row r="27" spans="1:12" ht="15" customHeight="1" x14ac:dyDescent="0.2">
      <c r="A27" s="298" t="s">
        <v>151</v>
      </c>
      <c r="B27" s="4" t="s">
        <v>117</v>
      </c>
      <c r="C27" s="299"/>
      <c r="D27" s="299"/>
      <c r="E27" s="299"/>
      <c r="F27" s="299"/>
      <c r="G27" s="299"/>
      <c r="H27" s="299"/>
      <c r="I27" s="61"/>
    </row>
    <row r="28" spans="1:12" ht="12" customHeight="1" x14ac:dyDescent="0.2">
      <c r="A28" s="298" t="s">
        <v>144</v>
      </c>
      <c r="B28" s="4" t="s">
        <v>152</v>
      </c>
      <c r="C28" s="299"/>
      <c r="D28" s="299"/>
      <c r="E28" s="299"/>
      <c r="F28" s="299"/>
      <c r="G28" s="299"/>
      <c r="H28" s="299"/>
      <c r="I28" s="61"/>
    </row>
    <row r="29" spans="1:12" ht="15" customHeight="1" x14ac:dyDescent="0.2">
      <c r="A29" s="299"/>
      <c r="B29" s="299"/>
      <c r="C29" s="299"/>
      <c r="D29" s="299"/>
      <c r="E29" s="299"/>
      <c r="F29" s="299"/>
      <c r="G29" s="299"/>
      <c r="H29" s="299"/>
      <c r="I29" s="61"/>
    </row>
    <row r="30" spans="1:12" ht="15" customHeight="1" thickBot="1" x14ac:dyDescent="0.25">
      <c r="A30" s="299"/>
      <c r="B30" s="299"/>
      <c r="C30" s="299"/>
      <c r="D30" s="299"/>
      <c r="E30" s="299"/>
      <c r="F30" s="299"/>
      <c r="G30" s="299"/>
      <c r="H30" s="299"/>
      <c r="I30" s="61"/>
    </row>
    <row r="31" spans="1:12" ht="27" customHeight="1" x14ac:dyDescent="0.2">
      <c r="A31" s="300"/>
      <c r="B31" s="249" t="s">
        <v>153</v>
      </c>
      <c r="C31" s="249" t="s">
        <v>154</v>
      </c>
      <c r="D31" s="249" t="s">
        <v>155</v>
      </c>
      <c r="E31" s="249" t="s">
        <v>156</v>
      </c>
      <c r="F31" s="249" t="s">
        <v>157</v>
      </c>
      <c r="G31" s="333" t="s">
        <v>158</v>
      </c>
      <c r="H31" s="333" t="s">
        <v>159</v>
      </c>
      <c r="I31" s="334" t="s">
        <v>13</v>
      </c>
    </row>
    <row r="32" spans="1:12" ht="15" customHeight="1" x14ac:dyDescent="0.2">
      <c r="A32" s="301" t="s">
        <v>126</v>
      </c>
      <c r="B32" s="131">
        <f>B9/2</f>
        <v>1</v>
      </c>
      <c r="C32" s="131">
        <f t="shared" ref="C32:G32" si="9">C9/2</f>
        <v>1</v>
      </c>
      <c r="D32" s="131">
        <f t="shared" si="9"/>
        <v>1</v>
      </c>
      <c r="E32" s="131">
        <f t="shared" si="9"/>
        <v>1</v>
      </c>
      <c r="F32" s="131">
        <f t="shared" si="9"/>
        <v>1</v>
      </c>
      <c r="G32" s="131">
        <f t="shared" si="9"/>
        <v>1</v>
      </c>
      <c r="H32" s="131">
        <f t="shared" ref="H32" si="10">H9/2</f>
        <v>1</v>
      </c>
      <c r="I32" s="302">
        <f>SUM(B32:H32)/7</f>
        <v>1</v>
      </c>
    </row>
    <row r="33" spans="1:12" ht="15" customHeight="1" x14ac:dyDescent="0.2">
      <c r="A33" s="301" t="s">
        <v>112</v>
      </c>
      <c r="B33" s="131">
        <f>(2-B9)/2</f>
        <v>0</v>
      </c>
      <c r="C33" s="131">
        <f t="shared" ref="C33:G33" si="11">(2-C9)/2</f>
        <v>0</v>
      </c>
      <c r="D33" s="131">
        <f t="shared" si="11"/>
        <v>0</v>
      </c>
      <c r="E33" s="131">
        <f t="shared" si="11"/>
        <v>0</v>
      </c>
      <c r="F33" s="131">
        <f t="shared" si="11"/>
        <v>0</v>
      </c>
      <c r="G33" s="131">
        <f t="shared" si="11"/>
        <v>0</v>
      </c>
      <c r="H33" s="131">
        <f t="shared" ref="H33" si="12">(2-H9)/2</f>
        <v>0</v>
      </c>
      <c r="I33" s="302">
        <f>SUM(B33:H33)/7</f>
        <v>0</v>
      </c>
    </row>
    <row r="34" spans="1:12" ht="15" thickBot="1" x14ac:dyDescent="0.25">
      <c r="A34" s="132"/>
      <c r="B34" s="132"/>
      <c r="C34" s="132"/>
      <c r="D34" s="132"/>
      <c r="E34" s="132"/>
      <c r="F34" s="132"/>
      <c r="G34" s="132"/>
      <c r="H34" s="132"/>
      <c r="I34" s="20"/>
    </row>
    <row r="35" spans="1:12" ht="15" customHeight="1" x14ac:dyDescent="0.2">
      <c r="A35" s="299"/>
      <c r="B35" s="299"/>
      <c r="C35" s="299"/>
      <c r="D35" s="299"/>
      <c r="E35" s="299"/>
      <c r="F35" s="299"/>
      <c r="G35" s="299"/>
      <c r="H35" s="299"/>
      <c r="I35" s="61"/>
      <c r="L35" s="51"/>
    </row>
    <row r="36" spans="1:12" x14ac:dyDescent="0.2">
      <c r="A36" s="299"/>
      <c r="B36" s="299"/>
      <c r="C36" s="299"/>
      <c r="D36" s="299"/>
      <c r="E36" s="299"/>
      <c r="F36" s="299"/>
      <c r="G36" s="299"/>
      <c r="H36" s="299"/>
      <c r="I36" s="61"/>
    </row>
    <row r="37" spans="1:12" ht="15" customHeight="1" thickBot="1" x14ac:dyDescent="0.25">
      <c r="A37" s="299"/>
      <c r="B37" s="424" t="s">
        <v>160</v>
      </c>
      <c r="C37" s="424"/>
      <c r="D37" s="424"/>
      <c r="E37" s="424"/>
      <c r="F37" s="424"/>
      <c r="G37" s="424"/>
      <c r="H37" s="424"/>
      <c r="I37" s="424"/>
    </row>
    <row r="38" spans="1:12" ht="15" customHeight="1" x14ac:dyDescent="0.2">
      <c r="A38" s="299"/>
      <c r="B38" s="425"/>
      <c r="C38" s="425"/>
      <c r="D38" s="425"/>
      <c r="E38" s="425"/>
      <c r="F38" s="425"/>
      <c r="G38" s="425"/>
      <c r="H38" s="425"/>
      <c r="I38" s="422" t="s">
        <v>13</v>
      </c>
    </row>
    <row r="39" spans="1:12" ht="15" customHeight="1" x14ac:dyDescent="0.2">
      <c r="A39" s="299"/>
      <c r="B39" s="425"/>
      <c r="C39" s="425"/>
      <c r="D39" s="425"/>
      <c r="E39" s="425"/>
      <c r="F39" s="425"/>
      <c r="G39" s="425"/>
      <c r="H39" s="425"/>
      <c r="I39" s="422"/>
    </row>
    <row r="40" spans="1:12" ht="15" customHeight="1" x14ac:dyDescent="0.2">
      <c r="A40" s="299"/>
      <c r="B40" s="425"/>
      <c r="C40" s="425"/>
      <c r="D40" s="425"/>
      <c r="E40" s="425"/>
      <c r="F40" s="425"/>
      <c r="G40" s="425"/>
      <c r="H40" s="425"/>
      <c r="I40" s="422"/>
    </row>
    <row r="41" spans="1:12" ht="15" customHeight="1" x14ac:dyDescent="0.2">
      <c r="A41" s="299"/>
      <c r="B41" s="426"/>
      <c r="C41" s="426"/>
      <c r="D41" s="426"/>
      <c r="E41" s="426"/>
      <c r="F41" s="426"/>
      <c r="G41" s="426"/>
      <c r="H41" s="426"/>
      <c r="I41" s="422"/>
    </row>
    <row r="42" spans="1:12" ht="15" customHeight="1" x14ac:dyDescent="0.2">
      <c r="A42" s="61"/>
      <c r="B42" s="359" t="s">
        <v>153</v>
      </c>
      <c r="C42" s="431" t="s">
        <v>154</v>
      </c>
      <c r="D42" s="431" t="s">
        <v>155</v>
      </c>
      <c r="E42" s="431" t="s">
        <v>156</v>
      </c>
      <c r="F42" s="433" t="s">
        <v>157</v>
      </c>
      <c r="G42" s="431" t="s">
        <v>158</v>
      </c>
      <c r="H42" s="431" t="s">
        <v>159</v>
      </c>
      <c r="I42" s="422"/>
    </row>
    <row r="43" spans="1:12" ht="15" customHeight="1" x14ac:dyDescent="0.2">
      <c r="A43" s="61"/>
      <c r="B43" s="359"/>
      <c r="C43" s="432"/>
      <c r="D43" s="432"/>
      <c r="E43" s="432"/>
      <c r="F43" s="434"/>
      <c r="G43" s="432"/>
      <c r="H43" s="432"/>
      <c r="I43" s="423"/>
    </row>
    <row r="44" spans="1:12" ht="15" customHeight="1" x14ac:dyDescent="0.2">
      <c r="A44" s="61"/>
      <c r="B44" s="133">
        <f t="shared" ref="B44:H44" si="13">B9</f>
        <v>2</v>
      </c>
      <c r="C44" s="133">
        <f t="shared" si="13"/>
        <v>2</v>
      </c>
      <c r="D44" s="133">
        <f t="shared" si="13"/>
        <v>2</v>
      </c>
      <c r="E44" s="133">
        <f t="shared" si="13"/>
        <v>2</v>
      </c>
      <c r="F44" s="102">
        <f t="shared" si="13"/>
        <v>2</v>
      </c>
      <c r="G44" s="102">
        <f t="shared" si="13"/>
        <v>2</v>
      </c>
      <c r="H44" s="102">
        <f t="shared" si="13"/>
        <v>2</v>
      </c>
      <c r="I44" s="303">
        <f>SUM(B44:H44)</f>
        <v>14</v>
      </c>
    </row>
    <row r="45" spans="1:12" ht="15" customHeight="1" thickBot="1" x14ac:dyDescent="0.25">
      <c r="A45" s="299"/>
      <c r="B45" s="134"/>
      <c r="C45" s="134"/>
      <c r="D45" s="134"/>
      <c r="E45" s="134"/>
      <c r="F45" s="134"/>
      <c r="G45" s="134"/>
      <c r="H45" s="134"/>
      <c r="I45" s="25"/>
    </row>
    <row r="46" spans="1:12" ht="15" customHeight="1" x14ac:dyDescent="0.2">
      <c r="A46" s="299"/>
      <c r="B46" s="299"/>
      <c r="C46" s="299"/>
      <c r="D46" s="299"/>
      <c r="E46" s="299"/>
      <c r="F46" s="299"/>
      <c r="G46" s="299"/>
      <c r="H46" s="299"/>
      <c r="I46" s="61"/>
    </row>
    <row r="47" spans="1:12" ht="15" customHeight="1" x14ac:dyDescent="0.2">
      <c r="A47" s="299"/>
      <c r="B47" s="299"/>
      <c r="C47" s="299"/>
      <c r="D47" s="299"/>
      <c r="E47" s="299"/>
      <c r="F47" s="299"/>
      <c r="G47" s="299"/>
      <c r="H47" s="299"/>
      <c r="I47" s="61"/>
    </row>
    <row r="48" spans="1:12" ht="15" customHeight="1" thickBot="1" x14ac:dyDescent="0.25">
      <c r="A48" s="132"/>
      <c r="B48" s="132"/>
      <c r="C48" s="132"/>
      <c r="D48" s="132"/>
      <c r="E48" s="132"/>
      <c r="F48" s="132"/>
      <c r="G48" s="132"/>
      <c r="H48" s="132"/>
      <c r="I48" s="20"/>
    </row>
    <row r="49" spans="1:9" ht="15" customHeight="1" x14ac:dyDescent="0.2">
      <c r="A49" s="429" t="s">
        <v>161</v>
      </c>
      <c r="B49" s="435" t="s">
        <v>153</v>
      </c>
      <c r="C49" s="435" t="s">
        <v>154</v>
      </c>
      <c r="D49" s="435" t="s">
        <v>155</v>
      </c>
      <c r="E49" s="436" t="s">
        <v>156</v>
      </c>
      <c r="F49" s="436" t="s">
        <v>157</v>
      </c>
      <c r="G49" s="435" t="s">
        <v>158</v>
      </c>
      <c r="H49" s="435" t="s">
        <v>159</v>
      </c>
      <c r="I49" s="437" t="s">
        <v>13</v>
      </c>
    </row>
    <row r="50" spans="1:9" ht="15" customHeight="1" x14ac:dyDescent="0.2">
      <c r="A50" s="430"/>
      <c r="B50" s="432"/>
      <c r="C50" s="432"/>
      <c r="D50" s="432"/>
      <c r="E50" s="434"/>
      <c r="F50" s="434"/>
      <c r="G50" s="432"/>
      <c r="H50" s="432"/>
      <c r="I50" s="438"/>
    </row>
    <row r="51" spans="1:9" ht="15" customHeight="1" x14ac:dyDescent="0.2">
      <c r="A51" s="343" t="s">
        <v>162</v>
      </c>
      <c r="B51" s="115">
        <f t="shared" ref="B51:H51" si="14">B9</f>
        <v>2</v>
      </c>
      <c r="C51" s="115">
        <f t="shared" si="14"/>
        <v>2</v>
      </c>
      <c r="D51" s="115">
        <f t="shared" si="14"/>
        <v>2</v>
      </c>
      <c r="E51" s="127">
        <f t="shared" si="14"/>
        <v>2</v>
      </c>
      <c r="F51" s="135">
        <f t="shared" si="14"/>
        <v>2</v>
      </c>
      <c r="G51" s="115">
        <f t="shared" si="14"/>
        <v>2</v>
      </c>
      <c r="H51" s="115">
        <f t="shared" si="14"/>
        <v>2</v>
      </c>
      <c r="I51" s="260">
        <f>SUM(B51:H51)</f>
        <v>14</v>
      </c>
    </row>
    <row r="52" spans="1:9" ht="15" customHeight="1" x14ac:dyDescent="0.2">
      <c r="A52" s="343" t="s">
        <v>163</v>
      </c>
      <c r="B52" s="115">
        <f t="shared" ref="B52:H52" si="15">B10+B11</f>
        <v>0</v>
      </c>
      <c r="C52" s="115">
        <f t="shared" si="15"/>
        <v>0</v>
      </c>
      <c r="D52" s="115">
        <f t="shared" si="15"/>
        <v>0</v>
      </c>
      <c r="E52" s="115">
        <f t="shared" si="15"/>
        <v>0</v>
      </c>
      <c r="F52" s="135">
        <f t="shared" si="15"/>
        <v>0</v>
      </c>
      <c r="G52" s="115">
        <f t="shared" si="15"/>
        <v>0</v>
      </c>
      <c r="H52" s="115">
        <f t="shared" si="15"/>
        <v>0</v>
      </c>
      <c r="I52" s="260">
        <f>SUM(B52:H52)</f>
        <v>0</v>
      </c>
    </row>
    <row r="53" spans="1:9" ht="15" customHeight="1" x14ac:dyDescent="0.2">
      <c r="A53" s="343" t="s">
        <v>164</v>
      </c>
      <c r="B53" s="115">
        <f t="shared" ref="B53:H53" si="16">B8-B12</f>
        <v>2</v>
      </c>
      <c r="C53" s="115">
        <f t="shared" si="16"/>
        <v>2</v>
      </c>
      <c r="D53" s="115">
        <f t="shared" si="16"/>
        <v>2</v>
      </c>
      <c r="E53" s="115">
        <f t="shared" si="16"/>
        <v>2</v>
      </c>
      <c r="F53" s="135">
        <f t="shared" si="16"/>
        <v>2</v>
      </c>
      <c r="G53" s="115">
        <f t="shared" si="16"/>
        <v>2</v>
      </c>
      <c r="H53" s="115">
        <f t="shared" si="16"/>
        <v>2</v>
      </c>
      <c r="I53" s="260">
        <f>SUM(B53:H53)</f>
        <v>14</v>
      </c>
    </row>
    <row r="54" spans="1:9" ht="15" customHeight="1" x14ac:dyDescent="0.2">
      <c r="A54" s="343" t="s">
        <v>144</v>
      </c>
      <c r="B54" s="115">
        <f t="shared" ref="B54:H54" si="17">B12</f>
        <v>0</v>
      </c>
      <c r="C54" s="115">
        <f t="shared" si="17"/>
        <v>0</v>
      </c>
      <c r="D54" s="115">
        <f t="shared" si="17"/>
        <v>0</v>
      </c>
      <c r="E54" s="115">
        <f t="shared" si="17"/>
        <v>0</v>
      </c>
      <c r="F54" s="135">
        <f t="shared" si="17"/>
        <v>0</v>
      </c>
      <c r="G54" s="115">
        <f t="shared" si="17"/>
        <v>0</v>
      </c>
      <c r="H54" s="115">
        <f t="shared" si="17"/>
        <v>0</v>
      </c>
      <c r="I54" s="260">
        <f>SUM(B54:H54)</f>
        <v>0</v>
      </c>
    </row>
    <row r="55" spans="1:9" ht="15" customHeight="1" thickBot="1" x14ac:dyDescent="0.25">
      <c r="A55" s="134"/>
      <c r="B55" s="134"/>
      <c r="C55" s="134"/>
      <c r="D55" s="134"/>
      <c r="E55" s="134"/>
      <c r="F55" s="134"/>
      <c r="G55" s="134"/>
      <c r="H55" s="134"/>
      <c r="I55" s="134"/>
    </row>
    <row r="56" spans="1:9" ht="15" customHeight="1" x14ac:dyDescent="0.2">
      <c r="A56" s="61"/>
      <c r="B56" s="61"/>
      <c r="C56" s="61"/>
      <c r="D56" s="61"/>
      <c r="E56" s="61"/>
      <c r="F56" s="61"/>
      <c r="G56" s="61"/>
      <c r="H56" s="61"/>
      <c r="I56" s="61"/>
    </row>
    <row r="57" spans="1:9" ht="15" customHeight="1" x14ac:dyDescent="0.2">
      <c r="A57" s="61"/>
      <c r="B57" s="61"/>
      <c r="C57" s="61"/>
      <c r="D57" s="61"/>
      <c r="E57" s="61"/>
      <c r="F57" s="61"/>
      <c r="G57" s="61"/>
      <c r="H57" s="61"/>
      <c r="I57" s="304"/>
    </row>
    <row r="58" spans="1:9" ht="15" customHeight="1" x14ac:dyDescent="0.2">
      <c r="A58" s="61"/>
      <c r="B58" s="61"/>
      <c r="C58" s="61"/>
      <c r="D58" s="61"/>
      <c r="E58" s="61"/>
      <c r="F58" s="61"/>
      <c r="G58" s="61"/>
      <c r="H58" s="61"/>
      <c r="I58" s="304"/>
    </row>
    <row r="59" spans="1:9" ht="15" customHeight="1" x14ac:dyDescent="0.2">
      <c r="A59" s="61"/>
      <c r="B59" s="61"/>
      <c r="C59" s="61"/>
      <c r="D59" s="61"/>
      <c r="E59" s="61"/>
      <c r="F59" s="61"/>
      <c r="G59" s="61"/>
      <c r="H59" s="61"/>
      <c r="I59" s="304"/>
    </row>
    <row r="60" spans="1:9" ht="15" customHeight="1" x14ac:dyDescent="0.2">
      <c r="A60" s="61"/>
      <c r="B60" s="61"/>
      <c r="C60" s="61"/>
      <c r="D60" s="61"/>
      <c r="E60" s="61"/>
      <c r="F60" s="61"/>
      <c r="G60" s="61"/>
      <c r="H60" s="61"/>
      <c r="I60" s="61"/>
    </row>
    <row r="61" spans="1:9" ht="15" customHeight="1" x14ac:dyDescent="0.2">
      <c r="A61" s="61"/>
      <c r="B61" s="61"/>
      <c r="C61" s="61"/>
      <c r="D61" s="61"/>
      <c r="E61" s="61"/>
      <c r="F61" s="61"/>
      <c r="G61" s="61"/>
      <c r="H61" s="61"/>
      <c r="I61" s="61"/>
    </row>
    <row r="62" spans="1:9" ht="15" customHeight="1" x14ac:dyDescent="0.2">
      <c r="A62" s="61"/>
      <c r="B62" s="61"/>
      <c r="C62" s="61"/>
      <c r="D62" s="61"/>
      <c r="E62" s="61"/>
      <c r="F62" s="61"/>
      <c r="G62" s="61"/>
      <c r="H62" s="61"/>
      <c r="I62" s="61"/>
    </row>
    <row r="63" spans="1:9" ht="15" customHeight="1" x14ac:dyDescent="0.2">
      <c r="A63" s="61"/>
      <c r="B63" s="61"/>
      <c r="C63" s="61"/>
      <c r="D63" s="61"/>
      <c r="E63" s="61"/>
      <c r="F63" s="61"/>
      <c r="G63" s="61"/>
      <c r="H63" s="61"/>
      <c r="I63" s="61"/>
    </row>
    <row r="64" spans="1:9" ht="15" customHeight="1" x14ac:dyDescent="0.2">
      <c r="A64" s="61"/>
      <c r="B64" s="61"/>
      <c r="C64" s="61"/>
      <c r="D64" s="61"/>
      <c r="E64" s="61"/>
      <c r="F64" s="61"/>
      <c r="G64" s="61"/>
      <c r="H64" s="61"/>
      <c r="I64" s="61"/>
    </row>
    <row r="65" spans="1:9" ht="15" customHeight="1" x14ac:dyDescent="0.2">
      <c r="A65" s="61"/>
      <c r="B65" s="61"/>
      <c r="C65" s="61"/>
      <c r="D65" s="61"/>
      <c r="E65" s="61"/>
      <c r="F65" s="61"/>
      <c r="G65" s="61"/>
      <c r="H65" s="61"/>
      <c r="I65" s="61"/>
    </row>
    <row r="66" spans="1:9" ht="15" customHeight="1" x14ac:dyDescent="0.2">
      <c r="A66" s="61"/>
      <c r="B66" s="61"/>
      <c r="C66" s="61"/>
      <c r="D66" s="61"/>
      <c r="E66" s="61"/>
      <c r="F66" s="61"/>
      <c r="G66" s="61"/>
      <c r="H66" s="61"/>
      <c r="I66" s="61"/>
    </row>
    <row r="67" spans="1:9" ht="15" customHeight="1" x14ac:dyDescent="0.2">
      <c r="A67" s="61"/>
      <c r="B67" s="61"/>
      <c r="C67" s="61"/>
      <c r="D67" s="61"/>
      <c r="E67" s="61"/>
      <c r="F67" s="61"/>
      <c r="G67" s="61"/>
      <c r="H67" s="61"/>
      <c r="I67" s="61"/>
    </row>
    <row r="68" spans="1:9" ht="15" customHeight="1" x14ac:dyDescent="0.2">
      <c r="A68" s="61"/>
      <c r="B68" s="61"/>
      <c r="C68" s="61"/>
      <c r="D68" s="61"/>
      <c r="E68" s="61"/>
      <c r="F68" s="61"/>
      <c r="G68" s="61"/>
      <c r="H68" s="61"/>
      <c r="I68" s="61"/>
    </row>
    <row r="69" spans="1:9" ht="15" customHeight="1" x14ac:dyDescent="0.2">
      <c r="A69" s="61"/>
      <c r="B69" s="61"/>
      <c r="C69" s="61"/>
      <c r="D69" s="61"/>
      <c r="E69" s="61"/>
      <c r="F69" s="61"/>
      <c r="G69" s="61"/>
      <c r="H69" s="61"/>
      <c r="I69" s="61"/>
    </row>
    <row r="70" spans="1:9" ht="15" customHeight="1" x14ac:dyDescent="0.2">
      <c r="A70" s="61"/>
      <c r="B70" s="61"/>
      <c r="C70" s="61"/>
      <c r="D70" s="61"/>
      <c r="E70" s="61"/>
      <c r="F70" s="61"/>
      <c r="G70" s="61"/>
      <c r="H70" s="61"/>
      <c r="I70" s="61"/>
    </row>
    <row r="71" spans="1:9" ht="15" customHeight="1" x14ac:dyDescent="0.2">
      <c r="A71" s="61"/>
      <c r="B71" s="61"/>
      <c r="C71" s="61"/>
      <c r="D71" s="61"/>
      <c r="E71" s="61"/>
      <c r="F71" s="61"/>
      <c r="G71" s="61"/>
      <c r="H71" s="61"/>
      <c r="I71" s="61"/>
    </row>
    <row r="72" spans="1:9" ht="15" customHeight="1" x14ac:dyDescent="0.2">
      <c r="A72" s="61"/>
      <c r="B72" s="61"/>
      <c r="C72" s="61"/>
      <c r="D72" s="61"/>
      <c r="E72" s="61"/>
      <c r="F72" s="61"/>
      <c r="G72" s="61"/>
      <c r="H72" s="61"/>
      <c r="I72" s="61"/>
    </row>
    <row r="73" spans="1:9" ht="15" customHeight="1" x14ac:dyDescent="0.2">
      <c r="A73" s="61"/>
      <c r="B73" s="61"/>
      <c r="C73" s="61"/>
      <c r="D73" s="61"/>
      <c r="E73" s="61"/>
      <c r="F73" s="61"/>
      <c r="G73" s="61"/>
      <c r="H73" s="61"/>
      <c r="I73" s="61"/>
    </row>
    <row r="74" spans="1:9" ht="15" customHeight="1" x14ac:dyDescent="0.2">
      <c r="A74" s="61"/>
      <c r="B74" s="61"/>
      <c r="C74" s="61"/>
      <c r="D74" s="61"/>
      <c r="E74" s="61"/>
      <c r="F74" s="61"/>
      <c r="G74" s="61"/>
      <c r="H74" s="61"/>
      <c r="I74" s="61"/>
    </row>
    <row r="75" spans="1:9" ht="15" customHeight="1" x14ac:dyDescent="0.2">
      <c r="A75" s="61"/>
      <c r="B75" s="61"/>
      <c r="C75" s="61"/>
      <c r="D75" s="61"/>
      <c r="E75" s="61"/>
      <c r="F75" s="61"/>
      <c r="G75" s="61"/>
      <c r="H75" s="61"/>
      <c r="I75" s="61"/>
    </row>
    <row r="76" spans="1:9" ht="15" customHeight="1" x14ac:dyDescent="0.2">
      <c r="A76" s="61"/>
      <c r="B76" s="61"/>
      <c r="C76" s="61"/>
      <c r="D76" s="61"/>
      <c r="E76" s="61"/>
      <c r="F76" s="61"/>
      <c r="G76" s="61"/>
      <c r="H76" s="61"/>
      <c r="I76" s="61"/>
    </row>
    <row r="77" spans="1:9" ht="15" customHeight="1" x14ac:dyDescent="0.2">
      <c r="A77" s="61"/>
      <c r="B77" s="61"/>
      <c r="C77" s="61"/>
      <c r="D77" s="61"/>
      <c r="E77" s="61"/>
      <c r="F77" s="61"/>
      <c r="G77" s="61"/>
      <c r="H77" s="61"/>
      <c r="I77" s="61"/>
    </row>
    <row r="78" spans="1:9" ht="15" customHeight="1" x14ac:dyDescent="0.2">
      <c r="A78" s="61"/>
      <c r="B78" s="61"/>
      <c r="C78" s="61"/>
      <c r="D78" s="61"/>
      <c r="E78" s="61"/>
      <c r="F78" s="61"/>
      <c r="G78" s="61"/>
      <c r="H78" s="61"/>
      <c r="I78" s="61"/>
    </row>
    <row r="79" spans="1:9" ht="15" customHeight="1" x14ac:dyDescent="0.2">
      <c r="A79" s="61"/>
      <c r="B79" s="61"/>
      <c r="C79" s="61"/>
      <c r="D79" s="61"/>
      <c r="E79" s="61"/>
      <c r="F79" s="61"/>
      <c r="G79" s="61"/>
      <c r="H79" s="61"/>
      <c r="I79" s="61"/>
    </row>
    <row r="80" spans="1:9" ht="15" customHeight="1" x14ac:dyDescent="0.2">
      <c r="A80" s="61"/>
      <c r="B80" s="61"/>
      <c r="C80" s="61"/>
      <c r="D80" s="61"/>
      <c r="E80" s="61"/>
      <c r="F80" s="61"/>
      <c r="G80" s="61"/>
      <c r="H80" s="61"/>
      <c r="I80" s="61"/>
    </row>
    <row r="81" spans="1:9" ht="15" customHeight="1" x14ac:dyDescent="0.2">
      <c r="A81" s="61"/>
      <c r="B81" s="61"/>
      <c r="C81" s="61"/>
      <c r="D81" s="61"/>
      <c r="E81" s="61"/>
      <c r="F81" s="61"/>
      <c r="G81" s="61"/>
      <c r="H81" s="61"/>
      <c r="I81" s="61"/>
    </row>
    <row r="82" spans="1:9" ht="15" customHeight="1" x14ac:dyDescent="0.2">
      <c r="A82" s="61"/>
      <c r="B82" s="61"/>
      <c r="C82" s="61"/>
      <c r="D82" s="61"/>
      <c r="E82" s="61"/>
      <c r="F82" s="61"/>
      <c r="G82" s="61"/>
      <c r="H82" s="61"/>
      <c r="I82" s="61"/>
    </row>
    <row r="83" spans="1:9" ht="15" customHeight="1" x14ac:dyDescent="0.2">
      <c r="A83" s="61"/>
      <c r="B83" s="61"/>
      <c r="C83" s="61"/>
      <c r="D83" s="61"/>
      <c r="E83" s="61"/>
      <c r="F83" s="61"/>
      <c r="G83" s="61"/>
      <c r="H83" s="61"/>
      <c r="I83" s="61"/>
    </row>
    <row r="84" spans="1:9" ht="15" customHeight="1" x14ac:dyDescent="0.2">
      <c r="A84" s="61"/>
      <c r="B84" s="61"/>
      <c r="C84" s="61"/>
      <c r="D84" s="61"/>
      <c r="E84" s="61"/>
      <c r="F84" s="61"/>
      <c r="G84" s="61"/>
      <c r="H84" s="61"/>
      <c r="I84" s="61"/>
    </row>
    <row r="85" spans="1:9" ht="15" customHeight="1" x14ac:dyDescent="0.2">
      <c r="A85" s="61"/>
      <c r="B85" s="61"/>
      <c r="C85" s="61"/>
      <c r="D85" s="61"/>
      <c r="E85" s="61"/>
      <c r="F85" s="61"/>
      <c r="G85" s="61"/>
      <c r="H85" s="61"/>
      <c r="I85" s="61"/>
    </row>
    <row r="86" spans="1:9" ht="15" customHeight="1" x14ac:dyDescent="0.2">
      <c r="A86" s="61"/>
      <c r="B86" s="61"/>
      <c r="C86" s="61"/>
      <c r="D86" s="61"/>
      <c r="E86" s="61"/>
      <c r="F86" s="61"/>
      <c r="G86" s="61"/>
      <c r="H86" s="61"/>
      <c r="I86" s="61"/>
    </row>
    <row r="87" spans="1:9" ht="15" customHeight="1" x14ac:dyDescent="0.2">
      <c r="A87" s="61"/>
      <c r="B87" s="61"/>
      <c r="C87" s="61"/>
      <c r="D87" s="61"/>
      <c r="E87" s="61"/>
      <c r="F87" s="61"/>
      <c r="G87" s="61"/>
      <c r="H87" s="61"/>
      <c r="I87" s="61"/>
    </row>
    <row r="88" spans="1:9" ht="15" customHeight="1" x14ac:dyDescent="0.2">
      <c r="A88" s="61"/>
      <c r="B88" s="61"/>
      <c r="C88" s="61"/>
      <c r="D88" s="61"/>
      <c r="E88" s="61"/>
      <c r="F88" s="61"/>
      <c r="G88" s="61"/>
      <c r="H88" s="61"/>
      <c r="I88" s="61"/>
    </row>
    <row r="89" spans="1:9" ht="15" customHeight="1" x14ac:dyDescent="0.2">
      <c r="A89" s="61"/>
      <c r="B89" s="61"/>
      <c r="C89" s="61"/>
      <c r="D89" s="61"/>
      <c r="E89" s="61"/>
      <c r="F89" s="61"/>
      <c r="G89" s="61"/>
      <c r="H89" s="61"/>
      <c r="I89" s="61"/>
    </row>
    <row r="90" spans="1:9" ht="15" customHeight="1" x14ac:dyDescent="0.2">
      <c r="A90" s="61"/>
      <c r="B90" s="61"/>
      <c r="C90" s="61"/>
      <c r="D90" s="61"/>
      <c r="E90" s="61"/>
      <c r="F90" s="61"/>
      <c r="G90" s="61"/>
      <c r="H90" s="61"/>
      <c r="I90" s="61"/>
    </row>
    <row r="91" spans="1:9" ht="15" customHeight="1" x14ac:dyDescent="0.2">
      <c r="A91" s="61"/>
      <c r="B91" s="61"/>
      <c r="C91" s="61"/>
      <c r="D91" s="61"/>
      <c r="E91" s="61"/>
      <c r="F91" s="61"/>
      <c r="G91" s="61"/>
      <c r="H91" s="61"/>
      <c r="I91" s="61"/>
    </row>
    <row r="92" spans="1:9" ht="15" customHeight="1" x14ac:dyDescent="0.2">
      <c r="A92" s="61"/>
      <c r="B92" s="61"/>
      <c r="C92" s="61"/>
      <c r="D92" s="61"/>
      <c r="E92" s="61"/>
      <c r="F92" s="61"/>
      <c r="G92" s="61"/>
      <c r="H92" s="61"/>
      <c r="I92" s="61"/>
    </row>
    <row r="93" spans="1:9" ht="15" customHeight="1" x14ac:dyDescent="0.2">
      <c r="A93" s="61"/>
      <c r="B93" s="61"/>
      <c r="C93" s="61"/>
      <c r="D93" s="61"/>
      <c r="E93" s="61"/>
      <c r="F93" s="61"/>
      <c r="G93" s="61"/>
      <c r="H93" s="61"/>
      <c r="I93" s="61"/>
    </row>
    <row r="94" spans="1:9" ht="15" customHeight="1" x14ac:dyDescent="0.2">
      <c r="A94" s="61"/>
      <c r="B94" s="61"/>
      <c r="C94" s="61"/>
      <c r="D94" s="61"/>
      <c r="E94" s="61"/>
      <c r="F94" s="61"/>
      <c r="G94" s="61"/>
      <c r="H94" s="61"/>
      <c r="I94" s="61"/>
    </row>
    <row r="95" spans="1:9" ht="15" customHeight="1" x14ac:dyDescent="0.2">
      <c r="A95" s="61"/>
      <c r="B95" s="61"/>
      <c r="C95" s="61"/>
      <c r="D95" s="61"/>
      <c r="E95" s="61"/>
      <c r="F95" s="61"/>
      <c r="G95" s="61"/>
      <c r="H95" s="61"/>
      <c r="I95" s="61"/>
    </row>
    <row r="96" spans="1:9" ht="15" customHeight="1" x14ac:dyDescent="0.2">
      <c r="A96" s="61"/>
      <c r="B96" s="61"/>
      <c r="C96" s="61"/>
      <c r="D96" s="61"/>
      <c r="E96" s="61"/>
      <c r="F96" s="61"/>
      <c r="G96" s="61"/>
      <c r="H96" s="61"/>
      <c r="I96" s="61"/>
    </row>
    <row r="97" spans="1:9" ht="15" customHeight="1" x14ac:dyDescent="0.2">
      <c r="A97" s="61"/>
      <c r="B97" s="61"/>
      <c r="C97" s="61"/>
      <c r="D97" s="61"/>
      <c r="E97" s="61"/>
      <c r="F97" s="61"/>
      <c r="G97" s="61"/>
      <c r="H97" s="61"/>
      <c r="I97" s="61"/>
    </row>
    <row r="98" spans="1:9" ht="15" customHeight="1" x14ac:dyDescent="0.2">
      <c r="A98" s="61"/>
      <c r="B98" s="61"/>
      <c r="C98" s="61"/>
      <c r="D98" s="61"/>
      <c r="E98" s="61"/>
      <c r="F98" s="61"/>
      <c r="G98" s="61"/>
      <c r="H98" s="61"/>
      <c r="I98" s="61"/>
    </row>
    <row r="99" spans="1:9" ht="15" customHeight="1" x14ac:dyDescent="0.2">
      <c r="A99" s="61"/>
      <c r="B99" s="61"/>
      <c r="C99" s="61"/>
      <c r="D99" s="61"/>
      <c r="E99" s="61"/>
      <c r="F99" s="61"/>
      <c r="G99" s="61"/>
      <c r="H99" s="61"/>
      <c r="I99" s="61"/>
    </row>
    <row r="100" spans="1:9" ht="15" customHeight="1" x14ac:dyDescent="0.2">
      <c r="A100" s="61"/>
      <c r="B100" s="61"/>
      <c r="C100" s="61"/>
      <c r="D100" s="61"/>
      <c r="E100" s="61"/>
      <c r="F100" s="61"/>
      <c r="G100" s="61"/>
      <c r="H100" s="61"/>
      <c r="I100" s="61"/>
    </row>
    <row r="101" spans="1:9" ht="15" customHeight="1" x14ac:dyDescent="0.2">
      <c r="A101" s="61"/>
      <c r="B101" s="61"/>
      <c r="C101" s="61"/>
      <c r="D101" s="61"/>
      <c r="E101" s="61"/>
      <c r="F101" s="61"/>
      <c r="G101" s="61"/>
      <c r="H101" s="61"/>
      <c r="I101" s="61"/>
    </row>
    <row r="102" spans="1:9" ht="15" customHeight="1" x14ac:dyDescent="0.2">
      <c r="A102" s="61"/>
      <c r="B102" s="61"/>
      <c r="C102" s="61"/>
      <c r="D102" s="61"/>
      <c r="E102" s="61"/>
      <c r="F102" s="61"/>
      <c r="G102" s="61"/>
      <c r="H102" s="61"/>
      <c r="I102" s="61"/>
    </row>
    <row r="103" spans="1:9" ht="15" customHeight="1" x14ac:dyDescent="0.2">
      <c r="A103" s="61"/>
      <c r="B103" s="61"/>
      <c r="C103" s="61"/>
      <c r="D103" s="61"/>
      <c r="E103" s="61"/>
      <c r="F103" s="61"/>
      <c r="G103" s="61"/>
      <c r="H103" s="61"/>
      <c r="I103" s="61"/>
    </row>
    <row r="104" spans="1:9" ht="15" customHeight="1" x14ac:dyDescent="0.2">
      <c r="A104" s="61"/>
      <c r="B104" s="61"/>
      <c r="C104" s="61"/>
      <c r="D104" s="61"/>
      <c r="E104" s="61"/>
      <c r="F104" s="61"/>
      <c r="G104" s="61"/>
      <c r="H104" s="61"/>
      <c r="I104" s="61"/>
    </row>
    <row r="105" spans="1:9" ht="15" customHeight="1" x14ac:dyDescent="0.2">
      <c r="A105" s="61"/>
      <c r="B105" s="61"/>
      <c r="C105" s="61"/>
      <c r="D105" s="61"/>
      <c r="E105" s="61"/>
      <c r="F105" s="61"/>
      <c r="G105" s="61"/>
      <c r="H105" s="61"/>
      <c r="I105" s="61"/>
    </row>
    <row r="106" spans="1:9" ht="15" customHeight="1" x14ac:dyDescent="0.2">
      <c r="A106" s="61"/>
      <c r="B106" s="61"/>
      <c r="C106" s="61"/>
      <c r="D106" s="61"/>
      <c r="E106" s="61"/>
      <c r="F106" s="61"/>
      <c r="G106" s="61"/>
      <c r="H106" s="61"/>
      <c r="I106" s="61"/>
    </row>
    <row r="107" spans="1:9" ht="15" customHeight="1" x14ac:dyDescent="0.2">
      <c r="A107" s="61"/>
      <c r="B107" s="61"/>
      <c r="C107" s="61"/>
      <c r="D107" s="61"/>
      <c r="E107" s="61"/>
      <c r="F107" s="61"/>
      <c r="G107" s="61"/>
      <c r="H107" s="61"/>
      <c r="I107" s="61"/>
    </row>
    <row r="108" spans="1:9" ht="15" customHeight="1" x14ac:dyDescent="0.2">
      <c r="A108" s="61"/>
      <c r="B108" s="61"/>
      <c r="C108" s="61"/>
      <c r="D108" s="61"/>
      <c r="E108" s="61"/>
      <c r="F108" s="61"/>
      <c r="G108" s="61"/>
      <c r="H108" s="61"/>
      <c r="I108" s="61"/>
    </row>
    <row r="109" spans="1:9" ht="15" customHeight="1" x14ac:dyDescent="0.2">
      <c r="A109" s="61"/>
      <c r="B109" s="61"/>
      <c r="C109" s="61"/>
      <c r="D109" s="61"/>
      <c r="E109" s="61"/>
      <c r="F109" s="61"/>
      <c r="G109" s="61"/>
      <c r="H109" s="61"/>
      <c r="I109" s="61"/>
    </row>
    <row r="110" spans="1:9" ht="15" customHeight="1" x14ac:dyDescent="0.2">
      <c r="A110" s="61"/>
      <c r="B110" s="61"/>
      <c r="C110" s="61"/>
      <c r="D110" s="61"/>
      <c r="E110" s="61"/>
      <c r="F110" s="61"/>
      <c r="G110" s="61"/>
      <c r="H110" s="61"/>
      <c r="I110" s="61"/>
    </row>
    <row r="111" spans="1:9" ht="15" customHeight="1" x14ac:dyDescent="0.2">
      <c r="A111" s="61"/>
      <c r="B111" s="61"/>
      <c r="C111" s="61"/>
      <c r="D111" s="61"/>
      <c r="E111" s="61"/>
      <c r="F111" s="61"/>
      <c r="G111" s="61"/>
      <c r="H111" s="61"/>
      <c r="I111" s="61"/>
    </row>
    <row r="112" spans="1:9" ht="15" customHeight="1" x14ac:dyDescent="0.2">
      <c r="A112" s="61"/>
      <c r="B112" s="61"/>
      <c r="C112" s="61"/>
      <c r="D112" s="61"/>
      <c r="E112" s="61"/>
      <c r="F112" s="61"/>
      <c r="G112" s="61"/>
      <c r="H112" s="61"/>
      <c r="I112" s="61"/>
    </row>
    <row r="113" spans="1:9" ht="15" customHeight="1" x14ac:dyDescent="0.2">
      <c r="A113" s="61"/>
      <c r="B113" s="61"/>
      <c r="C113" s="61"/>
      <c r="D113" s="61"/>
      <c r="E113" s="61"/>
      <c r="F113" s="61"/>
      <c r="G113" s="61"/>
      <c r="H113" s="61"/>
      <c r="I113" s="61"/>
    </row>
    <row r="114" spans="1:9" ht="15" customHeight="1" x14ac:dyDescent="0.2">
      <c r="A114" s="61"/>
      <c r="B114" s="61"/>
      <c r="C114" s="61"/>
      <c r="D114" s="61"/>
      <c r="E114" s="61"/>
      <c r="F114" s="61"/>
      <c r="G114" s="61"/>
      <c r="H114" s="61"/>
      <c r="I114" s="61"/>
    </row>
    <row r="115" spans="1:9" ht="15" customHeight="1" x14ac:dyDescent="0.2">
      <c r="A115" s="61"/>
      <c r="B115" s="61"/>
      <c r="C115" s="61"/>
      <c r="D115" s="61"/>
      <c r="E115" s="61"/>
      <c r="F115" s="61"/>
      <c r="G115" s="61"/>
      <c r="H115" s="61"/>
      <c r="I115" s="61"/>
    </row>
    <row r="116" spans="1:9" ht="15" customHeight="1" x14ac:dyDescent="0.2">
      <c r="A116" s="61"/>
      <c r="B116" s="61"/>
      <c r="C116" s="61"/>
      <c r="D116" s="61"/>
      <c r="E116" s="61"/>
      <c r="F116" s="61"/>
      <c r="G116" s="61"/>
      <c r="H116" s="61"/>
      <c r="I116" s="61"/>
    </row>
    <row r="117" spans="1:9" ht="15" customHeight="1" x14ac:dyDescent="0.2">
      <c r="A117" s="61"/>
      <c r="B117" s="61"/>
      <c r="C117" s="61"/>
      <c r="D117" s="61"/>
      <c r="E117" s="61"/>
      <c r="F117" s="61"/>
      <c r="G117" s="61"/>
      <c r="H117" s="61"/>
      <c r="I117" s="61"/>
    </row>
    <row r="118" spans="1:9" ht="15" customHeight="1" x14ac:dyDescent="0.2">
      <c r="A118" s="61"/>
      <c r="B118" s="61"/>
      <c r="C118" s="61"/>
      <c r="D118" s="61"/>
      <c r="E118" s="61"/>
      <c r="F118" s="61"/>
      <c r="G118" s="61"/>
      <c r="H118" s="61"/>
      <c r="I118" s="61"/>
    </row>
    <row r="119" spans="1:9" ht="15" customHeight="1" x14ac:dyDescent="0.2">
      <c r="A119" s="61"/>
      <c r="B119" s="61"/>
      <c r="C119" s="61"/>
      <c r="D119" s="61"/>
      <c r="E119" s="61"/>
      <c r="F119" s="61"/>
      <c r="G119" s="61"/>
      <c r="H119" s="61"/>
      <c r="I119" s="61"/>
    </row>
    <row r="120" spans="1:9" ht="15" customHeight="1" x14ac:dyDescent="0.2">
      <c r="A120" s="61"/>
      <c r="B120" s="61"/>
      <c r="C120" s="61"/>
      <c r="D120" s="61"/>
      <c r="E120" s="61"/>
      <c r="F120" s="61"/>
      <c r="G120" s="61"/>
      <c r="H120" s="61"/>
      <c r="I120" s="61"/>
    </row>
    <row r="121" spans="1:9" ht="15" customHeight="1" x14ac:dyDescent="0.2">
      <c r="A121" s="61"/>
      <c r="B121" s="61"/>
      <c r="C121" s="61"/>
      <c r="D121" s="61"/>
      <c r="E121" s="61"/>
      <c r="F121" s="61"/>
      <c r="G121" s="61"/>
      <c r="H121" s="61"/>
      <c r="I121" s="61"/>
    </row>
    <row r="122" spans="1:9" ht="15" customHeight="1" x14ac:dyDescent="0.2">
      <c r="A122" s="61"/>
      <c r="B122" s="61"/>
      <c r="C122" s="61"/>
      <c r="D122" s="61"/>
      <c r="E122" s="61"/>
      <c r="F122" s="61"/>
      <c r="G122" s="61"/>
      <c r="H122" s="61"/>
      <c r="I122" s="61"/>
    </row>
    <row r="123" spans="1:9" ht="15" customHeight="1" x14ac:dyDescent="0.2">
      <c r="A123" s="61"/>
      <c r="B123" s="61"/>
      <c r="C123" s="61"/>
      <c r="D123" s="61"/>
      <c r="E123" s="61"/>
      <c r="F123" s="61"/>
      <c r="G123" s="61"/>
      <c r="H123" s="61"/>
      <c r="I123" s="61"/>
    </row>
    <row r="124" spans="1:9" ht="15" customHeight="1" x14ac:dyDescent="0.2">
      <c r="A124" s="61"/>
      <c r="B124" s="61"/>
      <c r="C124" s="61"/>
      <c r="D124" s="61"/>
      <c r="E124" s="61"/>
      <c r="F124" s="61"/>
      <c r="G124" s="61"/>
      <c r="H124" s="61"/>
      <c r="I124" s="61"/>
    </row>
    <row r="125" spans="1:9" ht="15" customHeight="1" x14ac:dyDescent="0.2">
      <c r="A125" s="61"/>
      <c r="B125" s="61"/>
      <c r="C125" s="61"/>
      <c r="D125" s="61"/>
      <c r="E125" s="61"/>
      <c r="F125" s="61"/>
      <c r="G125" s="61"/>
      <c r="H125" s="61"/>
      <c r="I125" s="61"/>
    </row>
    <row r="126" spans="1:9" ht="15" customHeight="1" x14ac:dyDescent="0.2">
      <c r="A126" s="61"/>
      <c r="B126" s="61"/>
      <c r="C126" s="61"/>
      <c r="D126" s="61"/>
      <c r="E126" s="61"/>
      <c r="F126" s="61"/>
      <c r="G126" s="61"/>
      <c r="H126" s="61"/>
      <c r="I126" s="61"/>
    </row>
    <row r="127" spans="1:9" ht="15" customHeight="1" x14ac:dyDescent="0.2">
      <c r="A127" s="61"/>
      <c r="B127" s="61"/>
      <c r="C127" s="61"/>
      <c r="D127" s="61"/>
      <c r="E127" s="61"/>
      <c r="F127" s="61"/>
      <c r="G127" s="61"/>
      <c r="H127" s="61"/>
      <c r="I127" s="61"/>
    </row>
    <row r="128" spans="1:9" ht="15" customHeight="1" x14ac:dyDescent="0.2">
      <c r="A128" s="61"/>
      <c r="B128" s="61"/>
      <c r="C128" s="61"/>
      <c r="D128" s="61"/>
      <c r="E128" s="61"/>
      <c r="F128" s="61"/>
      <c r="G128" s="61"/>
      <c r="H128" s="61"/>
      <c r="I128" s="61"/>
    </row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.75" customHeight="1" x14ac:dyDescent="0.2"/>
    <row r="340" spans="1:9" ht="29.25" customHeight="1" x14ac:dyDescent="0.2"/>
    <row r="341" spans="1:9" ht="29.25" customHeight="1" x14ac:dyDescent="0.2"/>
    <row r="346" spans="1:9" s="16" customFormat="1" x14ac:dyDescent="0.2">
      <c r="A346" s="8"/>
      <c r="B346" s="8"/>
      <c r="C346" s="8"/>
      <c r="D346" s="8"/>
      <c r="E346" s="8"/>
      <c r="F346" s="8"/>
      <c r="G346" s="8"/>
      <c r="H346" s="8"/>
      <c r="I346" s="8"/>
    </row>
    <row r="347" spans="1:9" s="16" customFormat="1" ht="32.25" customHeight="1" x14ac:dyDescent="0.2">
      <c r="A347" s="8"/>
      <c r="B347" s="8"/>
      <c r="C347" s="8"/>
      <c r="D347" s="8"/>
      <c r="E347" s="8"/>
      <c r="F347" s="8"/>
      <c r="G347" s="8"/>
      <c r="H347" s="8"/>
      <c r="I347" s="8"/>
    </row>
    <row r="348" spans="1:9" s="16" customFormat="1" ht="29.25" customHeight="1" x14ac:dyDescent="0.2">
      <c r="A348" s="8"/>
      <c r="B348" s="8"/>
      <c r="C348" s="8"/>
      <c r="D348" s="8"/>
      <c r="E348" s="8"/>
      <c r="F348" s="8"/>
      <c r="G348" s="8"/>
      <c r="H348" s="8"/>
      <c r="I348" s="8"/>
    </row>
    <row r="349" spans="1:9" s="16" customFormat="1" ht="35.25" customHeight="1" x14ac:dyDescent="0.2">
      <c r="A349" s="8"/>
      <c r="B349" s="8"/>
      <c r="C349" s="8"/>
      <c r="D349" s="8"/>
      <c r="E349" s="8"/>
      <c r="F349" s="8"/>
      <c r="G349" s="8"/>
      <c r="H349" s="8"/>
      <c r="I349" s="8"/>
    </row>
    <row r="350" spans="1:9" s="16" customFormat="1" ht="26.25" customHeight="1" x14ac:dyDescent="0.2">
      <c r="A350" s="8"/>
      <c r="B350" s="8"/>
      <c r="C350" s="8"/>
      <c r="D350" s="8"/>
      <c r="E350" s="8"/>
      <c r="F350" s="8"/>
      <c r="G350" s="8"/>
      <c r="H350" s="8"/>
      <c r="I350" s="8"/>
    </row>
    <row r="351" spans="1:9" ht="29.25" customHeight="1" x14ac:dyDescent="0.2"/>
  </sheetData>
  <mergeCells count="29">
    <mergeCell ref="I49:I50"/>
    <mergeCell ref="F49:F50"/>
    <mergeCell ref="G49:G50"/>
    <mergeCell ref="H49:H50"/>
    <mergeCell ref="G38:G41"/>
    <mergeCell ref="H38:H41"/>
    <mergeCell ref="G42:G43"/>
    <mergeCell ref="A49:A50"/>
    <mergeCell ref="H42:H43"/>
    <mergeCell ref="C42:C43"/>
    <mergeCell ref="D42:D43"/>
    <mergeCell ref="E42:E43"/>
    <mergeCell ref="F42:F43"/>
    <mergeCell ref="D49:D50"/>
    <mergeCell ref="E49:E50"/>
    <mergeCell ref="B42:B43"/>
    <mergeCell ref="B49:B50"/>
    <mergeCell ref="C49:C50"/>
    <mergeCell ref="A1:I1"/>
    <mergeCell ref="A5:A6"/>
    <mergeCell ref="I38:I43"/>
    <mergeCell ref="B37:I37"/>
    <mergeCell ref="E38:E41"/>
    <mergeCell ref="F38:F41"/>
    <mergeCell ref="B38:B41"/>
    <mergeCell ref="C38:C41"/>
    <mergeCell ref="D38:D41"/>
    <mergeCell ref="A3:I3"/>
    <mergeCell ref="B5:I5"/>
  </mergeCells>
  <conditionalFormatting sqref="B14:H14 B15:D15 F15:H15">
    <cfRule type="cellIs" dxfId="109" priority="153" operator="equal">
      <formula>"NA"</formula>
    </cfRule>
    <cfRule type="cellIs" dxfId="108" priority="154" operator="equal">
      <formula>"J"</formula>
    </cfRule>
    <cfRule type="cellIs" dxfId="107" priority="155" operator="equal">
      <formula>0</formula>
    </cfRule>
    <cfRule type="cellIs" dxfId="106" priority="156" operator="equal">
      <formula>1</formula>
    </cfRule>
  </conditionalFormatting>
  <conditionalFormatting sqref="B28">
    <cfRule type="cellIs" dxfId="105" priority="12" operator="equal">
      <formula>"NA"</formula>
    </cfRule>
  </conditionalFormatting>
  <conditionalFormatting sqref="B25">
    <cfRule type="cellIs" dxfId="104" priority="15" operator="equal">
      <formula>1</formula>
    </cfRule>
  </conditionalFormatting>
  <conditionalFormatting sqref="B26">
    <cfRule type="cellIs" dxfId="103" priority="14" operator="equal">
      <formula>0</formula>
    </cfRule>
  </conditionalFormatting>
  <conditionalFormatting sqref="B27">
    <cfRule type="cellIs" dxfId="102" priority="13" operator="equal">
      <formula>"J"</formula>
    </cfRule>
  </conditionalFormatting>
  <conditionalFormatting sqref="A14:A15">
    <cfRule type="expression" dxfId="101" priority="859">
      <formula>COUNTIF($C14:$L14,"1")</formula>
    </cfRule>
  </conditionalFormatting>
  <conditionalFormatting sqref="E15">
    <cfRule type="cellIs" dxfId="100" priority="1" operator="equal">
      <formula>"NA"</formula>
    </cfRule>
    <cfRule type="cellIs" dxfId="99" priority="2" operator="equal">
      <formula>"J"</formula>
    </cfRule>
    <cfRule type="cellIs" dxfId="98" priority="3" operator="equal">
      <formula>0</formula>
    </cfRule>
    <cfRule type="cellIs" dxfId="97" priority="4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81" fitToHeight="100" orientation="landscape" r:id="rId1"/>
  <rowBreaks count="1" manualBreakCount="1">
    <brk id="39" min="9" max="2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6B4E080DD57F41892F239C04E19BB0" ma:contentTypeVersion="2" ma:contentTypeDescription="Crear nuevo documento." ma:contentTypeScope="" ma:versionID="66daad394868adabef7e8ed390eca2ab">
  <xsd:schema xmlns:xsd="http://www.w3.org/2001/XMLSchema" xmlns:xs="http://www.w3.org/2001/XMLSchema" xmlns:p="http://schemas.microsoft.com/office/2006/metadata/properties" xmlns:ns2="9130ddc5-2d5c-4d30-a2fc-11081c926345" targetNamespace="http://schemas.microsoft.com/office/2006/metadata/properties" ma:root="true" ma:fieldsID="a9568aaf807b48ab207b1879168375c5" ns2:_="">
    <xsd:import namespace="9130ddc5-2d5c-4d30-a2fc-11081c9263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30ddc5-2d5c-4d30-a2fc-11081c9263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2FFFDCA-3AA1-459F-8E7F-40AE46D914F1}"/>
</file>

<file path=customXml/itemProps2.xml><?xml version="1.0" encoding="utf-8"?>
<ds:datastoreItem xmlns:ds="http://schemas.openxmlformats.org/officeDocument/2006/customXml" ds:itemID="{14F0E1FE-DE3F-4F78-A877-C38C216B78BA}"/>
</file>

<file path=customXml/itemProps3.xml><?xml version="1.0" encoding="utf-8"?>
<ds:datastoreItem xmlns:ds="http://schemas.openxmlformats.org/officeDocument/2006/customXml" ds:itemID="{15B2F5DF-51AD-4719-B724-2FAB3F32334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23</vt:i4>
      </vt:variant>
    </vt:vector>
  </HeadingPairs>
  <TitlesOfParts>
    <vt:vector size="36" baseType="lpstr">
      <vt:lpstr>Anexo 1</vt:lpstr>
      <vt:lpstr>Anexo 1.1</vt:lpstr>
      <vt:lpstr>Anexo 2</vt:lpstr>
      <vt:lpstr>Anexo 3</vt:lpstr>
      <vt:lpstr>Anexo 4</vt:lpstr>
      <vt:lpstr>Anexo 5</vt:lpstr>
      <vt:lpstr>Anexo 5.1</vt:lpstr>
      <vt:lpstr>Anexo 5.2</vt:lpstr>
      <vt:lpstr>Anexo 6.1</vt:lpstr>
      <vt:lpstr>Anexo 6.2</vt:lpstr>
      <vt:lpstr>Anexo 7.1</vt:lpstr>
      <vt:lpstr>Anexo 8</vt:lpstr>
      <vt:lpstr>Anexo 9</vt:lpstr>
      <vt:lpstr>'Anexo 1'!Área_de_impresión</vt:lpstr>
      <vt:lpstr>'Anexo 1.1'!Área_de_impresión</vt:lpstr>
      <vt:lpstr>'Anexo 2'!Área_de_impresión</vt:lpstr>
      <vt:lpstr>'Anexo 4'!Área_de_impresión</vt:lpstr>
      <vt:lpstr>'Anexo 5'!Área_de_impresión</vt:lpstr>
      <vt:lpstr>'Anexo 5.1'!Área_de_impresión</vt:lpstr>
      <vt:lpstr>'Anexo 5.2'!Área_de_impresión</vt:lpstr>
      <vt:lpstr>'Anexo 6.1'!Área_de_impresión</vt:lpstr>
      <vt:lpstr>'Anexo 6.2'!Área_de_impresión</vt:lpstr>
      <vt:lpstr>'Anexo 7.1'!Área_de_impresión</vt:lpstr>
      <vt:lpstr>'Anexo 8'!Área_de_impresión</vt:lpstr>
      <vt:lpstr>'Anexo 9'!Área_de_impresión</vt:lpstr>
      <vt:lpstr>'Anexo 1'!Títulos_a_imprimir</vt:lpstr>
      <vt:lpstr>'Anexo 2'!Títulos_a_imprimir</vt:lpstr>
      <vt:lpstr>'Anexo 3'!Títulos_a_imprimir</vt:lpstr>
      <vt:lpstr>'Anexo 4'!Títulos_a_imprimir</vt:lpstr>
      <vt:lpstr>'Anexo 5.1'!Títulos_a_imprimir</vt:lpstr>
      <vt:lpstr>'Anexo 5.2'!Títulos_a_imprimir</vt:lpstr>
      <vt:lpstr>'Anexo 6.1'!Títulos_a_imprimir</vt:lpstr>
      <vt:lpstr>'Anexo 6.2'!Títulos_a_imprimir</vt:lpstr>
      <vt:lpstr>'Anexo 7.1'!Títulos_a_imprimir</vt:lpstr>
      <vt:lpstr>'Anexo 8'!Títulos_a_imprimir</vt:lpstr>
      <vt:lpstr>'Anexo 9'!Títulos_a_imprimir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2018-03-20T20:00:42Z</dcterms:created>
  <dcterms:modified xsi:type="dcterms:W3CDTF">2020-03-20T00:06:32Z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0x0101004F6B4E080DD57F41892F239C04E19BB0</vt:lpwstr>
  </property>
</Properties>
</file>