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4.xml" ContentType="application/vnd.openxmlformats-officedocument.spreadsheetml.worksheet+xml"/>
  <Override PartName="/xl/charts/colors26.xml" ContentType="application/vnd.ms-office.chartcolorstyle+xml"/>
  <Override PartName="/xl/charts/style26.xml" ContentType="application/vnd.ms-office.chartstyle+xml"/>
  <Override PartName="/xl/charts/chart29.xml" ContentType="application/vnd.openxmlformats-officedocument.drawingml.chart+xml"/>
  <Override PartName="/xl/charts/style27.xml" ContentType="application/vnd.ms-office.chartstyle+xml"/>
  <Override PartName="/xl/charts/colors27.xml" ContentType="application/vnd.ms-office.chartcolorstyle+xml"/>
  <Override PartName="/xl/worksheets/sheet2.xml" ContentType="application/vnd.openxmlformats-officedocument.spreadsheetml.worksheet+xml"/>
  <Override PartName="/xl/worksheets/sheet3.xml" ContentType="application/vnd.openxmlformats-officedocument.spreadsheetml.worksheet+xml"/>
  <Override PartName="/xl/drawings/drawing12.xml" ContentType="application/vnd.openxmlformats-officedocument.drawing+xml"/>
  <Override PartName="/xl/drawings/drawing11.xml" ContentType="application/vnd.openxmlformats-officedocument.drawing+xml"/>
  <Override PartName="/xl/drawings/drawing10.xml" ContentType="application/vnd.openxmlformats-officedocument.drawing+xml"/>
  <Override PartName="/xl/charts/chart28.xml" ContentType="application/vnd.openxmlformats-officedocument.drawingml.chart+xml"/>
  <Override PartName="/xl/drawings/drawing9.xml" ContentType="application/vnd.openxmlformats-officedocument.drawing+xml"/>
  <Override PartName="/xl/charts/colors25.xml" ContentType="application/vnd.ms-office.chartcolorstyle+xml"/>
  <Override PartName="/xl/charts/chart23.xml" ContentType="application/vnd.openxmlformats-officedocument.drawingml.chart+xml"/>
  <Override PartName="/xl/charts/colors21.xml" ContentType="application/vnd.ms-office.chartcolorstyle+xml"/>
  <Override PartName="/xl/charts/style21.xml" ContentType="application/vnd.ms-office.chartstyle+xml"/>
  <Override PartName="/xl/charts/chart22.xml" ContentType="application/vnd.openxmlformats-officedocument.drawingml.chart+xml"/>
  <Override PartName="/xl/worksheets/sheet1.xml" ContentType="application/vnd.openxmlformats-officedocument.spreadsheetml.worksheet+xml"/>
  <Override PartName="/xl/charts/style20.xml" ContentType="application/vnd.ms-office.chartstyle+xml"/>
  <Override PartName="/xl/charts/chart21.xml" ContentType="application/vnd.openxmlformats-officedocument.drawingml.chart+xml"/>
  <Override PartName="/xl/charts/chart20.xml" ContentType="application/vnd.openxmlformats-officedocument.drawingml.chart+xml"/>
  <Override PartName="/xl/charts/chart24.xml" ContentType="application/vnd.openxmlformats-officedocument.drawingml.chart+xml"/>
  <Override PartName="/xl/charts/style22.xml" ContentType="application/vnd.ms-office.chartstyle+xml"/>
  <Override PartName="/xl/charts/colors22.xml" ContentType="application/vnd.ms-office.chartcolorstyle+xml"/>
  <Override PartName="/xl/charts/style25.xml" ContentType="application/vnd.ms-office.chartstyle+xml"/>
  <Override PartName="/xl/charts/chart27.xml" ContentType="application/vnd.openxmlformats-officedocument.drawingml.chart+xml"/>
  <Override PartName="/xl/charts/colors24.xml" ContentType="application/vnd.ms-office.chartcolorstyle+xml"/>
  <Override PartName="/xl/charts/style24.xml" ContentType="application/vnd.ms-office.chartstyle+xml"/>
  <Override PartName="/xl/charts/chart26.xml" ContentType="application/vnd.openxmlformats-officedocument.drawingml.chart+xml"/>
  <Override PartName="/xl/drawings/drawing8.xml" ContentType="application/vnd.openxmlformats-officedocument.drawing+xml"/>
  <Override PartName="/xl/charts/colors23.xml" ContentType="application/vnd.ms-office.chartcolorstyle+xml"/>
  <Override PartName="/xl/charts/style23.xml" ContentType="application/vnd.ms-office.chartstyle+xml"/>
  <Override PartName="/xl/charts/chart25.xml" ContentType="application/vnd.openxmlformats-officedocument.drawingml.chart+xml"/>
  <Override PartName="/xl/charts/colors20.xml" ContentType="application/vnd.ms-office.chartcolorstyle+xml"/>
  <Override PartName="/xl/drawings/drawing6.xml" ContentType="application/vnd.openxmlformats-officedocument.drawing+xml"/>
  <Override PartName="/xl/drawings/drawing5.xml" ContentType="application/vnd.openxmlformats-officedocument.drawing+xml"/>
  <Override PartName="/xl/drawings/drawing4.xml" ContentType="application/vnd.openxmlformats-officedocument.drawing+xml"/>
  <Override PartName="/xl/charts/colors4.xml" ContentType="application/vnd.ms-office.chartcolorstyle+xml"/>
  <Override PartName="/xl/charts/style4.xml" ContentType="application/vnd.ms-office.chartstyle+xml"/>
  <Override PartName="/xl/charts/chart4.xml" ContentType="application/vnd.openxmlformats-officedocument.drawingml.chart+xml"/>
  <Override PartName="/xl/drawings/drawing3.xml" ContentType="application/vnd.openxmlformats-officedocument.drawing+xml"/>
  <Override PartName="/xl/drawings/drawing2.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style8.xml" ContentType="application/vnd.ms-office.chartstyle+xml"/>
  <Override PartName="/xl/charts/chart8.xml" ContentType="application/vnd.openxmlformats-officedocument.drawingml.chart+xml"/>
  <Override PartName="/xl/charts/colors7.xml" ContentType="application/vnd.ms-office.chartcolorstyle+xml"/>
  <Override PartName="/xl/charts/style7.xml" ContentType="application/vnd.ms-office.chartstyle+xml"/>
  <Override PartName="/xl/charts/colors6.xml" ContentType="application/vnd.ms-office.chartcolorstyle+xml"/>
  <Override PartName="/xl/charts/style6.xml" ContentType="application/vnd.ms-office.chartstyle+xml"/>
  <Override PartName="/xl/charts/chart6.xml" ContentType="application/vnd.openxmlformats-officedocument.drawingml.chart+xml"/>
  <Override PartName="/xl/charts/colors3.xml" ContentType="application/vnd.ms-office.chartcolorstyle+xml"/>
  <Override PartName="/xl/charts/style3.xml" ContentType="application/vnd.ms-office.chartstyle+xml"/>
  <Override PartName="/xl/charts/chart3.xml" ContentType="application/vnd.openxmlformats-officedocument.drawingml.chart+xml"/>
  <Override PartName="/xl/worksheets/sheet13.xml" ContentType="application/vnd.openxmlformats-officedocument.spreadsheetml.worksheet+xml"/>
  <Override PartName="/xl/worksheets/sheet12.xml" ContentType="application/vnd.openxmlformats-officedocument.spreadsheetml.worksheet+xml"/>
  <Override PartName="/xl/worksheets/sheet11.xml" ContentType="application/vnd.openxmlformats-officedocument.spreadsheetml.worksheet+xml"/>
  <Override PartName="/xl/worksheets/sheet10.xml" ContentType="application/vnd.openxmlformats-officedocument.spreadsheetml.worksheet+xml"/>
  <Override PartName="/xl/worksheets/sheet9.xml" ContentType="application/vnd.openxmlformats-officedocument.spreadsheetml.worksheet+xml"/>
  <Override PartName="/xl/worksheets/sheet8.xml" ContentType="application/vnd.openxmlformats-officedocument.spreadsheetml.worksheet+xml"/>
  <Override PartName="/xl/worksheets/sheet7.xml" ContentType="application/vnd.openxmlformats-officedocument.spreadsheetml.worksheet+xml"/>
  <Override PartName="/xl/worksheets/sheet6.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harts/colors2.xml" ContentType="application/vnd.ms-office.chartcolorstyle+xml"/>
  <Override PartName="/xl/charts/style2.xml" ContentType="application/vnd.ms-office.chartstyle+xml"/>
  <Override PartName="/xl/charts/chart2.xml" ContentType="application/vnd.openxmlformats-officedocument.drawingml.chart+xml"/>
  <Override PartName="/xl/charts/colors1.xml" ContentType="application/vnd.ms-office.chartcolorstyle+xml"/>
  <Override PartName="/xl/charts/style1.xml" ContentType="application/vnd.ms-office.chartstyle+xml"/>
  <Override PartName="/xl/charts/chart1.xml" ContentType="application/vnd.openxmlformats-officedocument.drawingml.chart+xml"/>
  <Override PartName="/xl/drawings/drawing1.xml" ContentType="application/vnd.openxmlformats-officedocument.drawing+xml"/>
  <Override PartName="/xl/charts/colors8.xml" ContentType="application/vnd.ms-office.chartcolorstyle+xml"/>
  <Override PartName="/xl/charts/chart7.xml" ContentType="application/vnd.openxmlformats-officedocument.drawingml.chart+xml"/>
  <Override PartName="/xl/charts/style16.xml" ContentType="application/vnd.ms-office.chartstyle+xml"/>
  <Override PartName="/xl/charts/colors13.xml" ContentType="application/vnd.ms-office.chartcolorstyle+xml"/>
  <Override PartName="/xl/charts/style13.xml" ContentType="application/vnd.ms-office.chartstyle+xml"/>
  <Override PartName="/xl/charts/chart13.xml" ContentType="application/vnd.openxmlformats-officedocument.drawingml.chart+xml"/>
  <Override PartName="/xl/charts/style17.xml" ContentType="application/vnd.ms-office.chartstyle+xml"/>
  <Override PartName="/xl/charts/colors12.xml" ContentType="application/vnd.ms-office.chartcolorstyle+xml"/>
  <Override PartName="/xl/charts/chart18.xml" ContentType="application/vnd.openxmlformats-officedocument.drawingml.chart+xml"/>
  <Override PartName="/xl/charts/colors17.xml" ContentType="application/vnd.ms-office.chartcolorstyle+xml"/>
  <Override PartName="/xl/charts/chart14.xml" ContentType="application/vnd.openxmlformats-officedocument.drawingml.chart+xml"/>
  <Override PartName="/xl/charts/style18.xml" ContentType="application/vnd.ms-office.chartstyle+xml"/>
  <Override PartName="/xl/charts/style14.xml" ContentType="application/vnd.ms-office.chartstyle+xml"/>
  <Override PartName="/xl/charts/chart16.xml" ContentType="application/vnd.openxmlformats-officedocument.drawingml.chart+xml"/>
  <Override PartName="/xl/charts/colors15.xml" ContentType="application/vnd.ms-office.chartcolorstyle+xml"/>
  <Override PartName="/xl/charts/style15.xml" ContentType="application/vnd.ms-office.chartstyle+xml"/>
  <Override PartName="/xl/charts/chart15.xml" ContentType="application/vnd.openxmlformats-officedocument.drawingml.chart+xml"/>
  <Override PartName="/xl/charts/colors18.xml" ContentType="application/vnd.ms-office.chartcolorstyle+xml"/>
  <Override PartName="/xl/charts/chart17.xml" ContentType="application/vnd.openxmlformats-officedocument.drawingml.chart+xml"/>
  <Override PartName="/xl/charts/colors14.xml" ContentType="application/vnd.ms-office.chartcolorstyle+xml"/>
  <Override PartName="/xl/charts/colors16.xml" ContentType="application/vnd.ms-office.chartcolorstyle+xml"/>
  <Override PartName="/xl/drawings/drawing7.xml" ContentType="application/vnd.openxmlformats-officedocument.drawing+xml"/>
  <Override PartName="/xl/charts/style19.xml" ContentType="application/vnd.ms-office.chartstyle+xml"/>
  <Override PartName="/xl/charts/colors9.xml" ContentType="application/vnd.ms-office.chartcolorstyle+xml"/>
  <Override PartName="/xl/charts/style9.xml" ContentType="application/vnd.ms-office.chartstyle+xml"/>
  <Override PartName="/xl/charts/chart9.xml" ContentType="application/vnd.openxmlformats-officedocument.drawingml.chart+xml"/>
  <Override PartName="/xl/charts/chart19.xml" ContentType="application/vnd.openxmlformats-officedocument.drawingml.chart+xml"/>
  <Override PartName="/xl/charts/chart10.xml" ContentType="application/vnd.openxmlformats-officedocument.drawingml.chart+xml"/>
  <Override PartName="/xl/charts/colors10.xml" ContentType="application/vnd.ms-office.chartcolorstyle+xml"/>
  <Override PartName="/xl/charts/style12.xml" ContentType="application/vnd.ms-office.chartstyle+xml"/>
  <Override PartName="/xl/charts/colors19.xml" ContentType="application/vnd.ms-office.chartcolorstyle+xml"/>
  <Override PartName="/xl/charts/style10.xml" ContentType="application/vnd.ms-office.chartstyle+xml"/>
  <Override PartName="/xl/charts/chart12.xml" ContentType="application/vnd.openxmlformats-officedocument.drawingml.chart+xml"/>
  <Override PartName="/xl/charts/style11.xml" ContentType="application/vnd.ms-office.chartstyle+xml"/>
  <Override PartName="/xl/charts/chart11.xml" ContentType="application/vnd.openxmlformats-officedocument.drawingml.chart+xml"/>
  <Override PartName="/xl/charts/colors11.xml" ContentType="application/vnd.ms-office.chartcolorstyle+xml"/>
  <Override PartName="/xl/calcChain.xml" ContentType="application/vnd.openxmlformats-officedocument.spreadsheetml.calcChain+xml"/>
  <Override PartName="/xl/externalLinks/externalLink1.xml" ContentType="application/vnd.openxmlformats-officedocument.spreadsheetml.externalLink+xml"/>
  <Override PartName="/xl/externalLinks/externalLink3.xml" ContentType="application/vnd.openxmlformats-officedocument.spreadsheetml.externalLink+xml"/>
  <Override PartName="/xl/externalLinks/externalLink2.xml" ContentType="application/vnd.openxmlformats-officedocument.spreadsheetml.externalLink+xml"/>
  <Override PartName="/xl/externalLinks/externalLink4.xml" ContentType="application/vnd.openxmlformats-officedocument.spreadsheetml.externalLink+xml"/>
  <Override PartName="/docProps/app.xml" ContentType="application/vnd.openxmlformats-officedocument.extended-properties+xml"/>
  <Override PartName="/docProps/core.xml" ContentType="application/vnd.openxmlformats-package.core-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filterPrivacy="1" updateLinks="never" defaultThemeVersion="124226"/>
  <bookViews>
    <workbookView xWindow="0" yWindow="0" windowWidth="28800" windowHeight="11700" tabRatio="832"/>
  </bookViews>
  <sheets>
    <sheet name="Anexo 1" sheetId="71" r:id="rId1"/>
    <sheet name="Anexo 1.1" sheetId="96" r:id="rId2"/>
    <sheet name="Anexo 2" sheetId="77" r:id="rId3"/>
    <sheet name="Anexo 3" sheetId="78" r:id="rId4"/>
    <sheet name="Anexo 4" sheetId="79" r:id="rId5"/>
    <sheet name="Anexo 5" sheetId="83" r:id="rId6"/>
    <sheet name="Anexo 6" sheetId="84" r:id="rId7"/>
    <sheet name="Anexo 6.1" sheetId="97" r:id="rId8"/>
    <sheet name="Anexo 7" sheetId="95" r:id="rId9"/>
    <sheet name="Anexo 8" sheetId="86" r:id="rId10"/>
    <sheet name="Anexo 9" sheetId="88" r:id="rId11"/>
    <sheet name="Anexo 10" sheetId="82" r:id="rId12"/>
    <sheet name="Sheet1" sheetId="69" state="hidden" r:id="rId13"/>
  </sheets>
  <externalReferences>
    <externalReference r:id="rId14"/>
    <externalReference r:id="rId15"/>
    <externalReference r:id="rId16"/>
    <externalReference r:id="rId17"/>
  </externalReferences>
  <definedNames>
    <definedName name="_xlnm._FilterDatabase" localSheetId="0" hidden="1">'Anexo 1'!#REF!</definedName>
    <definedName name="_xlnm._FilterDatabase" localSheetId="1" hidden="1">'Anexo 1.1'!$A$5:$M$15</definedName>
    <definedName name="_xlnm._FilterDatabase" localSheetId="11" hidden="1">'Anexo 10'!$A$7:$I$7</definedName>
    <definedName name="_xlnm._FilterDatabase" localSheetId="2" hidden="1">'Anexo 2'!$D$21:$O$58</definedName>
    <definedName name="_xlnm._FilterDatabase" localSheetId="3" hidden="1">'Anexo 3'!$A$7:$L$16</definedName>
    <definedName name="_xlnm._FilterDatabase" localSheetId="4" hidden="1">'Anexo 4'!$B$10:$K$13</definedName>
    <definedName name="_xlnm._FilterDatabase" localSheetId="5" hidden="1">'Anexo 5'!#REF!</definedName>
    <definedName name="_xlnm._FilterDatabase" localSheetId="6" hidden="1">'Anexo 6'!$K$1:$K$24</definedName>
    <definedName name="_xlnm._FilterDatabase" localSheetId="7" hidden="1">'Anexo 6.1'!$B$11:$J$11</definedName>
    <definedName name="_xlnm._FilterDatabase" localSheetId="8" hidden="1">'Anexo 7'!#REF!</definedName>
    <definedName name="_xlnm._FilterDatabase" localSheetId="9" hidden="1">'Anexo 8'!$B$7:$Y$13</definedName>
    <definedName name="_xlnm._FilterDatabase" localSheetId="10" hidden="1">'Anexo 9'!#REF!</definedName>
    <definedName name="_xlnm.Print_Area" localSheetId="0">'Anexo 1'!$P$2:$P$36</definedName>
    <definedName name="_xlnm.Print_Area" localSheetId="11">'Anexo 10'!$A$1:$G$8</definedName>
    <definedName name="_xlnm.Print_Area" localSheetId="2">'Anexo 2'!$A$1:$O$58</definedName>
    <definedName name="_xlnm.Print_Area" localSheetId="4">'Anexo 4'!$A$4:$K$58</definedName>
    <definedName name="_xlnm.Print_Area" localSheetId="5">'Anexo 5'!#REF!,'Anexo 5'!#REF!</definedName>
    <definedName name="_xlnm.Print_Area" localSheetId="6">'Anexo 6'!#REF!,'Anexo 6'!#REF!</definedName>
    <definedName name="_xlnm.Print_Area" localSheetId="7">'Anexo 6.1'!$A$1:$J$84</definedName>
    <definedName name="_xlnm.Print_Area" localSheetId="8">'Anexo 7'!#REF!</definedName>
    <definedName name="_xlnm.Print_Area" localSheetId="9">'Anexo 8'!$A$1:$Y$13,'Anexo 8'!#REF!</definedName>
    <definedName name="_xlnm.Print_Area" localSheetId="10">'Anexo 9'!$A$1:$X$9</definedName>
    <definedName name="OLE_LINK1" localSheetId="6">'Anexo 6'!#REF!</definedName>
    <definedName name="_xlnm.Print_Titles" localSheetId="0">'Anexo 1'!$3:$7</definedName>
    <definedName name="_xlnm.Print_Titles" localSheetId="1">'Anexo 1.1'!$5:$5</definedName>
    <definedName name="_xlnm.Print_Titles" localSheetId="11">'Anexo 10'!$1:$7</definedName>
    <definedName name="_xlnm.Print_Titles" localSheetId="2">'Anexo 2'!$15:$20</definedName>
    <definedName name="_xlnm.Print_Titles" localSheetId="3">'Anexo 3'!$1:$7</definedName>
    <definedName name="_xlnm.Print_Titles" localSheetId="4">'Anexo 4'!#REF!</definedName>
    <definedName name="_xlnm.Print_Titles" localSheetId="7">'Anexo 6.1'!$5:$10</definedName>
    <definedName name="_xlnm.Print_Titles" localSheetId="8">'Anexo 7'!#REF!</definedName>
    <definedName name="_xlnm.Print_Titles" localSheetId="9">'Anexo 8'!$1:$11</definedName>
    <definedName name="_xlnm.Print_Titles" localSheetId="10">'Anexo 9'!$1:$7</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L57" i="97" l="1"/>
  <c r="L56" i="97"/>
  <c r="L12" i="97"/>
  <c r="I12" i="97"/>
  <c r="H12" i="97"/>
  <c r="G12" i="97"/>
  <c r="F12" i="97"/>
  <c r="E12" i="97"/>
  <c r="D12" i="97"/>
  <c r="C12" i="97"/>
  <c r="L11" i="97"/>
  <c r="I11" i="97"/>
  <c r="I13" i="97" s="1"/>
  <c r="H11" i="97"/>
  <c r="H13" i="97" s="1"/>
  <c r="G11" i="97"/>
  <c r="G13" i="97" s="1"/>
  <c r="F11" i="97"/>
  <c r="F13" i="97" s="1"/>
  <c r="E11" i="97"/>
  <c r="E13" i="97" s="1"/>
  <c r="D11" i="97"/>
  <c r="D13" i="97" s="1"/>
  <c r="C11" i="97"/>
  <c r="N56" i="97" l="1"/>
  <c r="O56" i="97"/>
  <c r="O57" i="97"/>
  <c r="N57" i="97"/>
  <c r="J12" i="97"/>
  <c r="J11" i="97"/>
  <c r="N11" i="97" s="1"/>
  <c r="C13" i="97"/>
  <c r="O12" i="97"/>
  <c r="N12" i="97"/>
  <c r="J13" i="97"/>
  <c r="O11" i="97"/>
  <c r="AH9" i="84" l="1"/>
  <c r="AH8" i="84"/>
  <c r="AF9" i="84"/>
  <c r="AF8" i="84"/>
  <c r="AD9" i="84"/>
  <c r="AD8" i="84"/>
  <c r="S11" i="84"/>
  <c r="T11" i="84"/>
  <c r="U11" i="84"/>
  <c r="V11" i="84"/>
  <c r="W11" i="84"/>
  <c r="S12" i="84"/>
  <c r="T12" i="84"/>
  <c r="U12" i="84"/>
  <c r="V12" i="84"/>
  <c r="W12" i="84"/>
  <c r="S13" i="84"/>
  <c r="T13" i="84"/>
  <c r="U13" i="84"/>
  <c r="V13" i="84"/>
  <c r="W13" i="84"/>
  <c r="R13" i="84"/>
  <c r="R12" i="84"/>
  <c r="R11" i="84"/>
  <c r="S8" i="84"/>
  <c r="T8" i="84"/>
  <c r="U8" i="84"/>
  <c r="V8" i="84"/>
  <c r="W8" i="84"/>
  <c r="S9" i="84"/>
  <c r="T9" i="84"/>
  <c r="U9" i="84"/>
  <c r="V9" i="84"/>
  <c r="W9" i="84"/>
  <c r="S10" i="84"/>
  <c r="T10" i="84"/>
  <c r="U10" i="84"/>
  <c r="V10" i="84"/>
  <c r="W10" i="84"/>
  <c r="R10" i="84"/>
  <c r="R9" i="84"/>
  <c r="R8" i="84"/>
  <c r="D8" i="84"/>
  <c r="E8" i="84"/>
  <c r="F8" i="84"/>
  <c r="G8" i="84"/>
  <c r="H8" i="84"/>
  <c r="D9" i="84"/>
  <c r="E9" i="84"/>
  <c r="F9" i="84"/>
  <c r="G9" i="84"/>
  <c r="H9" i="84"/>
  <c r="C9" i="84"/>
  <c r="C8" i="84"/>
  <c r="H143" i="84"/>
  <c r="D143" i="84"/>
  <c r="H142" i="84"/>
  <c r="D142" i="84"/>
  <c r="H138" i="84"/>
  <c r="D138" i="84"/>
  <c r="H137" i="84"/>
  <c r="D137" i="84"/>
  <c r="H136" i="84"/>
  <c r="D136" i="84"/>
  <c r="H135" i="84"/>
  <c r="D135" i="84"/>
  <c r="H131" i="84"/>
  <c r="D131" i="84"/>
  <c r="K120" i="84"/>
  <c r="K119" i="84"/>
  <c r="K118" i="84"/>
  <c r="K117" i="84"/>
  <c r="K116" i="84"/>
  <c r="K115" i="84"/>
  <c r="K114" i="84"/>
  <c r="K113" i="84"/>
  <c r="K112" i="84"/>
  <c r="K111" i="84"/>
  <c r="K110" i="84"/>
  <c r="K109" i="84"/>
  <c r="K108" i="84"/>
  <c r="K107" i="84"/>
  <c r="J104" i="84"/>
  <c r="I104" i="84"/>
  <c r="I105" i="84" s="1"/>
  <c r="H104" i="84"/>
  <c r="H105" i="84" s="1"/>
  <c r="G104" i="84"/>
  <c r="G138" i="84" s="1"/>
  <c r="F104" i="84"/>
  <c r="F105" i="84" s="1"/>
  <c r="E104" i="84"/>
  <c r="E105" i="84" s="1"/>
  <c r="D104" i="84"/>
  <c r="D105" i="84" s="1"/>
  <c r="J103" i="84"/>
  <c r="X13" i="84" s="1"/>
  <c r="I103" i="84"/>
  <c r="H103" i="84"/>
  <c r="G103" i="84"/>
  <c r="F103" i="84"/>
  <c r="K103" i="84" s="1"/>
  <c r="E103" i="84"/>
  <c r="D103" i="84"/>
  <c r="J102" i="84"/>
  <c r="X12" i="84" s="1"/>
  <c r="I102" i="84"/>
  <c r="I136" i="84" s="1"/>
  <c r="H102" i="84"/>
  <c r="G102" i="84"/>
  <c r="G136" i="84" s="1"/>
  <c r="F102" i="84"/>
  <c r="K102" i="84" s="1"/>
  <c r="E102" i="84"/>
  <c r="E136" i="84" s="1"/>
  <c r="D102" i="84"/>
  <c r="J101" i="84"/>
  <c r="I101" i="84"/>
  <c r="I143" i="84" s="1"/>
  <c r="H101" i="84"/>
  <c r="G101" i="84"/>
  <c r="G143" i="84" s="1"/>
  <c r="F101" i="84"/>
  <c r="K101" i="84" s="1"/>
  <c r="E101" i="84"/>
  <c r="E143" i="84" s="1"/>
  <c r="D101" i="84"/>
  <c r="I100" i="84"/>
  <c r="I137" i="84" s="1"/>
  <c r="H100" i="84"/>
  <c r="F100" i="84"/>
  <c r="E100" i="84"/>
  <c r="E137" i="84" s="1"/>
  <c r="D100" i="84"/>
  <c r="J48" i="84"/>
  <c r="J65" i="84" s="1"/>
  <c r="I48" i="84"/>
  <c r="I65" i="84" s="1"/>
  <c r="H48" i="84"/>
  <c r="H65" i="84" s="1"/>
  <c r="G48" i="84"/>
  <c r="G65" i="84" s="1"/>
  <c r="F48" i="84"/>
  <c r="F65" i="84" s="1"/>
  <c r="E48" i="84"/>
  <c r="E65" i="84" s="1"/>
  <c r="D48" i="84"/>
  <c r="J47" i="84"/>
  <c r="X10" i="84" s="1"/>
  <c r="Y10" i="84" s="1"/>
  <c r="Z10" i="84" s="1"/>
  <c r="I47" i="84"/>
  <c r="H47" i="84"/>
  <c r="G47" i="84"/>
  <c r="F47" i="84"/>
  <c r="E47" i="84"/>
  <c r="D47" i="84"/>
  <c r="J46" i="84"/>
  <c r="I46" i="84"/>
  <c r="I63" i="84" s="1"/>
  <c r="H46" i="84"/>
  <c r="H63" i="84" s="1"/>
  <c r="G46" i="84"/>
  <c r="G63" i="84" s="1"/>
  <c r="F46" i="84"/>
  <c r="F63" i="84" s="1"/>
  <c r="E46" i="84"/>
  <c r="E63" i="84" s="1"/>
  <c r="D46" i="84"/>
  <c r="J45" i="84"/>
  <c r="J70" i="84" s="1"/>
  <c r="I45" i="84"/>
  <c r="I70" i="84" s="1"/>
  <c r="H45" i="84"/>
  <c r="H70" i="84" s="1"/>
  <c r="G45" i="84"/>
  <c r="G70" i="84" s="1"/>
  <c r="F45" i="84"/>
  <c r="F70" i="84" s="1"/>
  <c r="E45" i="84"/>
  <c r="E70" i="84" s="1"/>
  <c r="D45" i="84"/>
  <c r="K44" i="84"/>
  <c r="K43" i="84"/>
  <c r="K42" i="84"/>
  <c r="K41" i="84"/>
  <c r="K40" i="84"/>
  <c r="K39" i="84"/>
  <c r="K38" i="84"/>
  <c r="K37" i="84"/>
  <c r="K36" i="84"/>
  <c r="K35" i="84"/>
  <c r="K34" i="84"/>
  <c r="K33" i="84"/>
  <c r="K32" i="84"/>
  <c r="K31" i="84"/>
  <c r="D8" i="95"/>
  <c r="H8" i="95"/>
  <c r="L93" i="95"/>
  <c r="L92" i="95"/>
  <c r="L91" i="95"/>
  <c r="L90" i="95"/>
  <c r="L89" i="95"/>
  <c r="L88" i="95"/>
  <c r="L87" i="95"/>
  <c r="L86" i="95"/>
  <c r="L85" i="95"/>
  <c r="L84" i="95"/>
  <c r="L83" i="95"/>
  <c r="L82" i="95"/>
  <c r="L81" i="95"/>
  <c r="L80" i="95"/>
  <c r="K78" i="95"/>
  <c r="J8" i="95" s="1"/>
  <c r="J78" i="95"/>
  <c r="I8" i="95" s="1"/>
  <c r="I78" i="95"/>
  <c r="H78" i="95"/>
  <c r="G8" i="95" s="1"/>
  <c r="G78" i="95"/>
  <c r="F8" i="95" s="1"/>
  <c r="F78" i="95"/>
  <c r="E8" i="95" s="1"/>
  <c r="E78" i="95"/>
  <c r="D78" i="95"/>
  <c r="L78" i="95" s="1"/>
  <c r="K8" i="95" s="1"/>
  <c r="K77" i="95"/>
  <c r="J77" i="95"/>
  <c r="I77" i="95"/>
  <c r="H77" i="95"/>
  <c r="G77" i="95"/>
  <c r="F77" i="95"/>
  <c r="E77" i="95"/>
  <c r="D77" i="95"/>
  <c r="L77" i="95" s="1"/>
  <c r="C122" i="95" s="1"/>
  <c r="K76" i="95"/>
  <c r="J76" i="95"/>
  <c r="I76" i="95"/>
  <c r="H76" i="95"/>
  <c r="G76" i="95"/>
  <c r="F76" i="95"/>
  <c r="E76" i="95"/>
  <c r="D76" i="95"/>
  <c r="L76" i="95" s="1"/>
  <c r="C121" i="95" s="1"/>
  <c r="K75" i="95"/>
  <c r="J7" i="95" s="1"/>
  <c r="J75" i="95"/>
  <c r="J74" i="95" s="1"/>
  <c r="I75" i="95"/>
  <c r="H7" i="95" s="1"/>
  <c r="H75" i="95"/>
  <c r="G7" i="95" s="1"/>
  <c r="G75" i="95"/>
  <c r="G74" i="95" s="1"/>
  <c r="F75" i="95"/>
  <c r="F74" i="95" s="1"/>
  <c r="E75" i="95"/>
  <c r="D75" i="95"/>
  <c r="L75" i="95" s="1"/>
  <c r="C120" i="95" s="1"/>
  <c r="K74" i="95"/>
  <c r="K38" i="95"/>
  <c r="J38" i="95"/>
  <c r="I38" i="95"/>
  <c r="H38" i="95"/>
  <c r="G38" i="95"/>
  <c r="F38" i="95"/>
  <c r="E38" i="95"/>
  <c r="D38" i="95"/>
  <c r="K37" i="95"/>
  <c r="J37" i="95"/>
  <c r="I37" i="95"/>
  <c r="H37" i="95"/>
  <c r="G37" i="95"/>
  <c r="F37" i="95"/>
  <c r="E37" i="95"/>
  <c r="D37" i="95"/>
  <c r="K36" i="95"/>
  <c r="J36" i="95"/>
  <c r="I36" i="95"/>
  <c r="H36" i="95"/>
  <c r="G36" i="95"/>
  <c r="F36" i="95"/>
  <c r="E36" i="95"/>
  <c r="D36" i="95"/>
  <c r="K35" i="95"/>
  <c r="K39" i="95" s="1"/>
  <c r="J35" i="95"/>
  <c r="J39" i="95" s="1"/>
  <c r="I35" i="95"/>
  <c r="I39" i="95" s="1"/>
  <c r="H35" i="95"/>
  <c r="H39" i="95" s="1"/>
  <c r="G35" i="95"/>
  <c r="G39" i="95" s="1"/>
  <c r="F35" i="95"/>
  <c r="F39" i="95" s="1"/>
  <c r="E35" i="95"/>
  <c r="E39" i="95" s="1"/>
  <c r="D35" i="95"/>
  <c r="D39" i="95" s="1"/>
  <c r="L34" i="95"/>
  <c r="L33" i="95"/>
  <c r="L32" i="95"/>
  <c r="L31" i="95"/>
  <c r="L30" i="95"/>
  <c r="L29" i="95"/>
  <c r="L28" i="95"/>
  <c r="L27" i="95"/>
  <c r="L26" i="95"/>
  <c r="L25" i="95"/>
  <c r="L24" i="95"/>
  <c r="L23" i="95"/>
  <c r="L22" i="95"/>
  <c r="L21" i="95"/>
  <c r="N6" i="83"/>
  <c r="G6" i="83"/>
  <c r="H6" i="83"/>
  <c r="I6" i="83"/>
  <c r="J6" i="83"/>
  <c r="K6" i="83"/>
  <c r="L6" i="83"/>
  <c r="M6" i="83"/>
  <c r="F6" i="83"/>
  <c r="R208" i="83"/>
  <c r="K152" i="83"/>
  <c r="J152" i="83"/>
  <c r="G152" i="83"/>
  <c r="F152" i="83"/>
  <c r="X149" i="83"/>
  <c r="N147" i="83"/>
  <c r="M147" i="83"/>
  <c r="K147" i="83"/>
  <c r="K151" i="83" s="1"/>
  <c r="J147" i="83"/>
  <c r="J151" i="83" s="1"/>
  <c r="I147" i="83"/>
  <c r="I151" i="83" s="1"/>
  <c r="G147" i="83"/>
  <c r="G151" i="83" s="1"/>
  <c r="F147" i="83"/>
  <c r="F151" i="83" s="1"/>
  <c r="E147" i="83"/>
  <c r="O133" i="83"/>
  <c r="O132" i="83"/>
  <c r="O131" i="83"/>
  <c r="O130" i="83"/>
  <c r="O129" i="83"/>
  <c r="AM128" i="83"/>
  <c r="AK128" i="83" s="1"/>
  <c r="O128" i="83"/>
  <c r="O127" i="83"/>
  <c r="O126" i="83"/>
  <c r="O125" i="83"/>
  <c r="AL124" i="83"/>
  <c r="AJ124" i="83"/>
  <c r="O124" i="83"/>
  <c r="AM123" i="83"/>
  <c r="AK123" i="83" s="1"/>
  <c r="AL123" i="83"/>
  <c r="AJ123" i="83" s="1"/>
  <c r="O123" i="83"/>
  <c r="O122" i="83"/>
  <c r="O121" i="83"/>
  <c r="O120" i="83"/>
  <c r="N118" i="83"/>
  <c r="M118" i="83"/>
  <c r="L118" i="83"/>
  <c r="AG184" i="83" s="1"/>
  <c r="K118" i="83"/>
  <c r="J118" i="83"/>
  <c r="I118" i="83"/>
  <c r="H118" i="83"/>
  <c r="AG125" i="83" s="1"/>
  <c r="G118" i="83"/>
  <c r="F118" i="83"/>
  <c r="E118" i="83"/>
  <c r="D118" i="83"/>
  <c r="O118" i="83" s="1"/>
  <c r="N117" i="83"/>
  <c r="M117" i="83"/>
  <c r="L117" i="83"/>
  <c r="AG183" i="83" s="1"/>
  <c r="K117" i="83"/>
  <c r="J117" i="83"/>
  <c r="I117" i="83"/>
  <c r="H117" i="83"/>
  <c r="G117" i="83"/>
  <c r="F117" i="83"/>
  <c r="AG124" i="83" s="1"/>
  <c r="E117" i="83"/>
  <c r="D117" i="83"/>
  <c r="O117" i="83" s="1"/>
  <c r="N116" i="83"/>
  <c r="S209" i="83" s="1"/>
  <c r="M116" i="83"/>
  <c r="S208" i="83" s="1"/>
  <c r="L116" i="83"/>
  <c r="S207" i="83" s="1"/>
  <c r="K116" i="83"/>
  <c r="J116" i="83"/>
  <c r="AM127" i="83" s="1"/>
  <c r="AK127" i="83" s="1"/>
  <c r="I116" i="83"/>
  <c r="I152" i="83" s="1"/>
  <c r="H116" i="83"/>
  <c r="AM125" i="83" s="1"/>
  <c r="AK125" i="83" s="1"/>
  <c r="G116" i="83"/>
  <c r="AM124" i="83" s="1"/>
  <c r="AK124" i="83" s="1"/>
  <c r="F116" i="83"/>
  <c r="E116" i="83"/>
  <c r="Y149" i="83" s="1"/>
  <c r="D116" i="83"/>
  <c r="AG155" i="83" s="1"/>
  <c r="N115" i="83"/>
  <c r="R209" i="83" s="1"/>
  <c r="M115" i="83"/>
  <c r="L115" i="83"/>
  <c r="L147" i="83" s="1"/>
  <c r="K115" i="83"/>
  <c r="AL128" i="83" s="1"/>
  <c r="AJ128" i="83" s="1"/>
  <c r="J115" i="83"/>
  <c r="AL127" i="83" s="1"/>
  <c r="AJ127" i="83" s="1"/>
  <c r="I115" i="83"/>
  <c r="AL126" i="83" s="1"/>
  <c r="AJ126" i="83" s="1"/>
  <c r="H115" i="83"/>
  <c r="H147" i="83" s="1"/>
  <c r="H151" i="83" s="1"/>
  <c r="G115" i="83"/>
  <c r="F115" i="83"/>
  <c r="AG122" i="83" s="1"/>
  <c r="E115" i="83"/>
  <c r="D115" i="83"/>
  <c r="D147" i="83" s="1"/>
  <c r="N114" i="83"/>
  <c r="M114" i="83"/>
  <c r="L114" i="83"/>
  <c r="K114" i="83"/>
  <c r="J114" i="83"/>
  <c r="I114" i="83"/>
  <c r="H114" i="83"/>
  <c r="G114" i="83"/>
  <c r="F114" i="83"/>
  <c r="E114" i="83"/>
  <c r="D114" i="83"/>
  <c r="O114" i="83" s="1"/>
  <c r="AG56" i="83"/>
  <c r="AG55" i="83"/>
  <c r="Y48" i="83"/>
  <c r="X48" i="83"/>
  <c r="M46" i="83"/>
  <c r="I46" i="83"/>
  <c r="I50" i="83" s="1"/>
  <c r="E46" i="83"/>
  <c r="N36" i="83"/>
  <c r="AG83" i="83" s="1"/>
  <c r="M36" i="83"/>
  <c r="L36" i="83"/>
  <c r="K36" i="83"/>
  <c r="J36" i="83"/>
  <c r="I36" i="83"/>
  <c r="H36" i="83"/>
  <c r="G36" i="83"/>
  <c r="F36" i="83"/>
  <c r="O36" i="83" s="1"/>
  <c r="E36" i="83"/>
  <c r="D36" i="83"/>
  <c r="N35" i="83"/>
  <c r="AG82" i="83" s="1"/>
  <c r="M35" i="83"/>
  <c r="L35" i="83"/>
  <c r="K35" i="83"/>
  <c r="J35" i="83"/>
  <c r="I35" i="83"/>
  <c r="H35" i="83"/>
  <c r="G35" i="83"/>
  <c r="F35" i="83"/>
  <c r="AG23" i="83" s="1"/>
  <c r="E35" i="83"/>
  <c r="D35" i="83"/>
  <c r="N34" i="83"/>
  <c r="M34" i="83"/>
  <c r="L34" i="83"/>
  <c r="K34" i="83"/>
  <c r="K51" i="83" s="1"/>
  <c r="J34" i="83"/>
  <c r="AM26" i="83" s="1"/>
  <c r="AK26" i="83" s="1"/>
  <c r="I34" i="83"/>
  <c r="I51" i="83" s="1"/>
  <c r="H34" i="83"/>
  <c r="H51" i="83" s="1"/>
  <c r="G34" i="83"/>
  <c r="AM23" i="83" s="1"/>
  <c r="AK23" i="83" s="1"/>
  <c r="F34" i="83"/>
  <c r="O34" i="83" s="1"/>
  <c r="E34" i="83"/>
  <c r="D34" i="83"/>
  <c r="AG54" i="83" s="1"/>
  <c r="N33" i="83"/>
  <c r="N46" i="83" s="1"/>
  <c r="M33" i="83"/>
  <c r="M37" i="83" s="1"/>
  <c r="L33" i="83"/>
  <c r="L46" i="83" s="1"/>
  <c r="K33" i="83"/>
  <c r="AL27" i="83" s="1"/>
  <c r="AJ27" i="83" s="1"/>
  <c r="J33" i="83"/>
  <c r="J46" i="83" s="1"/>
  <c r="J50" i="83" s="1"/>
  <c r="I33" i="83"/>
  <c r="I37" i="83" s="1"/>
  <c r="H33" i="83"/>
  <c r="H46" i="83" s="1"/>
  <c r="H50" i="83" s="1"/>
  <c r="G33" i="83"/>
  <c r="G37" i="83" s="1"/>
  <c r="F33" i="83"/>
  <c r="AG21" i="83" s="1"/>
  <c r="E33" i="83"/>
  <c r="E37" i="83" s="1"/>
  <c r="D33" i="83"/>
  <c r="D46" i="83" s="1"/>
  <c r="O32" i="83"/>
  <c r="O31" i="83"/>
  <c r="O30" i="83"/>
  <c r="O29" i="83"/>
  <c r="O28" i="83"/>
  <c r="AM27" i="83"/>
  <c r="AK27" i="83" s="1"/>
  <c r="O27" i="83"/>
  <c r="O26" i="83"/>
  <c r="AM25" i="83"/>
  <c r="AL25" i="83"/>
  <c r="AJ25" i="83" s="1"/>
  <c r="AK25" i="83"/>
  <c r="O25" i="83"/>
  <c r="AM24" i="83"/>
  <c r="AK24" i="83" s="1"/>
  <c r="AL24" i="83"/>
  <c r="AJ24" i="83" s="1"/>
  <c r="O24" i="83"/>
  <c r="O23" i="83"/>
  <c r="AL22" i="83"/>
  <c r="AJ22" i="83" s="1"/>
  <c r="O22" i="83"/>
  <c r="O21" i="83"/>
  <c r="O20" i="83"/>
  <c r="O19" i="83"/>
  <c r="G9" i="88"/>
  <c r="P8" i="88"/>
  <c r="H8" i="88"/>
  <c r="G7" i="77"/>
  <c r="F7" i="77"/>
  <c r="G6" i="77"/>
  <c r="F6" i="77"/>
  <c r="M38" i="77"/>
  <c r="M37" i="77"/>
  <c r="M35" i="77"/>
  <c r="M34" i="77"/>
  <c r="M24" i="77"/>
  <c r="M23" i="77"/>
  <c r="M21" i="77"/>
  <c r="M20" i="77"/>
  <c r="X8" i="84" l="1"/>
  <c r="K48" i="84"/>
  <c r="J63" i="84"/>
  <c r="X9" i="84"/>
  <c r="J136" i="84"/>
  <c r="J100" i="84"/>
  <c r="J137" i="84" s="1"/>
  <c r="I8" i="84" s="1"/>
  <c r="X11" i="84"/>
  <c r="K143" i="84"/>
  <c r="K142" i="84"/>
  <c r="J105" i="84"/>
  <c r="K104" i="84"/>
  <c r="E131" i="84"/>
  <c r="K131" i="84" s="1"/>
  <c r="I131" i="84"/>
  <c r="E135" i="84"/>
  <c r="I135" i="84"/>
  <c r="E138" i="84"/>
  <c r="K138" i="84" s="1"/>
  <c r="I138" i="84"/>
  <c r="E142" i="84"/>
  <c r="I142" i="84"/>
  <c r="F131" i="84"/>
  <c r="J131" i="84"/>
  <c r="F135" i="84"/>
  <c r="J135" i="84"/>
  <c r="F136" i="84"/>
  <c r="K136" i="84" s="1"/>
  <c r="F137" i="84"/>
  <c r="F138" i="84"/>
  <c r="J138" i="84"/>
  <c r="I9" i="84" s="1"/>
  <c r="F142" i="84"/>
  <c r="J142" i="84"/>
  <c r="F143" i="84"/>
  <c r="J143" i="84"/>
  <c r="G100" i="84"/>
  <c r="G137" i="84" s="1"/>
  <c r="K137" i="84" s="1"/>
  <c r="G131" i="84"/>
  <c r="G135" i="84"/>
  <c r="G142" i="84"/>
  <c r="K45" i="84"/>
  <c r="K70" i="84" s="1"/>
  <c r="K47" i="84"/>
  <c r="K46" i="84"/>
  <c r="D49" i="84"/>
  <c r="H49" i="84"/>
  <c r="H64" i="84" s="1"/>
  <c r="H50" i="84"/>
  <c r="D58" i="84"/>
  <c r="H58" i="84"/>
  <c r="D62" i="84"/>
  <c r="H62" i="84"/>
  <c r="D63" i="84"/>
  <c r="D65" i="84"/>
  <c r="K65" i="84" s="1"/>
  <c r="D69" i="84"/>
  <c r="H69" i="84"/>
  <c r="D70" i="84"/>
  <c r="E49" i="84"/>
  <c r="E64" i="84" s="1"/>
  <c r="I49" i="84"/>
  <c r="I64" i="84" s="1"/>
  <c r="E50" i="84"/>
  <c r="I50" i="84"/>
  <c r="E58" i="84"/>
  <c r="I58" i="84"/>
  <c r="E62" i="84"/>
  <c r="I62" i="84"/>
  <c r="E69" i="84"/>
  <c r="I69" i="84"/>
  <c r="F49" i="84"/>
  <c r="F64" i="84" s="1"/>
  <c r="J49" i="84"/>
  <c r="J64" i="84" s="1"/>
  <c r="F58" i="84"/>
  <c r="J58" i="84"/>
  <c r="F62" i="84"/>
  <c r="J62" i="84"/>
  <c r="F69" i="84"/>
  <c r="J69" i="84"/>
  <c r="G49" i="84"/>
  <c r="G64" i="84" s="1"/>
  <c r="G58" i="84"/>
  <c r="G62" i="84"/>
  <c r="G69" i="84"/>
  <c r="E74" i="95"/>
  <c r="I74" i="95"/>
  <c r="C58" i="95"/>
  <c r="H74" i="95"/>
  <c r="K7" i="95"/>
  <c r="L39" i="95"/>
  <c r="C56" i="95"/>
  <c r="L37" i="95"/>
  <c r="C63" i="95" s="1"/>
  <c r="L38" i="95"/>
  <c r="I7" i="95"/>
  <c r="C117" i="95"/>
  <c r="C8" i="95"/>
  <c r="D74" i="95"/>
  <c r="C115" i="95"/>
  <c r="C108" i="95"/>
  <c r="C114" i="95" s="1"/>
  <c r="L36" i="95"/>
  <c r="C62" i="95" s="1"/>
  <c r="C49" i="95"/>
  <c r="C55" i="95" s="1"/>
  <c r="C57" i="95" s="1"/>
  <c r="L35" i="95"/>
  <c r="C61" i="95" s="1"/>
  <c r="H152" i="83"/>
  <c r="AG154" i="83"/>
  <c r="AG181" i="83"/>
  <c r="R207" i="83"/>
  <c r="AL125" i="83"/>
  <c r="AJ125" i="83" s="1"/>
  <c r="AG156" i="83"/>
  <c r="AG123" i="83"/>
  <c r="AG157" i="83"/>
  <c r="AM126" i="83"/>
  <c r="AK126" i="83" s="1"/>
  <c r="E139" i="83"/>
  <c r="X148" i="83"/>
  <c r="O115" i="83"/>
  <c r="O116" i="83"/>
  <c r="Y148" i="83"/>
  <c r="AG182" i="83"/>
  <c r="F37" i="83"/>
  <c r="AM22" i="83"/>
  <c r="AK22" i="83" s="1"/>
  <c r="J37" i="83"/>
  <c r="F51" i="83"/>
  <c r="J51" i="83"/>
  <c r="AG22" i="83"/>
  <c r="O33" i="83"/>
  <c r="K37" i="83"/>
  <c r="AL23" i="83"/>
  <c r="AJ23" i="83" s="1"/>
  <c r="AL26" i="83"/>
  <c r="AJ26" i="83" s="1"/>
  <c r="D37" i="83"/>
  <c r="H37" i="83"/>
  <c r="L37" i="83"/>
  <c r="E38" i="83"/>
  <c r="G46" i="83"/>
  <c r="G50" i="83" s="1"/>
  <c r="K46" i="83"/>
  <c r="K50" i="83" s="1"/>
  <c r="X47" i="83"/>
  <c r="AG53" i="83"/>
  <c r="AG80" i="83"/>
  <c r="N37" i="83"/>
  <c r="AG24" i="83"/>
  <c r="O35" i="83"/>
  <c r="F46" i="83"/>
  <c r="F50" i="83" s="1"/>
  <c r="G51" i="83"/>
  <c r="Y47" i="83"/>
  <c r="AG81" i="83"/>
  <c r="K69" i="84" l="1"/>
  <c r="K63" i="84"/>
  <c r="K135" i="84"/>
  <c r="G105" i="84"/>
  <c r="K100" i="84"/>
  <c r="K105" i="84" s="1"/>
  <c r="K49" i="84"/>
  <c r="K50" i="84" s="1"/>
  <c r="D64" i="84"/>
  <c r="K64" i="84" s="1"/>
  <c r="G50" i="84"/>
  <c r="J50" i="84"/>
  <c r="K62" i="84"/>
  <c r="D50" i="84"/>
  <c r="K58" i="84"/>
  <c r="F50" i="84"/>
  <c r="L74" i="95"/>
  <c r="C116" i="95"/>
  <c r="O37" i="83"/>
  <c r="F23" i="71" l="1"/>
  <c r="G23" i="71"/>
  <c r="H23" i="71"/>
  <c r="I23" i="71"/>
  <c r="J23" i="71"/>
  <c r="K23" i="71"/>
  <c r="E23" i="71"/>
  <c r="E22" i="71"/>
  <c r="F22" i="71"/>
  <c r="G22" i="71"/>
  <c r="H22" i="71"/>
  <c r="I22" i="71"/>
  <c r="J22" i="71"/>
  <c r="K22" i="71"/>
  <c r="C9" i="71" l="1"/>
  <c r="D9" i="71"/>
  <c r="E9" i="71"/>
  <c r="F9" i="71"/>
  <c r="G9" i="71"/>
  <c r="H9" i="71"/>
  <c r="I9" i="71"/>
  <c r="J9" i="71"/>
  <c r="K9" i="71"/>
  <c r="L9" i="71"/>
  <c r="M9" i="71"/>
  <c r="J9" i="84" l="1"/>
  <c r="J8" i="84" l="1"/>
  <c r="AK9" i="84"/>
  <c r="AK8" i="84"/>
  <c r="AI8" i="84"/>
  <c r="AJ8" i="84"/>
  <c r="AI9" i="84"/>
  <c r="AJ9" i="84"/>
  <c r="Y13" i="84" l="1"/>
  <c r="Z13" i="84" s="1"/>
  <c r="I13" i="79" l="1"/>
  <c r="J13" i="79"/>
  <c r="K13" i="79"/>
  <c r="Y11" i="84" l="1"/>
  <c r="Z11" i="84" s="1"/>
  <c r="Y12" i="84"/>
  <c r="Z12" i="84" s="1"/>
  <c r="H13" i="86" l="1"/>
  <c r="J2" i="79"/>
  <c r="K2" i="79"/>
  <c r="L2" i="79"/>
  <c r="I2" i="79"/>
  <c r="H13" i="79"/>
  <c r="P144" i="71"/>
  <c r="H2" i="79" l="1"/>
  <c r="Q144" i="71"/>
  <c r="P9" i="88" l="1"/>
  <c r="H9" i="88"/>
  <c r="Q13" i="86"/>
  <c r="I13" i="86"/>
  <c r="AB5" i="84"/>
  <c r="Y9" i="84" l="1"/>
  <c r="Z9" i="84" s="1"/>
  <c r="Y8" i="84"/>
  <c r="Z8" i="84" s="1"/>
  <c r="O6" i="83"/>
  <c r="B9" i="71"/>
  <c r="N9" i="71"/>
</calcChain>
</file>

<file path=xl/sharedStrings.xml><?xml version="1.0" encoding="utf-8"?>
<sst xmlns="http://schemas.openxmlformats.org/spreadsheetml/2006/main" count="931" uniqueCount="228">
  <si>
    <t>ID Consejo</t>
  </si>
  <si>
    <t>F1</t>
  </si>
  <si>
    <t>F2</t>
  </si>
  <si>
    <t>F3</t>
  </si>
  <si>
    <t>F4</t>
  </si>
  <si>
    <t>F5</t>
  </si>
  <si>
    <t>F6</t>
  </si>
  <si>
    <t>Total</t>
  </si>
  <si>
    <t>P</t>
  </si>
  <si>
    <t>S</t>
  </si>
  <si>
    <t>Aguascalientes</t>
  </si>
  <si>
    <t>Vacantes</t>
  </si>
  <si>
    <t>F: fórmula</t>
  </si>
  <si>
    <t>P: propietario; S: suplente.</t>
  </si>
  <si>
    <t>Baja California</t>
  </si>
  <si>
    <t>Baja California Sur</t>
  </si>
  <si>
    <t>Campeche</t>
  </si>
  <si>
    <t>Coahuila</t>
  </si>
  <si>
    <t>V</t>
  </si>
  <si>
    <t>Colima</t>
  </si>
  <si>
    <t>Porcentaje de</t>
  </si>
  <si>
    <t>Chiapas</t>
  </si>
  <si>
    <t>Plazas cubiertas</t>
  </si>
  <si>
    <t>Chihuahua</t>
  </si>
  <si>
    <t>Ciudad de México</t>
  </si>
  <si>
    <t>Durango</t>
  </si>
  <si>
    <t>Guanajuato</t>
  </si>
  <si>
    <t>Guerrero</t>
  </si>
  <si>
    <t>Hidalgo</t>
  </si>
  <si>
    <t>Jalisco</t>
  </si>
  <si>
    <t>México</t>
  </si>
  <si>
    <t>Michoacán</t>
  </si>
  <si>
    <t>Morelos</t>
  </si>
  <si>
    <t>Nayarit</t>
  </si>
  <si>
    <t>Nuevo León</t>
  </si>
  <si>
    <t>Oaxaca</t>
  </si>
  <si>
    <t>Puebla</t>
  </si>
  <si>
    <t>Querétaro</t>
  </si>
  <si>
    <t>Quintana Roo</t>
  </si>
  <si>
    <t>San Luís Potosí</t>
  </si>
  <si>
    <t>Sinaloa</t>
  </si>
  <si>
    <t>Sonora</t>
  </si>
  <si>
    <t>Tabasco</t>
  </si>
  <si>
    <t>Tamaulipas</t>
  </si>
  <si>
    <t>Tlaxcala</t>
  </si>
  <si>
    <t>Veracruz</t>
  </si>
  <si>
    <t>Yucatán</t>
  </si>
  <si>
    <t>Zacatecas</t>
  </si>
  <si>
    <t>Totales</t>
  </si>
  <si>
    <t>Entidad</t>
  </si>
  <si>
    <t>No.</t>
  </si>
  <si>
    <t>Consejo</t>
  </si>
  <si>
    <t>Hora local de inicio programada</t>
  </si>
  <si>
    <t>Hora local de inicio</t>
  </si>
  <si>
    <t>Hora local de conclusión</t>
  </si>
  <si>
    <t>Puntos agendados</t>
  </si>
  <si>
    <t>Formato de Control y Seguimiento 4</t>
  </si>
  <si>
    <t>Puntos adicionales (En su caso)</t>
  </si>
  <si>
    <t>Informes</t>
  </si>
  <si>
    <t>Acuerdos</t>
  </si>
  <si>
    <t>Resoluciones</t>
  </si>
  <si>
    <t>Otros</t>
  </si>
  <si>
    <t>Formato de Control y Seguimiento  5</t>
  </si>
  <si>
    <t>Miembros del Consejo</t>
  </si>
  <si>
    <t>Vocales</t>
  </si>
  <si>
    <t>Presidenta/e</t>
  </si>
  <si>
    <t>Secretaria/o</t>
  </si>
  <si>
    <t>Consejeras/os electorales</t>
  </si>
  <si>
    <t>VOE</t>
  </si>
  <si>
    <t>VRFE</t>
  </si>
  <si>
    <t>VCEyEC</t>
  </si>
  <si>
    <t>Asistencias</t>
  </si>
  <si>
    <t>Inasistencia</t>
  </si>
  <si>
    <t>Consejera/o F1</t>
  </si>
  <si>
    <t>Inasistencia Justificadas</t>
  </si>
  <si>
    <t>Consejera/o F2</t>
  </si>
  <si>
    <t>Consejera/o F3</t>
  </si>
  <si>
    <t>Consejera/o F4</t>
  </si>
  <si>
    <t>Consejera/o F5</t>
  </si>
  <si>
    <t>Consejera/o F6</t>
  </si>
  <si>
    <t>J</t>
  </si>
  <si>
    <t>Asistencia</t>
  </si>
  <si>
    <t>Partidos Políticos Nacionales</t>
  </si>
  <si>
    <t>Inasistencias</t>
  </si>
  <si>
    <t>Justificadas</t>
  </si>
  <si>
    <t>No Acreditado</t>
  </si>
  <si>
    <t>Asistió=</t>
  </si>
  <si>
    <t>No asistió=</t>
  </si>
  <si>
    <t>Justificación=</t>
  </si>
  <si>
    <t>NA</t>
  </si>
  <si>
    <t>PAN</t>
  </si>
  <si>
    <t>PRI</t>
  </si>
  <si>
    <t>PRD</t>
  </si>
  <si>
    <t>PVEM</t>
  </si>
  <si>
    <t>PT</t>
  </si>
  <si>
    <t>MORENA</t>
  </si>
  <si>
    <t>RPPN</t>
  </si>
  <si>
    <t>Asistencia de RPPN</t>
  </si>
  <si>
    <t>Inasistencias de RPP</t>
  </si>
  <si>
    <t>RPP Acreditados</t>
  </si>
  <si>
    <t>Partidos Locales</t>
  </si>
  <si>
    <t>RPP</t>
  </si>
  <si>
    <t>RPP que asistieron a las sesiones</t>
  </si>
  <si>
    <t>Sentido de la votación</t>
  </si>
  <si>
    <t>Observaciones (en su caso)</t>
  </si>
  <si>
    <t>Unanimidad</t>
  </si>
  <si>
    <t>Mayoría</t>
  </si>
  <si>
    <t>A favor</t>
  </si>
  <si>
    <t>En contra</t>
  </si>
  <si>
    <t xml:space="preserve">Total </t>
  </si>
  <si>
    <t xml:space="preserve">Totales </t>
  </si>
  <si>
    <t>Asuntos Relevantes (En su caso)</t>
  </si>
  <si>
    <t>Lectura y aprobación del proyecto de acta de la sesión anterior.</t>
  </si>
  <si>
    <t xml:space="preserve">Cuadro 1
Distribución del número total de vacantes de consejeras y consejeros 
electorales de los consejos distritales según fórmula y tipo de nombramiento designado
</t>
  </si>
  <si>
    <t>PEL</t>
  </si>
  <si>
    <t>SESIÓN</t>
  </si>
  <si>
    <t>EXT.</t>
  </si>
  <si>
    <t>--</t>
  </si>
  <si>
    <t>Formato de Control y Seguimiento 2</t>
  </si>
  <si>
    <t>Fecha de la sesión
mm-dd-aaaa</t>
  </si>
  <si>
    <t>Sesión</t>
  </si>
  <si>
    <t>Ordinaria</t>
  </si>
  <si>
    <t>Extraordinaria</t>
  </si>
  <si>
    <t>Formato de Control y Seguimiento  3</t>
  </si>
  <si>
    <t>Orden del día programado para la sesión de los consejos distritales</t>
  </si>
  <si>
    <t xml:space="preserve">Asistencia </t>
  </si>
  <si>
    <t>Asistió =</t>
  </si>
  <si>
    <t>No asistió =</t>
  </si>
  <si>
    <t>Justificación =</t>
  </si>
  <si>
    <t>Vacante =</t>
  </si>
  <si>
    <t>Formato de Control y Seguimiento 8</t>
  </si>
  <si>
    <t>Acuerdos adicionales</t>
  </si>
  <si>
    <t>Entidad Federativa</t>
  </si>
  <si>
    <t>Observaciones (En su caso)</t>
  </si>
  <si>
    <t>Formato de Control y Seguimiento 9</t>
  </si>
  <si>
    <t>Formato de Control y Seguimiento 6</t>
  </si>
  <si>
    <t>No Acreditado porcentaje</t>
  </si>
  <si>
    <t>No acreditado=</t>
  </si>
  <si>
    <t xml:space="preserve">Entidad </t>
  </si>
  <si>
    <t>Ord. 2018-2019</t>
  </si>
  <si>
    <t xml:space="preserve">Acuerdos </t>
  </si>
  <si>
    <t>Tabla 10
Asuntos relevantes</t>
  </si>
  <si>
    <t xml:space="preserve">Tabla 9
Sentido de la votación sobre los Acuerdos adicionales al orden del día que se presentaron en la sesión
</t>
  </si>
  <si>
    <t>Formato de Control y Seguimiento 10</t>
  </si>
  <si>
    <t>Formato de Control y Seguimiento 7</t>
  </si>
  <si>
    <t>Tabla 2
Fechas y horarios de la sesión de los consejos distritales</t>
  </si>
  <si>
    <t>Tabla 4
Relación de los puntos adicionales al orden del día de las sesiones de los consejos distritales</t>
  </si>
  <si>
    <t>Estatus</t>
  </si>
  <si>
    <t>Acreditado</t>
  </si>
  <si>
    <t>No acreditado</t>
  </si>
  <si>
    <t>Cuadro 2
Acreditaciones de representantes de partidos políticos nacionales 
a los consejos distritales</t>
  </si>
  <si>
    <t>Partidos Políticos Locales</t>
  </si>
  <si>
    <t>Horario de inicio de la primer sesión</t>
  </si>
  <si>
    <t>Horario de término de la última sesión</t>
  </si>
  <si>
    <t>Cuadro 6
Rango de horarios en que se desarrollaron las sesiones de los consejos distritales, por tipo de Proceso Electoral</t>
  </si>
  <si>
    <t>Número</t>
  </si>
  <si>
    <t>Fecha de sesión (Día/Mes)</t>
  </si>
  <si>
    <t>Cuadro 7</t>
  </si>
  <si>
    <t>Fecha de la 
sesión (Día/Mes)</t>
  </si>
  <si>
    <t>Cuadro 8
Asistencia de los integrantes de los consejos distritales a las sesiones de los consejos distritales, por cargo</t>
  </si>
  <si>
    <t>Nota: Derivado de las diversas actividades en las juntas distritales, las sesiones del Proceso Electoral Local Ordinario se llevaron a cabo en tres fechas diferentes.</t>
  </si>
  <si>
    <t>Fecha de sesión
(Día/Mes)</t>
  </si>
  <si>
    <t>% Asistencia</t>
  </si>
  <si>
    <t>Inasistencias justificadas</t>
  </si>
  <si>
    <t>%</t>
  </si>
  <si>
    <t>FECHA</t>
  </si>
  <si>
    <t>Especial</t>
  </si>
  <si>
    <t>Formato de Control y Seguimiento 1</t>
  </si>
  <si>
    <t>X</t>
  </si>
  <si>
    <t>Justificaciones</t>
  </si>
  <si>
    <t>Asistencia/
inasistencia/
justificaciones</t>
  </si>
  <si>
    <t xml:space="preserve">Cuadro 12
Asistencia de representantes de partidos políticos nacionales,
acreditados en los consejos distritales </t>
  </si>
  <si>
    <t>Formato de Control y Seguimiento 6.2</t>
  </si>
  <si>
    <t>Ord. 2019-2020</t>
  </si>
  <si>
    <t>enero</t>
  </si>
  <si>
    <t>Hora mínima Programada</t>
  </si>
  <si>
    <t>Hora máxima Programada</t>
  </si>
  <si>
    <t>Fecha mínima Programada</t>
  </si>
  <si>
    <t>Fecha máxima Programada</t>
  </si>
  <si>
    <t>DETALLE DE FECHAS Y HORARIOS DE CONSEJOS EN PEL ORD 2019-2020</t>
  </si>
  <si>
    <t>Informe sobre el avance de la Difusión de la Convocatoria de reclutamiento de Supervisores Electorales (SE) y Capacitadores-Asistentes Electorales (CAE) y ubicación de sedes alternas.</t>
  </si>
  <si>
    <t xml:space="preserve">Informe sobre el avance del procedimiento de reclutamiento y selección de los SE y CAE. </t>
  </si>
  <si>
    <t>En su caso, Informe al Consejo Distrital relativo a los resultados de la Compulsa de la Credencial para Votar con Fotografía de las y los aspirantes a SE y CAE para identificar si se encuentran registrados como representantes de partido político ante casilla y/o afiliados o militantes.</t>
  </si>
  <si>
    <t>Informe que presenta la Junta Distrital Ejecutiva sobre el avance en la elaboración del Listado de SCPRV.</t>
  </si>
  <si>
    <t>Informe sobre el sorteo realizado por el Consejo General por el que se obtuvo el mes del calendario, que junto con el que siga en su orden, serán tomados como base para la insaculación de los ciudadanos que integrarán las mesas directivas de casilla.</t>
  </si>
  <si>
    <t>Informe de la Junta Ejecutiva Distrital sobre el inicio y programación de recorridos por las secciones del distrito, para la localización de lugares que cumplan con los requisitos de ley para la ubicación de casillas.</t>
  </si>
  <si>
    <t>Informe sobre el avance del procedimiento de reclutamiento y selección de SE y CAE y verificaciones.</t>
  </si>
  <si>
    <t>Toma de protesta de nuevos integrantes del Consejo Distrital</t>
  </si>
  <si>
    <t>Proyecto de Acuerdo del Consejo Distrital 02 donde se designa la persona responsable de la oficina municipal de Ramos Arizpe.</t>
  </si>
  <si>
    <t>Se designo al C. Juan Leonel Elizondo Delgado como Responsable de la Oficina Municipal de Ramos Arizpe.</t>
  </si>
  <si>
    <t>Acuerdo del Consejo Distrital 02 donde se designa la persona responsable de la Oficina Municipal de Ramos Arizpe.</t>
  </si>
  <si>
    <t>Tabla 5.1
Proceso Electoral Local 2019-2020
Asistencia, inasistencia, justificaciones y vacantes de funcionarias/os que conforman los consejos distritales</t>
  </si>
  <si>
    <t>PEL ORDINARIO 2019-2020</t>
  </si>
  <si>
    <t xml:space="preserve">Tabla 6.2.1
Proceso Electoral Local 2019-2020
En su caso, asistencia, inasistencia y justificaciones de representantes de partidos políticos locales a las sesiones de los consejos distritales
</t>
  </si>
  <si>
    <t xml:space="preserve">Hidalgo </t>
  </si>
  <si>
    <r>
      <t xml:space="preserve">Cuadro 4
</t>
    </r>
    <r>
      <rPr>
        <b/>
        <sz val="10"/>
        <color theme="1"/>
        <rFont val="Arial"/>
        <family val="2"/>
      </rPr>
      <t>Acreditaciones de representantes de partidos políticos
locales a las sesiones de los consejos distritales con PEL Ordinario 2019-2020</t>
    </r>
  </si>
  <si>
    <t>Tabla 6.1
Proceso Electoral Local 2019-2020
Acreditaciones, asistencia, inasistencia y justificaciones de representantes de partidos políticos nacionales a las sesiones de los consejos distritales</t>
  </si>
  <si>
    <t xml:space="preserve">Coahuila </t>
  </si>
  <si>
    <t>MC</t>
  </si>
  <si>
    <t>SESIÓN EXTRAORDINARIA DE CONSEJOS DEL 16 DE ENERO DE 2020</t>
  </si>
  <si>
    <t>SESIÓN EXTRAORDINARIA DE CONSEJOS DEL 16 DE ENERO 2020</t>
  </si>
  <si>
    <t>Tabla 8
Proceso Electoral Local 2019-2020
Sentido de la votación sobre los acuerdos presentados en el orden del día de los consejos distritales</t>
  </si>
  <si>
    <t>Formato de Control y Seguimiento 1.1</t>
  </si>
  <si>
    <t>Tabla 1.1
Proceso Electoral Local 2019-2020
Relación de vacantes de consejeras y consejeros electorales de los consejos distritales por Entidad Federativa</t>
  </si>
  <si>
    <t>Distrito</t>
  </si>
  <si>
    <t>Calidad
(Propietario o Suplente)</t>
  </si>
  <si>
    <t>Fórmula</t>
  </si>
  <si>
    <t>Fecha vacante
(dd-mm-aaaa)</t>
  </si>
  <si>
    <t>Nombre</t>
  </si>
  <si>
    <t>Causal</t>
  </si>
  <si>
    <t>Motivo</t>
  </si>
  <si>
    <t>En caso de que la/el suplente se haya designado como propietario marcar con una "X"</t>
  </si>
  <si>
    <t>Fecha de toma de protesta
(dd-mm-aaaa)</t>
  </si>
  <si>
    <t>En caso de que el Consejo Local haya designado consejero/a para cubrir la vacante suplente marcar con "X"</t>
  </si>
  <si>
    <t>Fecha de sesión designación
(dd-mm-aaaa)</t>
  </si>
  <si>
    <t>Propietario</t>
  </si>
  <si>
    <t>Del Ángel Romero Andrés</t>
  </si>
  <si>
    <t>Renuncia</t>
  </si>
  <si>
    <t>Motivos personales</t>
  </si>
  <si>
    <t>2 de diciembre de 2019</t>
  </si>
  <si>
    <t>Fuente: Elaborado por la Dirección de Operación Regional de la Dirección Ejecutiva de Organización Electoral (DEOE) con base en la información y oficios que proporcionaron las juntas locales y distritales ejecutivas del INE, con fecha de corte al día de la sesión</t>
  </si>
  <si>
    <t>SESIÓN EXTRAORDINARIA DE CONSEJOS DEL 10 DE ENERO DE 2020</t>
  </si>
  <si>
    <t xml:space="preserve">Ord. 2019-2020
10 Enero
</t>
  </si>
  <si>
    <t xml:space="preserve">Ord. 2019-2020
16 Enero
</t>
  </si>
  <si>
    <t>SESIÓN EXTRAORDINARIA DE CONSEJOS DEL 10 DE ENERO 2020</t>
  </si>
  <si>
    <t>Formato de Control y Seguimiento 6.1</t>
  </si>
  <si>
    <t>Tabla 6.1.1 
Proceso Electoral Local 2019-2020
Asistencia de representantes de partidos políticos nacionales a las sesiones de los consejos distritales</t>
  </si>
  <si>
    <t>% Inasistencia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</si>
</sst>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164" formatCode="00"/>
    <numFmt numFmtId="165" formatCode="dd/mm/yyyy;@"/>
    <numFmt numFmtId="166" formatCode="0.0"/>
    <numFmt numFmtId="167" formatCode="0.0%"/>
    <numFmt numFmtId="168" formatCode="[$-80A]d&quot; de &quot;mmmm&quot; de &quot;yyyy;@"/>
  </numFmts>
  <fonts count="49" x14ac:knownFonts="1">
    <font>
      <sz val="11"/>
      <color theme="1"/>
      <name val="Calibri"/>
      <family val="2"/>
      <scheme val="minor"/>
    </font>
    <font>
      <sz val="9"/>
      <color theme="1"/>
      <name val="Arial"/>
      <family val="2"/>
    </font>
    <font>
      <sz val="10"/>
      <name val="Arial"/>
      <family val="2"/>
    </font>
    <font>
      <sz val="8"/>
      <color theme="1"/>
      <name val="Arial"/>
      <family val="2"/>
    </font>
    <font>
      <sz val="8"/>
      <color theme="0"/>
      <name val="Arial"/>
      <family val="2"/>
    </font>
    <font>
      <b/>
      <sz val="11"/>
      <color theme="1"/>
      <name val="Arial"/>
      <family val="2"/>
    </font>
    <font>
      <b/>
      <sz val="8"/>
      <color theme="0"/>
      <name val="Arial"/>
      <family val="2"/>
    </font>
    <font>
      <sz val="8"/>
      <color indexed="8"/>
      <name val="Arial"/>
      <family val="2"/>
    </font>
    <font>
      <b/>
      <sz val="8"/>
      <color theme="1"/>
      <name val="Arial"/>
      <family val="2"/>
    </font>
    <font>
      <b/>
      <sz val="8"/>
      <name val="Arial"/>
      <family val="2"/>
    </font>
    <font>
      <b/>
      <sz val="8"/>
      <color rgb="FFFFFFFF"/>
      <name val="Arial"/>
      <family val="2"/>
    </font>
    <font>
      <b/>
      <sz val="9"/>
      <color theme="1"/>
      <name val="Arial"/>
      <family val="2"/>
    </font>
    <font>
      <sz val="11"/>
      <color theme="1"/>
      <name val="Arial"/>
      <family val="2"/>
    </font>
    <font>
      <sz val="10"/>
      <color theme="1"/>
      <name val="Arial"/>
      <family val="2"/>
    </font>
    <font>
      <b/>
      <sz val="14"/>
      <color theme="1"/>
      <name val="Arial"/>
      <family val="2"/>
    </font>
    <font>
      <b/>
      <sz val="12"/>
      <color theme="1"/>
      <name val="Arial"/>
      <family val="2"/>
    </font>
    <font>
      <sz val="11"/>
      <color theme="0"/>
      <name val="Arial"/>
      <family val="2"/>
    </font>
    <font>
      <sz val="11"/>
      <color rgb="FFFF0000"/>
      <name val="Arial"/>
      <family val="2"/>
    </font>
    <font>
      <b/>
      <sz val="11"/>
      <name val="Arial"/>
      <family val="2"/>
    </font>
    <font>
      <b/>
      <sz val="14"/>
      <name val="Arial"/>
      <family val="2"/>
    </font>
    <font>
      <b/>
      <sz val="11"/>
      <color theme="0"/>
      <name val="Arial"/>
      <family val="2"/>
    </font>
    <font>
      <b/>
      <sz val="9"/>
      <color theme="0"/>
      <name val="Arial"/>
      <family val="2"/>
    </font>
    <font>
      <sz val="8"/>
      <color theme="1"/>
      <name val="Calibri"/>
      <family val="2"/>
      <scheme val="minor"/>
    </font>
    <font>
      <b/>
      <sz val="8"/>
      <color theme="1"/>
      <name val="Calibri"/>
      <family val="2"/>
      <scheme val="minor"/>
    </font>
    <font>
      <b/>
      <sz val="14"/>
      <color theme="1"/>
      <name val="Calibri"/>
      <family val="2"/>
      <scheme val="minor"/>
    </font>
    <font>
      <b/>
      <sz val="10"/>
      <name val="Arial"/>
      <family val="2"/>
    </font>
    <font>
      <b/>
      <sz val="8"/>
      <color rgb="FFFF0000"/>
      <name val="Arial"/>
      <family val="2"/>
    </font>
    <font>
      <sz val="11"/>
      <color theme="1"/>
      <name val="Calibri"/>
      <family val="2"/>
      <scheme val="minor"/>
    </font>
    <font>
      <b/>
      <sz val="11"/>
      <color theme="1"/>
      <name val="Calibri"/>
      <family val="2"/>
      <scheme val="minor"/>
    </font>
    <font>
      <sz val="8"/>
      <color rgb="FF000000"/>
      <name val="Arial"/>
      <family val="2"/>
    </font>
    <font>
      <b/>
      <sz val="10"/>
      <color theme="0"/>
      <name val="Arial"/>
      <family val="2"/>
    </font>
    <font>
      <b/>
      <sz val="9"/>
      <name val="Arial"/>
      <family val="2"/>
    </font>
    <font>
      <sz val="9"/>
      <name val="Arial"/>
      <family val="2"/>
    </font>
    <font>
      <sz val="9"/>
      <color theme="0"/>
      <name val="Arial"/>
      <family val="2"/>
    </font>
    <font>
      <sz val="11"/>
      <name val="Arial"/>
      <family val="2"/>
    </font>
    <font>
      <sz val="11"/>
      <color rgb="FFFFFFFF"/>
      <name val="Arial"/>
      <family val="2"/>
    </font>
    <font>
      <b/>
      <sz val="8"/>
      <color rgb="FF000000"/>
      <name val="Arial"/>
      <family val="2"/>
    </font>
    <font>
      <b/>
      <sz val="10"/>
      <color theme="1"/>
      <name val="Arial"/>
      <family val="2"/>
    </font>
    <font>
      <sz val="9"/>
      <color theme="1"/>
      <name val="Calibri"/>
      <family val="2"/>
      <scheme val="minor"/>
    </font>
    <font>
      <b/>
      <sz val="9"/>
      <color rgb="FFFFFFFF"/>
      <name val="Arial"/>
      <family val="2"/>
    </font>
    <font>
      <b/>
      <sz val="9"/>
      <color rgb="FF000000"/>
      <name val="Arial"/>
      <family val="2"/>
    </font>
    <font>
      <sz val="9"/>
      <color rgb="FF000000"/>
      <name val="Arial"/>
      <family val="2"/>
    </font>
    <font>
      <sz val="8"/>
      <name val="Arial"/>
      <family val="2"/>
    </font>
    <font>
      <sz val="11"/>
      <color theme="0" tint="-0.249977111117893"/>
      <name val="Arial"/>
      <family val="2"/>
    </font>
    <font>
      <b/>
      <sz val="12"/>
      <name val="Arial"/>
      <family val="2"/>
    </font>
    <font>
      <sz val="11"/>
      <color theme="0" tint="-0.34998626667073579"/>
      <name val="Arial"/>
      <family val="2"/>
    </font>
    <font>
      <sz val="9"/>
      <color theme="0" tint="-0.34998626667073579"/>
      <name val="Arial"/>
      <family val="2"/>
    </font>
    <font>
      <sz val="9"/>
      <color theme="0" tint="-0.249977111117893"/>
      <name val="Arial"/>
      <family val="2"/>
    </font>
    <font>
      <sz val="12"/>
      <color theme="1"/>
      <name val="Arial"/>
      <family val="2"/>
    </font>
  </fonts>
  <fills count="17">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rgb="FFFFCCFF"/>
        <bgColor indexed="64"/>
      </patternFill>
    </fill>
    <fill>
      <patternFill patternType="solid">
        <fgColor rgb="FFFF66CC"/>
        <bgColor indexed="64"/>
      </patternFill>
    </fill>
    <fill>
      <patternFill patternType="solid">
        <fgColor rgb="FFFFFFFF"/>
        <bgColor indexed="64"/>
      </patternFill>
    </fill>
    <fill>
      <patternFill patternType="solid">
        <fgColor rgb="FFFF33CC"/>
        <bgColor indexed="64"/>
      </patternFill>
    </fill>
    <fill>
      <patternFill patternType="solid">
        <fgColor rgb="FF9900CC"/>
        <bgColor indexed="64"/>
      </patternFill>
    </fill>
    <fill>
      <patternFill patternType="darkDown">
        <bgColor rgb="FFFF66CC"/>
      </patternFill>
    </fill>
    <fill>
      <patternFill patternType="solid">
        <fgColor theme="1"/>
        <bgColor indexed="64"/>
      </patternFill>
    </fill>
    <fill>
      <patternFill patternType="solid">
        <fgColor rgb="FFD50075"/>
        <bgColor indexed="64"/>
      </patternFill>
    </fill>
    <fill>
      <patternFill patternType="solid">
        <fgColor theme="0" tint="-0.249977111117893"/>
        <bgColor indexed="64"/>
      </patternFill>
    </fill>
    <fill>
      <patternFill patternType="solid">
        <fgColor rgb="FFB2B2B2"/>
        <bgColor indexed="64"/>
      </patternFill>
    </fill>
    <fill>
      <patternFill patternType="solid">
        <fgColor rgb="FFD5007F"/>
        <bgColor indexed="64"/>
      </patternFill>
    </fill>
    <fill>
      <patternFill patternType="solid">
        <fgColor theme="0" tint="-0.14999847407452621"/>
        <bgColor indexed="64"/>
      </patternFill>
    </fill>
    <fill>
      <patternFill patternType="solid">
        <fgColor rgb="FF950054"/>
        <bgColor indexed="64"/>
      </patternFill>
    </fill>
  </fills>
  <borders count="91">
    <border>
      <left/>
      <right/>
      <top/>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top style="medium">
        <color indexed="64"/>
      </top>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top/>
      <bottom style="medium">
        <color indexed="64"/>
      </bottom>
      <diagonal/>
    </border>
    <border>
      <left/>
      <right/>
      <top style="medium">
        <color indexed="64"/>
      </top>
      <bottom style="hair">
        <color indexed="64"/>
      </bottom>
      <diagonal/>
    </border>
    <border>
      <left/>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hair">
        <color indexed="64"/>
      </right>
      <top style="medium">
        <color indexed="64"/>
      </top>
      <bottom style="thin">
        <color indexed="64"/>
      </bottom>
      <diagonal/>
    </border>
    <border>
      <left style="hair">
        <color indexed="64"/>
      </left>
      <right/>
      <top style="medium">
        <color indexed="64"/>
      </top>
      <bottom style="thin">
        <color indexed="64"/>
      </bottom>
      <diagonal/>
    </border>
    <border>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hair">
        <color indexed="64"/>
      </left>
      <right/>
      <top style="medium">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top style="hair">
        <color indexed="64"/>
      </top>
      <bottom style="medium">
        <color indexed="64"/>
      </bottom>
      <diagonal/>
    </border>
    <border>
      <left/>
      <right/>
      <top style="hair">
        <color indexed="64"/>
      </top>
      <bottom style="medium">
        <color indexed="64"/>
      </bottom>
      <diagonal/>
    </border>
    <border>
      <left style="hair">
        <color indexed="64"/>
      </left>
      <right/>
      <top style="medium">
        <color indexed="64"/>
      </top>
      <bottom/>
      <diagonal/>
    </border>
    <border>
      <left style="hair">
        <color indexed="64"/>
      </left>
      <right/>
      <top/>
      <bottom/>
      <diagonal/>
    </border>
    <border>
      <left style="hair">
        <color indexed="64"/>
      </left>
      <right style="hair">
        <color indexed="64"/>
      </right>
      <top style="medium">
        <color indexed="64"/>
      </top>
      <bottom/>
      <diagonal/>
    </border>
    <border>
      <left/>
      <right style="hair">
        <color indexed="64"/>
      </right>
      <top style="medium">
        <color indexed="64"/>
      </top>
      <bottom/>
      <diagonal/>
    </border>
    <border>
      <left/>
      <right style="hair">
        <color indexed="64"/>
      </right>
      <top/>
      <bottom style="thin">
        <color indexed="64"/>
      </bottom>
      <diagonal/>
    </border>
    <border>
      <left/>
      <right style="hair">
        <color indexed="64"/>
      </right>
      <top/>
      <bottom style="hair">
        <color indexed="64"/>
      </bottom>
      <diagonal/>
    </border>
    <border>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top/>
      <bottom style="hair">
        <color indexed="64"/>
      </bottom>
      <diagonal/>
    </border>
    <border>
      <left style="hair">
        <color auto="1"/>
      </left>
      <right style="hair">
        <color auto="1"/>
      </right>
      <top style="thin">
        <color auto="1"/>
      </top>
      <bottom style="thin">
        <color auto="1"/>
      </bottom>
      <diagonal/>
    </border>
    <border>
      <left style="hair">
        <color auto="1"/>
      </left>
      <right/>
      <top style="thin">
        <color auto="1"/>
      </top>
      <bottom style="thin">
        <color auto="1"/>
      </bottom>
      <diagonal/>
    </border>
    <border>
      <left style="hair">
        <color auto="1"/>
      </left>
      <right style="hair">
        <color auto="1"/>
      </right>
      <top style="thin">
        <color auto="1"/>
      </top>
      <bottom style="medium">
        <color auto="1"/>
      </bottom>
      <diagonal/>
    </border>
    <border>
      <left style="hair">
        <color auto="1"/>
      </left>
      <right/>
      <top style="thin">
        <color auto="1"/>
      </top>
      <bottom style="medium">
        <color auto="1"/>
      </bottom>
      <diagonal/>
    </border>
    <border>
      <left style="hair">
        <color indexed="64"/>
      </left>
      <right style="hair">
        <color indexed="64"/>
      </right>
      <top/>
      <bottom/>
      <diagonal/>
    </border>
    <border>
      <left/>
      <right style="hair">
        <color indexed="64"/>
      </right>
      <top style="hair">
        <color indexed="64"/>
      </top>
      <bottom/>
      <diagonal/>
    </border>
    <border>
      <left style="hair">
        <color indexed="64"/>
      </left>
      <right/>
      <top style="hair">
        <color indexed="64"/>
      </top>
      <bottom/>
      <diagonal/>
    </border>
    <border>
      <left style="hair">
        <color indexed="64"/>
      </left>
      <right style="hair">
        <color indexed="64"/>
      </right>
      <top/>
      <bottom style="medium">
        <color indexed="64"/>
      </bottom>
      <diagonal/>
    </border>
    <border>
      <left style="thin">
        <color indexed="64"/>
      </left>
      <right style="thin">
        <color indexed="64"/>
      </right>
      <top/>
      <bottom style="hair">
        <color indexed="64"/>
      </bottom>
      <diagonal/>
    </border>
    <border>
      <left style="hair">
        <color indexed="64"/>
      </left>
      <right style="hair">
        <color indexed="64"/>
      </right>
      <top style="medium">
        <color indexed="64"/>
      </top>
      <bottom style="medium">
        <color indexed="64"/>
      </bottom>
      <diagonal/>
    </border>
    <border>
      <left style="hair">
        <color indexed="64"/>
      </left>
      <right/>
      <top style="medium">
        <color indexed="64"/>
      </top>
      <bottom style="medium">
        <color indexed="64"/>
      </bottom>
      <diagonal/>
    </border>
    <border>
      <left style="hair">
        <color indexed="64"/>
      </left>
      <right/>
      <top/>
      <bottom style="medium">
        <color indexed="64"/>
      </bottom>
      <diagonal/>
    </border>
    <border>
      <left/>
      <right style="hair">
        <color indexed="64"/>
      </right>
      <top style="medium">
        <color indexed="64"/>
      </top>
      <bottom style="thin">
        <color indexed="64"/>
      </bottom>
      <diagonal/>
    </border>
    <border>
      <left/>
      <right style="hair">
        <color indexed="64"/>
      </right>
      <top/>
      <bottom/>
      <diagonal/>
    </border>
    <border>
      <left/>
      <right/>
      <top style="hair">
        <color indexed="64"/>
      </top>
      <bottom/>
      <diagonal/>
    </border>
    <border>
      <left style="thin">
        <color indexed="64"/>
      </left>
      <right/>
      <top style="thin">
        <color auto="1"/>
      </top>
      <bottom style="thin">
        <color auto="1"/>
      </bottom>
      <diagonal/>
    </border>
    <border>
      <left style="thin">
        <color indexed="64"/>
      </left>
      <right style="thin">
        <color indexed="64"/>
      </right>
      <top style="hair">
        <color indexed="64"/>
      </top>
      <bottom style="thin">
        <color indexed="64"/>
      </bottom>
      <diagonal/>
    </border>
    <border>
      <left style="medium">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style="hair">
        <color indexed="64"/>
      </bottom>
      <diagonal/>
    </border>
    <border>
      <left/>
      <right style="medium">
        <color indexed="64"/>
      </right>
      <top style="hair">
        <color indexed="64"/>
      </top>
      <bottom style="hair">
        <color indexed="64"/>
      </bottom>
      <diagonal/>
    </border>
    <border>
      <left/>
      <right style="medium">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right style="thin">
        <color indexed="64"/>
      </right>
      <top style="thin">
        <color auto="1"/>
      </top>
      <bottom style="thin">
        <color auto="1"/>
      </bottom>
      <diagonal/>
    </border>
    <border>
      <left style="medium">
        <color indexed="64"/>
      </left>
      <right style="hair">
        <color indexed="64"/>
      </right>
      <top style="medium">
        <color indexed="64"/>
      </top>
      <bottom/>
      <diagonal/>
    </border>
    <border>
      <left style="medium">
        <color indexed="64"/>
      </left>
      <right style="hair">
        <color indexed="64"/>
      </right>
      <top/>
      <bottom/>
      <diagonal/>
    </border>
    <border>
      <left style="medium">
        <color indexed="64"/>
      </left>
      <right style="hair">
        <color indexed="64"/>
      </right>
      <top/>
      <bottom style="medium">
        <color indexed="64"/>
      </bottom>
      <diagonal/>
    </border>
    <border>
      <left style="thin">
        <color indexed="64"/>
      </left>
      <right style="thin">
        <color indexed="64"/>
      </right>
      <top style="thin">
        <color indexed="64"/>
      </top>
      <bottom/>
      <diagonal/>
    </border>
    <border>
      <left style="thin">
        <color indexed="64"/>
      </left>
      <right/>
      <top style="thin">
        <color auto="1"/>
      </top>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bottom/>
      <diagonal/>
    </border>
    <border>
      <left/>
      <right style="thin">
        <color indexed="64"/>
      </right>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top style="medium">
        <color indexed="64"/>
      </top>
      <bottom style="thin">
        <color indexed="64"/>
      </bottom>
      <diagonal/>
    </border>
    <border>
      <left/>
      <right style="thin">
        <color indexed="64"/>
      </right>
      <top style="thin">
        <color indexed="64"/>
      </top>
      <bottom/>
      <diagonal/>
    </border>
    <border>
      <left style="thin">
        <color indexed="64"/>
      </left>
      <right/>
      <top/>
      <bottom/>
      <diagonal/>
    </border>
    <border>
      <left style="medium">
        <color indexed="64"/>
      </left>
      <right style="hair">
        <color indexed="64"/>
      </right>
      <top style="hair">
        <color indexed="64"/>
      </top>
      <bottom/>
      <diagonal/>
    </border>
    <border>
      <left style="hair">
        <color indexed="64"/>
      </left>
      <right/>
      <top/>
      <bottom style="hair">
        <color indexed="64"/>
      </bottom>
      <diagonal/>
    </border>
    <border>
      <left/>
      <right style="medium">
        <color indexed="64"/>
      </right>
      <top/>
      <bottom style="medium">
        <color indexed="64"/>
      </bottom>
      <diagonal/>
    </border>
    <border>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right/>
      <top style="thin">
        <color indexed="64"/>
      </top>
      <bottom style="hair">
        <color indexed="64"/>
      </bottom>
      <diagonal/>
    </border>
    <border>
      <left style="hair">
        <color indexed="64"/>
      </left>
      <right style="hair">
        <color indexed="64"/>
      </right>
      <top/>
      <bottom style="thin">
        <color indexed="64"/>
      </bottom>
      <diagonal/>
    </border>
    <border>
      <left style="hair">
        <color indexed="64"/>
      </left>
      <right style="medium">
        <color indexed="64"/>
      </right>
      <top style="medium">
        <color indexed="64"/>
      </top>
      <bottom/>
      <diagonal/>
    </border>
    <border>
      <left style="hair">
        <color indexed="64"/>
      </left>
      <right style="medium">
        <color indexed="64"/>
      </right>
      <top style="hair">
        <color indexed="64"/>
      </top>
      <bottom/>
      <diagonal/>
    </border>
    <border>
      <left style="medium">
        <color indexed="64"/>
      </left>
      <right/>
      <top/>
      <bottom style="medium">
        <color indexed="64"/>
      </bottom>
      <diagonal/>
    </border>
    <border>
      <left/>
      <right style="thin">
        <color theme="0"/>
      </right>
      <top style="double">
        <color auto="1"/>
      </top>
      <bottom style="thin">
        <color indexed="64"/>
      </bottom>
      <diagonal/>
    </border>
    <border>
      <left style="thin">
        <color theme="0"/>
      </left>
      <right style="thin">
        <color theme="0"/>
      </right>
      <top style="double">
        <color auto="1"/>
      </top>
      <bottom style="thin">
        <color indexed="64"/>
      </bottom>
      <diagonal/>
    </border>
    <border>
      <left style="thin">
        <color theme="0"/>
      </left>
      <right/>
      <top style="double">
        <color auto="1"/>
      </top>
      <bottom style="thin">
        <color indexed="64"/>
      </bottom>
      <diagonal/>
    </border>
  </borders>
  <cellStyleXfs count="5">
    <xf numFmtId="0" fontId="0" fillId="0" borderId="0"/>
    <xf numFmtId="0" fontId="2" fillId="0" borderId="0"/>
    <xf numFmtId="0" fontId="2" fillId="0" borderId="0"/>
    <xf numFmtId="0" fontId="13" fillId="0" borderId="0"/>
    <xf numFmtId="9" fontId="27" fillId="0" borderId="0" applyFont="0" applyFill="0" applyBorder="0" applyAlignment="0" applyProtection="0"/>
  </cellStyleXfs>
  <cellXfs count="614">
    <xf numFmtId="0" fontId="0" fillId="0" borderId="0" xfId="0"/>
    <xf numFmtId="0" fontId="3" fillId="0" borderId="0" xfId="0" applyFont="1"/>
    <xf numFmtId="0" fontId="3" fillId="3" borderId="1" xfId="0" applyFont="1" applyFill="1" applyBorder="1" applyAlignment="1">
      <alignment horizontal="center" vertical="center"/>
    </xf>
    <xf numFmtId="0" fontId="3" fillId="0" borderId="2" xfId="0" applyFont="1" applyBorder="1" applyAlignment="1">
      <alignment horizontal="center" vertical="center"/>
    </xf>
    <xf numFmtId="1" fontId="3" fillId="0" borderId="2" xfId="0" applyNumberFormat="1" applyFont="1" applyBorder="1" applyAlignment="1">
      <alignment horizontal="center" vertical="center"/>
    </xf>
    <xf numFmtId="0" fontId="3" fillId="0" borderId="2" xfId="0" applyFont="1" applyBorder="1" applyAlignment="1">
      <alignment horizontal="center"/>
    </xf>
    <xf numFmtId="0" fontId="3" fillId="0" borderId="1" xfId="0" applyFont="1" applyBorder="1" applyAlignment="1">
      <alignment horizontal="center" vertical="center"/>
    </xf>
    <xf numFmtId="0" fontId="9" fillId="0" borderId="2" xfId="0" applyFont="1" applyBorder="1" applyAlignment="1">
      <alignment horizontal="center" vertical="center"/>
    </xf>
    <xf numFmtId="0" fontId="9" fillId="0" borderId="10" xfId="0" applyFont="1" applyBorder="1" applyAlignment="1">
      <alignment horizontal="center" vertical="center"/>
    </xf>
    <xf numFmtId="0" fontId="8" fillId="0" borderId="2" xfId="0" applyFont="1" applyBorder="1" applyAlignment="1">
      <alignment horizontal="center" vertical="center"/>
    </xf>
    <xf numFmtId="0" fontId="3" fillId="6" borderId="29" xfId="0" applyFont="1" applyFill="1" applyBorder="1" applyAlignment="1" applyProtection="1">
      <alignment horizontal="center" vertical="center"/>
      <protection locked="0"/>
    </xf>
    <xf numFmtId="0" fontId="3" fillId="6" borderId="2" xfId="0" applyFont="1" applyFill="1" applyBorder="1" applyAlignment="1" applyProtection="1">
      <alignment horizontal="center" vertical="center"/>
      <protection locked="0"/>
    </xf>
    <xf numFmtId="0" fontId="3" fillId="6" borderId="30" xfId="0" applyFont="1" applyFill="1" applyBorder="1" applyAlignment="1" applyProtection="1">
      <alignment horizontal="center" vertical="center"/>
      <protection locked="0"/>
    </xf>
    <xf numFmtId="0" fontId="12" fillId="0" borderId="0" xfId="0" applyFont="1"/>
    <xf numFmtId="0" fontId="12" fillId="0" borderId="0" xfId="0" applyFont="1" applyAlignment="1">
      <alignment horizontal="center" vertical="center"/>
    </xf>
    <xf numFmtId="0" fontId="5" fillId="0" borderId="0" xfId="0" applyFont="1" applyAlignment="1">
      <alignment vertical="center" wrapText="1"/>
    </xf>
    <xf numFmtId="0" fontId="12" fillId="0" borderId="0" xfId="0" applyFont="1" applyAlignment="1">
      <alignment wrapText="1"/>
    </xf>
    <xf numFmtId="0" fontId="12" fillId="0" borderId="0" xfId="0" applyFont="1" applyProtection="1">
      <protection locked="0"/>
    </xf>
    <xf numFmtId="0" fontId="12" fillId="0" borderId="0" xfId="0" applyFont="1" applyAlignment="1">
      <alignment horizontal="center"/>
    </xf>
    <xf numFmtId="20" fontId="12" fillId="0" borderId="0" xfId="0" applyNumberFormat="1" applyFont="1"/>
    <xf numFmtId="0" fontId="3" fillId="0" borderId="0" xfId="0" applyFont="1" applyAlignment="1">
      <alignment horizontal="center" vertical="center"/>
    </xf>
    <xf numFmtId="0" fontId="3" fillId="6" borderId="4" xfId="0" applyFont="1" applyFill="1" applyBorder="1" applyAlignment="1" applyProtection="1">
      <alignment horizontal="center" vertical="center"/>
      <protection locked="0"/>
    </xf>
    <xf numFmtId="164" fontId="7" fillId="0" borderId="2" xfId="0" applyNumberFormat="1" applyFont="1" applyBorder="1" applyAlignment="1">
      <alignment horizontal="center" vertical="center"/>
    </xf>
    <xf numFmtId="0" fontId="3" fillId="0" borderId="4" xfId="0" applyFont="1" applyBorder="1" applyAlignment="1">
      <alignment horizontal="center" vertical="center"/>
    </xf>
    <xf numFmtId="0" fontId="3" fillId="0" borderId="2" xfId="0" applyFont="1" applyBorder="1" applyAlignment="1">
      <alignment horizontal="center" wrapText="1"/>
    </xf>
    <xf numFmtId="0" fontId="22" fillId="0" borderId="0" xfId="0" applyFont="1" applyAlignment="1">
      <alignment horizontal="center" vertical="center"/>
    </xf>
    <xf numFmtId="0" fontId="3" fillId="0" borderId="2" xfId="0" applyFont="1" applyBorder="1" applyAlignment="1">
      <alignment horizontal="center" vertical="center" wrapText="1"/>
    </xf>
    <xf numFmtId="164" fontId="22" fillId="0" borderId="0" xfId="0" applyNumberFormat="1" applyFont="1" applyAlignment="1">
      <alignment horizontal="center" vertical="center"/>
    </xf>
    <xf numFmtId="0" fontId="3" fillId="0" borderId="0" xfId="0" applyFont="1" applyAlignment="1">
      <alignment horizontal="center" vertical="center" wrapText="1"/>
    </xf>
    <xf numFmtId="0" fontId="0" fillId="0" borderId="0" xfId="0" applyAlignment="1">
      <alignment wrapText="1"/>
    </xf>
    <xf numFmtId="0" fontId="12" fillId="0" borderId="0" xfId="0" applyFont="1" applyAlignment="1">
      <alignment vertical="center"/>
    </xf>
    <xf numFmtId="0" fontId="12" fillId="0" borderId="0" xfId="0" applyFont="1" applyAlignment="1">
      <alignment vertical="center" wrapText="1"/>
    </xf>
    <xf numFmtId="0" fontId="3" fillId="0" borderId="34" xfId="0" applyFont="1" applyBorder="1" applyAlignment="1">
      <alignment horizontal="center" vertical="center"/>
    </xf>
    <xf numFmtId="0" fontId="3" fillId="0" borderId="35" xfId="0" applyFont="1" applyBorder="1" applyAlignment="1">
      <alignment horizontal="center" vertical="center"/>
    </xf>
    <xf numFmtId="0" fontId="12" fillId="0" borderId="7" xfId="0" applyFont="1" applyBorder="1" applyAlignment="1">
      <alignment vertical="center"/>
    </xf>
    <xf numFmtId="164" fontId="7" fillId="0" borderId="2" xfId="0" applyNumberFormat="1" applyFont="1" applyBorder="1" applyAlignment="1">
      <alignment horizontal="center" vertical="center" wrapText="1"/>
    </xf>
    <xf numFmtId="165" fontId="7" fillId="0" borderId="2" xfId="0" applyNumberFormat="1" applyFont="1" applyBorder="1" applyAlignment="1">
      <alignment horizontal="center" vertical="center" wrapText="1"/>
    </xf>
    <xf numFmtId="20" fontId="3" fillId="0" borderId="2" xfId="0" applyNumberFormat="1" applyFont="1" applyBorder="1" applyAlignment="1">
      <alignment horizontal="center" vertical="center" wrapText="1"/>
    </xf>
    <xf numFmtId="20" fontId="12" fillId="0" borderId="0" xfId="0" applyNumberFormat="1" applyFont="1" applyAlignment="1">
      <alignment wrapText="1"/>
    </xf>
    <xf numFmtId="0" fontId="3" fillId="0" borderId="6" xfId="0" applyFont="1" applyBorder="1" applyAlignment="1">
      <alignment horizontal="center" vertical="center" wrapText="1"/>
    </xf>
    <xf numFmtId="0" fontId="8" fillId="0" borderId="2" xfId="0" applyFont="1" applyBorder="1" applyAlignment="1">
      <alignment horizontal="center" vertical="center" wrapText="1"/>
    </xf>
    <xf numFmtId="0" fontId="3" fillId="0" borderId="0" xfId="0" applyFont="1" applyAlignment="1">
      <alignment vertical="center"/>
    </xf>
    <xf numFmtId="0" fontId="17" fillId="0" borderId="0" xfId="0" applyFont="1" applyAlignment="1">
      <alignment vertical="center"/>
    </xf>
    <xf numFmtId="0" fontId="8" fillId="0" borderId="18" xfId="0" applyFont="1" applyBorder="1" applyAlignment="1">
      <alignment horizontal="center" vertical="center"/>
    </xf>
    <xf numFmtId="0" fontId="8" fillId="0" borderId="19" xfId="0" applyFont="1" applyBorder="1" applyAlignment="1">
      <alignment horizontal="center" vertical="center"/>
    </xf>
    <xf numFmtId="0" fontId="8" fillId="0" borderId="20" xfId="0" applyFont="1" applyBorder="1" applyAlignment="1">
      <alignment horizontal="center" vertical="center"/>
    </xf>
    <xf numFmtId="1" fontId="8" fillId="0" borderId="6" xfId="0" applyNumberFormat="1" applyFont="1" applyBorder="1" applyAlignment="1">
      <alignment horizontal="center" vertical="center"/>
    </xf>
    <xf numFmtId="1" fontId="3" fillId="0" borderId="2" xfId="0" applyNumberFormat="1" applyFont="1" applyBorder="1" applyAlignment="1">
      <alignment horizontal="center" vertical="center" wrapText="1"/>
    </xf>
    <xf numFmtId="0" fontId="12" fillId="2" borderId="0" xfId="0" applyFont="1" applyFill="1"/>
    <xf numFmtId="0" fontId="12" fillId="2" borderId="0" xfId="0" applyFont="1" applyFill="1" applyAlignment="1" applyProtection="1">
      <alignment horizontal="center" vertical="center"/>
      <protection locked="0"/>
    </xf>
    <xf numFmtId="0" fontId="12" fillId="2" borderId="0" xfId="0" applyFont="1" applyFill="1" applyProtection="1">
      <protection locked="0"/>
    </xf>
    <xf numFmtId="164" fontId="3" fillId="0" borderId="2" xfId="0" applyNumberFormat="1" applyFont="1" applyBorder="1" applyAlignment="1">
      <alignment horizontal="center" vertical="center" wrapText="1"/>
    </xf>
    <xf numFmtId="0" fontId="12" fillId="2" borderId="0" xfId="0" applyFont="1" applyFill="1" applyAlignment="1">
      <alignment horizontal="center" vertical="center"/>
    </xf>
    <xf numFmtId="0" fontId="5" fillId="2" borderId="0" xfId="0" applyFont="1" applyFill="1" applyAlignment="1">
      <alignment vertical="center" wrapText="1"/>
    </xf>
    <xf numFmtId="0" fontId="3" fillId="2" borderId="0" xfId="0" applyFont="1" applyFill="1" applyAlignment="1">
      <alignment horizontal="center" vertical="center"/>
    </xf>
    <xf numFmtId="164" fontId="3" fillId="2" borderId="0" xfId="0" applyNumberFormat="1" applyFont="1" applyFill="1" applyAlignment="1">
      <alignment horizontal="center" vertical="center"/>
    </xf>
    <xf numFmtId="1" fontId="8" fillId="0" borderId="10" xfId="0" applyNumberFormat="1" applyFont="1" applyBorder="1" applyAlignment="1">
      <alignment horizontal="center" vertical="center" wrapText="1"/>
    </xf>
    <xf numFmtId="0" fontId="3" fillId="0" borderId="0" xfId="0" applyFont="1" applyAlignment="1">
      <alignment vertical="center" wrapText="1"/>
    </xf>
    <xf numFmtId="20" fontId="3" fillId="0" borderId="5" xfId="0" applyNumberFormat="1" applyFont="1" applyBorder="1" applyAlignment="1">
      <alignment horizontal="center" vertical="center"/>
    </xf>
    <xf numFmtId="164" fontId="3" fillId="0" borderId="2" xfId="0" applyNumberFormat="1" applyFont="1" applyBorder="1" applyAlignment="1">
      <alignment horizontal="center" vertical="center"/>
    </xf>
    <xf numFmtId="167" fontId="3" fillId="0" borderId="2" xfId="4" applyNumberFormat="1" applyFont="1" applyBorder="1" applyAlignment="1">
      <alignment horizontal="center"/>
    </xf>
    <xf numFmtId="0" fontId="17" fillId="0" borderId="0" xfId="0" applyFont="1"/>
    <xf numFmtId="0" fontId="3" fillId="2" borderId="0" xfId="0" applyFont="1" applyFill="1" applyAlignment="1">
      <alignment horizontal="left" vertical="center"/>
    </xf>
    <xf numFmtId="0" fontId="22" fillId="0" borderId="0" xfId="0" applyFont="1" applyAlignment="1">
      <alignment horizontal="left" vertical="center"/>
    </xf>
    <xf numFmtId="166" fontId="3" fillId="0" borderId="0" xfId="0" applyNumberFormat="1" applyFont="1" applyAlignment="1">
      <alignment horizontal="center" vertical="center"/>
    </xf>
    <xf numFmtId="167" fontId="8" fillId="0" borderId="2" xfId="4" applyNumberFormat="1" applyFont="1" applyBorder="1" applyAlignment="1">
      <alignment horizontal="center"/>
    </xf>
    <xf numFmtId="0" fontId="9" fillId="0" borderId="4" xfId="0" applyFont="1" applyBorder="1" applyAlignment="1">
      <alignment horizontal="center" vertical="center"/>
    </xf>
    <xf numFmtId="0" fontId="8" fillId="0" borderId="0" xfId="0" applyFont="1" applyAlignment="1">
      <alignment horizontal="center" vertical="center" wrapText="1"/>
    </xf>
    <xf numFmtId="0" fontId="16" fillId="0" borderId="0" xfId="0" applyFont="1" applyAlignment="1">
      <alignment vertical="center"/>
    </xf>
    <xf numFmtId="0" fontId="16" fillId="0" borderId="0" xfId="0" applyFont="1" applyAlignment="1">
      <alignment vertical="center" wrapText="1"/>
    </xf>
    <xf numFmtId="0" fontId="12" fillId="0" borderId="0" xfId="0" applyFont="1" applyBorder="1" applyAlignment="1">
      <alignment wrapText="1"/>
    </xf>
    <xf numFmtId="0" fontId="6" fillId="5" borderId="32" xfId="0" applyFont="1" applyFill="1" applyBorder="1" applyAlignment="1">
      <alignment horizontal="center" vertical="center"/>
    </xf>
    <xf numFmtId="0" fontId="1" fillId="0" borderId="0" xfId="0" applyFont="1" applyAlignment="1">
      <alignment horizontal="center" vertical="center"/>
    </xf>
    <xf numFmtId="0" fontId="1" fillId="0" borderId="0" xfId="0" applyFont="1" applyBorder="1" applyAlignment="1">
      <alignment horizontal="center" vertical="center"/>
    </xf>
    <xf numFmtId="0" fontId="1" fillId="0" borderId="0" xfId="0" applyFont="1" applyAlignment="1">
      <alignment vertical="center"/>
    </xf>
    <xf numFmtId="0" fontId="1" fillId="0" borderId="0" xfId="0" applyFont="1" applyAlignment="1">
      <alignment horizontal="left" vertical="center"/>
    </xf>
    <xf numFmtId="0" fontId="1" fillId="0" borderId="0" xfId="0" applyFont="1" applyFill="1" applyBorder="1" applyAlignment="1">
      <alignment horizontal="center" vertical="center"/>
    </xf>
    <xf numFmtId="0" fontId="1" fillId="0" borderId="0" xfId="0" applyFont="1" applyBorder="1" applyAlignment="1">
      <alignment horizontal="left" vertical="center"/>
    </xf>
    <xf numFmtId="0" fontId="32" fillId="0" borderId="0" xfId="0" applyFont="1" applyFill="1" applyBorder="1" applyAlignment="1">
      <alignment horizontal="left" vertical="center"/>
    </xf>
    <xf numFmtId="0" fontId="1" fillId="0" borderId="0" xfId="0" applyFont="1" applyFill="1" applyBorder="1" applyAlignment="1">
      <alignment horizontal="left" vertical="center"/>
    </xf>
    <xf numFmtId="0" fontId="21" fillId="11" borderId="32" xfId="0" applyFont="1" applyFill="1" applyBorder="1" applyAlignment="1">
      <alignment horizontal="center" vertical="center"/>
    </xf>
    <xf numFmtId="0" fontId="1" fillId="0" borderId="7" xfId="0" applyFont="1" applyBorder="1" applyAlignment="1">
      <alignment horizontal="center" vertical="center"/>
    </xf>
    <xf numFmtId="0" fontId="11" fillId="13" borderId="0" xfId="0" applyFont="1" applyFill="1" applyAlignment="1">
      <alignment horizontal="left" vertical="center"/>
    </xf>
    <xf numFmtId="0" fontId="11" fillId="13" borderId="0" xfId="0" applyFont="1" applyFill="1" applyBorder="1" applyAlignment="1">
      <alignment horizontal="center" vertical="center"/>
    </xf>
    <xf numFmtId="0" fontId="21" fillId="11" borderId="0" xfId="0" applyFont="1" applyFill="1" applyBorder="1" applyAlignment="1">
      <alignment vertical="top" wrapText="1"/>
    </xf>
    <xf numFmtId="0" fontId="33" fillId="11" borderId="0" xfId="0" applyFont="1" applyFill="1" applyBorder="1" applyAlignment="1">
      <alignment wrapText="1"/>
    </xf>
    <xf numFmtId="0" fontId="31" fillId="13" borderId="0" xfId="0" applyFont="1" applyFill="1" applyBorder="1" applyAlignment="1">
      <alignment wrapText="1"/>
    </xf>
    <xf numFmtId="0" fontId="1" fillId="0" borderId="7" xfId="0" applyFont="1" applyBorder="1" applyAlignment="1">
      <alignment vertical="center"/>
    </xf>
    <xf numFmtId="0" fontId="21" fillId="11" borderId="22" xfId="0" applyFont="1" applyFill="1" applyBorder="1" applyAlignment="1">
      <alignment horizontal="right"/>
    </xf>
    <xf numFmtId="0" fontId="12" fillId="0" borderId="0" xfId="0" applyFont="1" applyAlignment="1">
      <alignment horizontal="right" vertical="center"/>
    </xf>
    <xf numFmtId="167" fontId="31" fillId="13" borderId="0" xfId="4" applyNumberFormat="1" applyFont="1" applyFill="1" applyBorder="1" applyAlignment="1">
      <alignment horizontal="right"/>
    </xf>
    <xf numFmtId="167" fontId="1" fillId="0" borderId="0" xfId="4" applyNumberFormat="1" applyFont="1" applyFill="1" applyBorder="1" applyAlignment="1">
      <alignment horizontal="right"/>
    </xf>
    <xf numFmtId="0" fontId="12" fillId="0" borderId="7" xfId="0" applyFont="1" applyBorder="1" applyAlignment="1">
      <alignment horizontal="right" vertical="center"/>
    </xf>
    <xf numFmtId="0" fontId="21" fillId="11" borderId="45" xfId="0" applyFont="1" applyFill="1" applyBorder="1" applyAlignment="1">
      <alignment horizontal="center" vertical="top" wrapText="1"/>
    </xf>
    <xf numFmtId="0" fontId="21" fillId="11" borderId="0" xfId="0" applyFont="1" applyFill="1" applyAlignment="1">
      <alignment horizontal="center" vertical="center"/>
    </xf>
    <xf numFmtId="0" fontId="18" fillId="13" borderId="0" xfId="0" quotePrefix="1" applyFont="1" applyFill="1" applyAlignment="1">
      <alignment horizontal="center" vertical="center"/>
    </xf>
    <xf numFmtId="0" fontId="1" fillId="0" borderId="0" xfId="0" applyFont="1" applyFill="1" applyBorder="1" applyAlignment="1">
      <alignment horizontal="center" wrapText="1"/>
    </xf>
    <xf numFmtId="0" fontId="15" fillId="0" borderId="0" xfId="0" applyFont="1" applyBorder="1" applyAlignment="1"/>
    <xf numFmtId="0" fontId="7" fillId="0" borderId="2" xfId="0" applyFont="1" applyFill="1" applyBorder="1" applyAlignment="1">
      <alignment horizontal="center" vertical="center" wrapText="1"/>
    </xf>
    <xf numFmtId="0" fontId="12" fillId="0" borderId="0" xfId="0" applyFont="1" applyFill="1"/>
    <xf numFmtId="0" fontId="12" fillId="0" borderId="0" xfId="0" applyFont="1" applyBorder="1"/>
    <xf numFmtId="0" fontId="12" fillId="0" borderId="0" xfId="0" applyFont="1" applyFill="1" applyAlignment="1">
      <alignment horizontal="left"/>
    </xf>
    <xf numFmtId="0" fontId="12" fillId="0" borderId="0" xfId="0" applyFont="1" applyBorder="1" applyAlignment="1">
      <alignment horizontal="left"/>
    </xf>
    <xf numFmtId="0" fontId="12" fillId="0" borderId="0" xfId="0" applyFont="1" applyFill="1" applyAlignment="1">
      <alignment horizontal="center"/>
    </xf>
    <xf numFmtId="14" fontId="7" fillId="0" borderId="2" xfId="0" applyNumberFormat="1" applyFont="1" applyFill="1" applyBorder="1" applyAlignment="1">
      <alignment horizontal="center" vertical="center" wrapText="1"/>
    </xf>
    <xf numFmtId="0" fontId="23" fillId="2" borderId="0" xfId="0" applyFont="1" applyFill="1" applyBorder="1" applyAlignment="1">
      <alignment horizontal="center" vertical="center"/>
    </xf>
    <xf numFmtId="0" fontId="3" fillId="0" borderId="14" xfId="0" applyFont="1" applyBorder="1" applyAlignment="1">
      <alignment horizontal="center" vertical="center" wrapText="1"/>
    </xf>
    <xf numFmtId="164" fontId="3" fillId="0" borderId="14" xfId="0" applyNumberFormat="1" applyFont="1" applyBorder="1" applyAlignment="1">
      <alignment horizontal="center" vertical="center" wrapText="1"/>
    </xf>
    <xf numFmtId="0" fontId="3" fillId="3" borderId="47" xfId="0" applyFont="1" applyFill="1" applyBorder="1" applyAlignment="1">
      <alignment vertical="center"/>
    </xf>
    <xf numFmtId="0" fontId="34" fillId="0" borderId="0" xfId="0" applyFont="1" applyAlignment="1">
      <alignment vertical="center"/>
    </xf>
    <xf numFmtId="0" fontId="10" fillId="7" borderId="5" xfId="0" applyFont="1" applyFill="1" applyBorder="1" applyAlignment="1" applyProtection="1">
      <alignment horizontal="center" vertical="center" wrapText="1"/>
      <protection locked="0"/>
    </xf>
    <xf numFmtId="0" fontId="10" fillId="8" borderId="5" xfId="0" applyFont="1" applyFill="1" applyBorder="1" applyAlignment="1" applyProtection="1">
      <alignment horizontal="center" vertical="center" wrapText="1"/>
      <protection locked="0"/>
    </xf>
    <xf numFmtId="0" fontId="10" fillId="8" borderId="38" xfId="0" applyFont="1" applyFill="1" applyBorder="1" applyAlignment="1" applyProtection="1">
      <alignment horizontal="center" vertical="center" wrapText="1"/>
      <protection locked="0"/>
    </xf>
    <xf numFmtId="0" fontId="10" fillId="5" borderId="30" xfId="0" applyFont="1" applyFill="1" applyBorder="1" applyAlignment="1" applyProtection="1">
      <alignment horizontal="center" vertical="center" wrapText="1"/>
      <protection locked="0"/>
    </xf>
    <xf numFmtId="0" fontId="10" fillId="5" borderId="28" xfId="0" applyFont="1" applyFill="1" applyBorder="1" applyAlignment="1" applyProtection="1">
      <alignment horizontal="center" vertical="center" wrapText="1"/>
      <protection locked="0"/>
    </xf>
    <xf numFmtId="0" fontId="10" fillId="5" borderId="29" xfId="0" applyFont="1" applyFill="1" applyBorder="1" applyAlignment="1" applyProtection="1">
      <alignment horizontal="center" vertical="center"/>
    </xf>
    <xf numFmtId="0" fontId="10" fillId="5" borderId="48" xfId="0" applyFont="1" applyFill="1" applyBorder="1" applyAlignment="1" applyProtection="1">
      <alignment horizontal="center" vertical="center"/>
    </xf>
    <xf numFmtId="0" fontId="10" fillId="9" borderId="4" xfId="0" applyFont="1" applyFill="1" applyBorder="1" applyAlignment="1" applyProtection="1">
      <alignment horizontal="center" vertical="center"/>
    </xf>
    <xf numFmtId="0" fontId="10" fillId="9" borderId="2" xfId="0" applyFont="1" applyFill="1" applyBorder="1" applyAlignment="1" applyProtection="1">
      <alignment horizontal="center" vertical="center"/>
    </xf>
    <xf numFmtId="0" fontId="10" fillId="9" borderId="30" xfId="0" applyFont="1" applyFill="1" applyBorder="1" applyAlignment="1" applyProtection="1">
      <alignment horizontal="center" vertical="center"/>
    </xf>
    <xf numFmtId="0" fontId="10" fillId="5" borderId="40" xfId="0" applyFont="1" applyFill="1" applyBorder="1" applyAlignment="1" applyProtection="1">
      <alignment horizontal="center" vertical="center"/>
    </xf>
    <xf numFmtId="0" fontId="10" fillId="9" borderId="10" xfId="0" applyFont="1" applyFill="1" applyBorder="1" applyAlignment="1" applyProtection="1">
      <alignment horizontal="center" vertical="center"/>
    </xf>
    <xf numFmtId="0" fontId="10" fillId="9" borderId="29" xfId="0" applyFont="1" applyFill="1" applyBorder="1" applyAlignment="1" applyProtection="1">
      <alignment horizontal="center" vertical="center"/>
    </xf>
    <xf numFmtId="0" fontId="12" fillId="0" borderId="0" xfId="0" applyFont="1" applyBorder="1" applyProtection="1">
      <protection locked="0"/>
    </xf>
    <xf numFmtId="164" fontId="12" fillId="0" borderId="0" xfId="0" applyNumberFormat="1" applyFont="1" applyBorder="1" applyProtection="1">
      <protection locked="0"/>
    </xf>
    <xf numFmtId="0" fontId="0" fillId="0" borderId="0" xfId="0" applyBorder="1"/>
    <xf numFmtId="0" fontId="5" fillId="2" borderId="0" xfId="0" applyFont="1" applyFill="1" applyAlignment="1">
      <alignment horizontal="center" vertical="center"/>
    </xf>
    <xf numFmtId="0" fontId="5" fillId="2" borderId="0" xfId="0" applyFont="1" applyFill="1"/>
    <xf numFmtId="0" fontId="0" fillId="0" borderId="0" xfId="0" applyBorder="1" applyAlignment="1">
      <alignment horizontal="center" vertical="center"/>
    </xf>
    <xf numFmtId="0" fontId="3" fillId="0" borderId="2" xfId="0" applyFont="1" applyBorder="1" applyAlignment="1" applyProtection="1">
      <alignment horizontal="center" vertical="center"/>
      <protection locked="0"/>
    </xf>
    <xf numFmtId="0" fontId="12" fillId="5" borderId="0" xfId="0" applyFont="1" applyFill="1" applyProtection="1">
      <protection locked="0"/>
    </xf>
    <xf numFmtId="0" fontId="7" fillId="0" borderId="49" xfId="0" applyFont="1" applyFill="1" applyBorder="1" applyAlignment="1">
      <alignment horizontal="left" vertical="center" wrapText="1"/>
    </xf>
    <xf numFmtId="0" fontId="7" fillId="0" borderId="14" xfId="0" applyFont="1" applyFill="1" applyBorder="1" applyAlignment="1">
      <alignment horizontal="center" vertical="center" wrapText="1"/>
    </xf>
    <xf numFmtId="14" fontId="7" fillId="0" borderId="14" xfId="0" applyNumberFormat="1" applyFont="1" applyFill="1" applyBorder="1" applyAlignment="1">
      <alignment horizontal="center" vertical="center" wrapText="1"/>
    </xf>
    <xf numFmtId="0" fontId="7" fillId="0" borderId="51" xfId="0" applyFont="1" applyFill="1" applyBorder="1" applyAlignment="1">
      <alignment horizontal="left" vertical="center" wrapText="1"/>
    </xf>
    <xf numFmtId="0" fontId="7" fillId="0" borderId="19" xfId="0" applyFont="1" applyFill="1" applyBorder="1" applyAlignment="1">
      <alignment horizontal="center" vertical="center" wrapText="1"/>
    </xf>
    <xf numFmtId="14" fontId="7" fillId="0" borderId="19" xfId="0" applyNumberFormat="1" applyFont="1" applyFill="1" applyBorder="1" applyAlignment="1">
      <alignment horizontal="center" vertical="center" wrapText="1"/>
    </xf>
    <xf numFmtId="0" fontId="7" fillId="0" borderId="2" xfId="0" applyFont="1" applyFill="1" applyBorder="1" applyAlignment="1">
      <alignment vertical="center"/>
    </xf>
    <xf numFmtId="2" fontId="3" fillId="0" borderId="2" xfId="0" applyNumberFormat="1" applyFont="1" applyBorder="1" applyAlignment="1">
      <alignment horizontal="center" vertical="center"/>
    </xf>
    <xf numFmtId="2" fontId="8" fillId="0" borderId="2" xfId="0" applyNumberFormat="1" applyFont="1" applyBorder="1" applyAlignment="1">
      <alignment horizontal="center" vertical="center"/>
    </xf>
    <xf numFmtId="10" fontId="8" fillId="0" borderId="2" xfId="4" applyNumberFormat="1" applyFont="1" applyBorder="1" applyAlignment="1">
      <alignment horizontal="center"/>
    </xf>
    <xf numFmtId="0" fontId="12" fillId="0" borderId="0" xfId="0" applyFont="1" applyFill="1" applyBorder="1"/>
    <xf numFmtId="1" fontId="3" fillId="12" borderId="5" xfId="0" applyNumberFormat="1" applyFont="1" applyFill="1" applyBorder="1" applyAlignment="1">
      <alignment horizontal="center" vertical="center" wrapText="1"/>
    </xf>
    <xf numFmtId="1" fontId="3" fillId="12" borderId="2" xfId="0" applyNumberFormat="1" applyFont="1" applyFill="1" applyBorder="1" applyAlignment="1">
      <alignment horizontal="center" vertical="center" wrapText="1"/>
    </xf>
    <xf numFmtId="0" fontId="8" fillId="0" borderId="10" xfId="0" applyFont="1" applyBorder="1" applyAlignment="1">
      <alignment horizontal="center" vertical="center" wrapText="1"/>
    </xf>
    <xf numFmtId="0" fontId="3" fillId="3" borderId="61" xfId="0" applyFont="1" applyFill="1" applyBorder="1" applyAlignment="1">
      <alignment horizontal="center" vertical="center" wrapText="1"/>
    </xf>
    <xf numFmtId="0" fontId="8" fillId="4" borderId="4" xfId="0" applyFont="1" applyFill="1" applyBorder="1" applyAlignment="1">
      <alignment horizontal="center" vertical="center" wrapText="1"/>
    </xf>
    <xf numFmtId="0" fontId="5" fillId="0" borderId="0" xfId="0" applyFont="1" applyAlignment="1">
      <alignment vertical="center"/>
    </xf>
    <xf numFmtId="0" fontId="20" fillId="0" borderId="0" xfId="0" applyFont="1" applyFill="1" applyAlignment="1">
      <alignment vertical="center"/>
    </xf>
    <xf numFmtId="0" fontId="7" fillId="0" borderId="49" xfId="0" applyFont="1" applyFill="1" applyBorder="1" applyAlignment="1">
      <alignment vertical="center"/>
    </xf>
    <xf numFmtId="0" fontId="7" fillId="0" borderId="51" xfId="0" applyFont="1" applyFill="1" applyBorder="1" applyAlignment="1">
      <alignment vertical="center"/>
    </xf>
    <xf numFmtId="0" fontId="7" fillId="0" borderId="53" xfId="0" applyFont="1" applyFill="1" applyBorder="1" applyAlignment="1">
      <alignment vertical="center"/>
    </xf>
    <xf numFmtId="14" fontId="7" fillId="0" borderId="2" xfId="0" applyNumberFormat="1" applyFont="1" applyFill="1" applyBorder="1" applyAlignment="1">
      <alignment horizontal="center" vertical="center"/>
    </xf>
    <xf numFmtId="0" fontId="10" fillId="7" borderId="19" xfId="0" applyFont="1" applyFill="1" applyBorder="1" applyAlignment="1" applyProtection="1">
      <alignment horizontal="center" vertical="center" wrapText="1"/>
      <protection locked="0"/>
    </xf>
    <xf numFmtId="0" fontId="10" fillId="8" borderId="19" xfId="0" applyFont="1" applyFill="1" applyBorder="1" applyAlignment="1" applyProtection="1">
      <alignment horizontal="center" vertical="center" wrapText="1"/>
      <protection locked="0"/>
    </xf>
    <xf numFmtId="0" fontId="12" fillId="2" borderId="0" xfId="0" applyFont="1" applyFill="1" applyAlignment="1" applyProtection="1">
      <alignment horizontal="left"/>
      <protection locked="0"/>
    </xf>
    <xf numFmtId="0" fontId="12" fillId="0" borderId="0" xfId="0" applyFont="1" applyBorder="1" applyAlignment="1" applyProtection="1">
      <alignment horizontal="center"/>
      <protection locked="0"/>
    </xf>
    <xf numFmtId="0" fontId="0" fillId="0" borderId="0" xfId="0" applyBorder="1" applyAlignment="1">
      <alignment horizontal="center"/>
    </xf>
    <xf numFmtId="0" fontId="18" fillId="2" borderId="0" xfId="0" applyFont="1" applyFill="1" applyBorder="1" applyAlignment="1" applyProtection="1">
      <alignment vertical="center" wrapText="1"/>
      <protection locked="0"/>
    </xf>
    <xf numFmtId="164" fontId="7" fillId="0" borderId="19" xfId="0" applyNumberFormat="1" applyFont="1" applyBorder="1" applyAlignment="1">
      <alignment horizontal="center" vertical="center" wrapText="1"/>
    </xf>
    <xf numFmtId="165" fontId="7" fillId="0" borderId="19" xfId="0" applyNumberFormat="1" applyFont="1" applyBorder="1" applyAlignment="1">
      <alignment horizontal="center" vertical="center" wrapText="1"/>
    </xf>
    <xf numFmtId="0" fontId="12" fillId="0" borderId="7" xfId="0" applyFont="1" applyBorder="1"/>
    <xf numFmtId="0" fontId="12" fillId="0" borderId="7" xfId="0" applyFont="1" applyBorder="1" applyAlignment="1">
      <alignment horizontal="center" vertical="center"/>
    </xf>
    <xf numFmtId="0" fontId="36" fillId="0" borderId="0" xfId="0" applyFont="1" applyBorder="1" applyAlignment="1">
      <alignment horizontal="center" vertical="center"/>
    </xf>
    <xf numFmtId="0" fontId="36" fillId="13" borderId="0" xfId="0" applyFont="1" applyFill="1" applyBorder="1" applyAlignment="1">
      <alignment horizontal="center" vertical="center"/>
    </xf>
    <xf numFmtId="0" fontId="29" fillId="13" borderId="0" xfId="0" applyFont="1" applyFill="1" applyBorder="1" applyAlignment="1">
      <alignment horizontal="center" vertical="center"/>
    </xf>
    <xf numFmtId="0" fontId="20" fillId="0" borderId="0" xfId="0" applyFont="1" applyFill="1" applyAlignment="1">
      <alignment horizontal="center" vertical="center"/>
    </xf>
    <xf numFmtId="1" fontId="8" fillId="0" borderId="0" xfId="0" applyNumberFormat="1" applyFont="1" applyFill="1" applyBorder="1" applyAlignment="1">
      <alignment horizontal="center" vertical="center"/>
    </xf>
    <xf numFmtId="0" fontId="6" fillId="11" borderId="65" xfId="0" applyFont="1" applyFill="1" applyBorder="1" applyAlignment="1">
      <alignment horizontal="center" vertical="center" wrapText="1"/>
    </xf>
    <xf numFmtId="0" fontId="7" fillId="0" borderId="0" xfId="0" applyFont="1" applyFill="1" applyBorder="1" applyAlignment="1">
      <alignment vertical="center"/>
    </xf>
    <xf numFmtId="164" fontId="7" fillId="0" borderId="0" xfId="0" applyNumberFormat="1" applyFont="1" applyFill="1" applyBorder="1" applyAlignment="1">
      <alignment horizontal="center" vertical="center"/>
    </xf>
    <xf numFmtId="1" fontId="3" fillId="0" borderId="0" xfId="0" applyNumberFormat="1" applyFont="1" applyFill="1" applyBorder="1" applyAlignment="1">
      <alignment horizontal="center" vertical="center"/>
    </xf>
    <xf numFmtId="1" fontId="29" fillId="0" borderId="0" xfId="0" applyNumberFormat="1" applyFont="1" applyBorder="1" applyAlignment="1">
      <alignment horizontal="center" vertical="center"/>
    </xf>
    <xf numFmtId="0" fontId="10" fillId="5" borderId="72" xfId="0" applyFont="1" applyFill="1" applyBorder="1" applyAlignment="1" applyProtection="1">
      <alignment horizontal="center" vertical="center"/>
    </xf>
    <xf numFmtId="0" fontId="10" fillId="9" borderId="7" xfId="0" applyFont="1" applyFill="1" applyBorder="1" applyAlignment="1" applyProtection="1">
      <alignment horizontal="center" vertical="center"/>
    </xf>
    <xf numFmtId="0" fontId="10" fillId="9" borderId="71" xfId="0" applyFont="1" applyFill="1" applyBorder="1" applyAlignment="1" applyProtection="1">
      <alignment horizontal="center" vertical="center"/>
    </xf>
    <xf numFmtId="0" fontId="10" fillId="9" borderId="73" xfId="0" applyFont="1" applyFill="1" applyBorder="1" applyAlignment="1" applyProtection="1">
      <alignment horizontal="center" vertical="center"/>
    </xf>
    <xf numFmtId="0" fontId="6" fillId="11" borderId="11" xfId="1" applyFont="1" applyFill="1" applyBorder="1" applyAlignment="1">
      <alignment horizontal="left" vertical="center" wrapText="1"/>
    </xf>
    <xf numFmtId="0" fontId="6" fillId="11" borderId="11" xfId="1" applyFont="1" applyFill="1" applyBorder="1" applyAlignment="1">
      <alignment horizontal="center" vertical="center" wrapText="1"/>
    </xf>
    <xf numFmtId="0" fontId="18" fillId="2" borderId="0" xfId="0" applyFont="1" applyFill="1" applyBorder="1" applyAlignment="1" applyProtection="1">
      <alignment horizontal="left" vertical="center" wrapText="1"/>
      <protection locked="0"/>
    </xf>
    <xf numFmtId="0" fontId="12" fillId="0" borderId="0" xfId="0" applyFont="1" applyAlignment="1" applyProtection="1">
      <alignment horizontal="center"/>
      <protection locked="0"/>
    </xf>
    <xf numFmtId="0" fontId="12" fillId="5" borderId="0" xfId="0" applyFont="1" applyFill="1" applyAlignment="1" applyProtection="1">
      <alignment horizontal="center"/>
      <protection locked="0"/>
    </xf>
    <xf numFmtId="0" fontId="0" fillId="0" borderId="0" xfId="0" applyAlignment="1">
      <alignment vertical="center"/>
    </xf>
    <xf numFmtId="0" fontId="21" fillId="11" borderId="74" xfId="0" applyFont="1" applyFill="1" applyBorder="1" applyAlignment="1">
      <alignment vertical="center" wrapText="1"/>
    </xf>
    <xf numFmtId="0" fontId="21" fillId="11" borderId="74" xfId="0" applyFont="1" applyFill="1" applyBorder="1" applyAlignment="1">
      <alignment vertical="center"/>
    </xf>
    <xf numFmtId="0" fontId="21" fillId="11" borderId="74" xfId="0" applyFont="1" applyFill="1" applyBorder="1" applyAlignment="1">
      <alignment horizontal="right" vertical="center"/>
    </xf>
    <xf numFmtId="0" fontId="38" fillId="0" borderId="0" xfId="0" applyFont="1" applyAlignment="1">
      <alignment vertical="center"/>
    </xf>
    <xf numFmtId="0" fontId="8" fillId="0" borderId="1" xfId="0" applyFont="1" applyFill="1" applyBorder="1" applyAlignment="1">
      <alignment horizontal="center" vertical="center"/>
    </xf>
    <xf numFmtId="0" fontId="21" fillId="11" borderId="65" xfId="0" applyFont="1" applyFill="1" applyBorder="1" applyAlignment="1">
      <alignment horizontal="center" vertical="center" wrapText="1"/>
    </xf>
    <xf numFmtId="0" fontId="21" fillId="11" borderId="66" xfId="0" applyFont="1" applyFill="1" applyBorder="1" applyAlignment="1">
      <alignment horizontal="center" vertical="center" wrapText="1"/>
    </xf>
    <xf numFmtId="0" fontId="40" fillId="0" borderId="0" xfId="0" applyFont="1" applyBorder="1" applyAlignment="1">
      <alignment horizontal="center" vertical="center"/>
    </xf>
    <xf numFmtId="0" fontId="40" fillId="13" borderId="0" xfId="0" applyFont="1" applyFill="1" applyBorder="1" applyAlignment="1">
      <alignment horizontal="center" vertical="center"/>
    </xf>
    <xf numFmtId="0" fontId="1" fillId="0" borderId="7" xfId="0" applyFont="1" applyBorder="1"/>
    <xf numFmtId="0" fontId="1" fillId="0" borderId="0" xfId="0" applyFont="1" applyBorder="1"/>
    <xf numFmtId="0" fontId="1" fillId="0" borderId="0" xfId="0" applyFont="1" applyAlignment="1">
      <alignment horizontal="right" vertical="center"/>
    </xf>
    <xf numFmtId="1" fontId="1" fillId="0" borderId="0" xfId="0" applyNumberFormat="1" applyFont="1" applyBorder="1"/>
    <xf numFmtId="0" fontId="6" fillId="5" borderId="12" xfId="0" applyFont="1" applyFill="1" applyBorder="1" applyAlignment="1">
      <alignment horizontal="center" vertical="center"/>
    </xf>
    <xf numFmtId="0" fontId="6" fillId="5" borderId="33" xfId="0" applyFont="1" applyFill="1" applyBorder="1" applyAlignment="1">
      <alignment horizontal="center" vertical="center"/>
    </xf>
    <xf numFmtId="0" fontId="12" fillId="0" borderId="0" xfId="0" applyFont="1" applyAlignment="1">
      <alignment horizontal="center"/>
    </xf>
    <xf numFmtId="2" fontId="32" fillId="0" borderId="0" xfId="0" applyNumberFormat="1" applyFont="1" applyBorder="1" applyAlignment="1">
      <alignment horizontal="right"/>
    </xf>
    <xf numFmtId="0" fontId="21" fillId="0" borderId="0" xfId="0" applyFont="1" applyFill="1" applyBorder="1" applyAlignment="1">
      <alignment horizontal="center" vertical="center" wrapText="1"/>
    </xf>
    <xf numFmtId="2" fontId="32" fillId="0" borderId="0" xfId="0" applyNumberFormat="1" applyFont="1" applyFill="1" applyBorder="1" applyAlignment="1">
      <alignment horizontal="right"/>
    </xf>
    <xf numFmtId="0" fontId="1" fillId="0" borderId="0" xfId="0" applyFont="1" applyBorder="1" applyAlignment="1">
      <alignment horizontal="right"/>
    </xf>
    <xf numFmtId="2" fontId="12" fillId="0" borderId="0" xfId="0" applyNumberFormat="1" applyFont="1" applyBorder="1"/>
    <xf numFmtId="16" fontId="1" fillId="0" borderId="0" xfId="0" applyNumberFormat="1" applyFont="1" applyFill="1" applyBorder="1" applyAlignment="1">
      <alignment horizontal="center" vertical="center"/>
    </xf>
    <xf numFmtId="0" fontId="11" fillId="0" borderId="0" xfId="0" applyFont="1" applyAlignment="1">
      <alignment vertical="center"/>
    </xf>
    <xf numFmtId="0" fontId="12" fillId="0" borderId="0" xfId="0" applyFont="1" applyAlignment="1">
      <alignment horizontal="center"/>
    </xf>
    <xf numFmtId="0" fontId="3" fillId="0" borderId="5" xfId="0" applyFont="1" applyBorder="1" applyAlignment="1">
      <alignment horizontal="center" vertical="center"/>
    </xf>
    <xf numFmtId="0" fontId="43" fillId="0" borderId="0" xfId="0" applyFont="1" applyAlignment="1">
      <alignment vertical="center" wrapText="1"/>
    </xf>
    <xf numFmtId="0" fontId="28" fillId="13" borderId="1" xfId="0" applyFont="1" applyFill="1" applyBorder="1" applyAlignment="1">
      <alignment horizontal="center" vertical="center"/>
    </xf>
    <xf numFmtId="0" fontId="23" fillId="13" borderId="1" xfId="0" applyFont="1" applyFill="1" applyBorder="1" applyAlignment="1">
      <alignment horizontal="center" vertical="center"/>
    </xf>
    <xf numFmtId="0" fontId="20" fillId="10" borderId="0" xfId="0" applyFont="1" applyFill="1" applyAlignment="1">
      <alignment horizontal="center" vertical="center"/>
    </xf>
    <xf numFmtId="0" fontId="6" fillId="5" borderId="44" xfId="0" applyFont="1" applyFill="1" applyBorder="1" applyAlignment="1">
      <alignment horizontal="center" vertical="center"/>
    </xf>
    <xf numFmtId="0" fontId="12" fillId="0" borderId="0" xfId="0" applyFont="1" applyBorder="1" applyAlignment="1">
      <alignment horizontal="center" vertical="center"/>
    </xf>
    <xf numFmtId="0" fontId="12" fillId="0" borderId="0" xfId="0" applyFont="1" applyBorder="1" applyAlignment="1">
      <alignment horizontal="center"/>
    </xf>
    <xf numFmtId="20" fontId="3" fillId="0" borderId="19" xfId="0" applyNumberFormat="1" applyFont="1" applyBorder="1" applyAlignment="1">
      <alignment horizontal="center" vertical="center" wrapText="1"/>
    </xf>
    <xf numFmtId="0" fontId="7" fillId="0" borderId="4" xfId="0" applyFont="1" applyBorder="1" applyAlignment="1">
      <alignment horizontal="center" vertical="center" wrapText="1"/>
    </xf>
    <xf numFmtId="0" fontId="7" fillId="0" borderId="13" xfId="0" applyFont="1" applyBorder="1" applyAlignment="1">
      <alignment horizontal="center" vertical="center" wrapText="1"/>
    </xf>
    <xf numFmtId="0" fontId="7" fillId="0" borderId="18" xfId="0" applyFont="1" applyBorder="1" applyAlignment="1">
      <alignment horizontal="center" vertical="center" wrapText="1"/>
    </xf>
    <xf numFmtId="0" fontId="7" fillId="0" borderId="5" xfId="0" applyFont="1" applyFill="1" applyBorder="1" applyAlignment="1">
      <alignment horizontal="center" vertical="center" wrapText="1"/>
    </xf>
    <xf numFmtId="14" fontId="7" fillId="0" borderId="5" xfId="0" applyNumberFormat="1" applyFont="1" applyFill="1" applyBorder="1" applyAlignment="1">
      <alignment horizontal="center" vertical="center" wrapText="1"/>
    </xf>
    <xf numFmtId="0" fontId="12" fillId="0" borderId="0" xfId="0" applyFont="1" applyFill="1" applyBorder="1" applyAlignment="1">
      <alignment horizontal="center" vertical="center"/>
    </xf>
    <xf numFmtId="0" fontId="7" fillId="0" borderId="77" xfId="0" applyFont="1" applyFill="1" applyBorder="1" applyAlignment="1">
      <alignment horizontal="left" vertical="center" wrapText="1"/>
    </xf>
    <xf numFmtId="0" fontId="25" fillId="2" borderId="0" xfId="0" applyFont="1" applyFill="1" applyAlignment="1">
      <alignment vertical="center" wrapText="1"/>
    </xf>
    <xf numFmtId="0" fontId="7" fillId="0" borderId="4" xfId="0" applyFont="1" applyBorder="1" applyAlignment="1">
      <alignment vertical="center"/>
    </xf>
    <xf numFmtId="0" fontId="12" fillId="2" borderId="0" xfId="0" applyFont="1" applyFill="1" applyAlignment="1" applyProtection="1">
      <alignment horizontal="left" vertical="center"/>
      <protection locked="0"/>
    </xf>
    <xf numFmtId="0" fontId="12" fillId="0" borderId="0" xfId="0" applyFont="1" applyBorder="1" applyAlignment="1" applyProtection="1">
      <alignment horizontal="left"/>
      <protection locked="0"/>
    </xf>
    <xf numFmtId="0" fontId="6" fillId="14" borderId="41" xfId="1" applyFont="1" applyFill="1" applyBorder="1" applyAlignment="1">
      <alignment horizontal="center" vertical="center" wrapText="1"/>
    </xf>
    <xf numFmtId="0" fontId="6" fillId="14" borderId="42" xfId="1" applyFont="1" applyFill="1" applyBorder="1" applyAlignment="1">
      <alignment horizontal="center" vertical="center" wrapText="1"/>
    </xf>
    <xf numFmtId="0" fontId="6" fillId="14" borderId="16" xfId="0" applyFont="1" applyFill="1" applyBorder="1" applyAlignment="1">
      <alignment horizontal="center" vertical="center"/>
    </xf>
    <xf numFmtId="1" fontId="6" fillId="14" borderId="16" xfId="0" applyNumberFormat="1" applyFont="1" applyFill="1" applyBorder="1" applyAlignment="1">
      <alignment horizontal="center" vertical="center"/>
    </xf>
    <xf numFmtId="0" fontId="6" fillId="14" borderId="19" xfId="0" applyFont="1" applyFill="1" applyBorder="1" applyAlignment="1">
      <alignment horizontal="center" vertical="center"/>
    </xf>
    <xf numFmtId="1" fontId="6" fillId="14" borderId="19" xfId="0" applyNumberFormat="1" applyFont="1" applyFill="1" applyBorder="1" applyAlignment="1">
      <alignment horizontal="center" vertical="center"/>
    </xf>
    <xf numFmtId="0" fontId="4" fillId="0" borderId="0" xfId="0" applyFont="1" applyAlignment="1">
      <alignment vertical="center"/>
    </xf>
    <xf numFmtId="0" fontId="6" fillId="0" borderId="83" xfId="0" applyFont="1" applyBorder="1" applyAlignment="1">
      <alignment horizontal="center" vertical="center" wrapText="1"/>
    </xf>
    <xf numFmtId="0" fontId="6" fillId="0" borderId="9" xfId="0" applyFont="1" applyBorder="1" applyAlignment="1">
      <alignment horizontal="center" vertical="center" wrapText="1"/>
    </xf>
    <xf numFmtId="0" fontId="35" fillId="0" borderId="0" xfId="0" applyFont="1" applyAlignment="1">
      <alignment vertical="center"/>
    </xf>
    <xf numFmtId="0" fontId="6" fillId="0" borderId="0" xfId="0" applyFont="1" applyAlignment="1">
      <alignment vertical="center"/>
    </xf>
    <xf numFmtId="0" fontId="4" fillId="0" borderId="0" xfId="0" applyFont="1" applyAlignment="1">
      <alignment horizontal="center" vertical="center"/>
    </xf>
    <xf numFmtId="0" fontId="45" fillId="0" borderId="0" xfId="0" applyFont="1" applyAlignment="1">
      <alignment vertical="center"/>
    </xf>
    <xf numFmtId="0" fontId="6" fillId="14" borderId="17" xfId="0" applyFont="1" applyFill="1" applyBorder="1" applyAlignment="1">
      <alignment horizontal="center" vertical="center"/>
    </xf>
    <xf numFmtId="0" fontId="6" fillId="14" borderId="18" xfId="0" applyFont="1" applyFill="1" applyBorder="1" applyAlignment="1">
      <alignment horizontal="center" vertical="center"/>
    </xf>
    <xf numFmtId="0" fontId="6" fillId="14" borderId="20" xfId="0" applyFont="1" applyFill="1" applyBorder="1" applyAlignment="1">
      <alignment horizontal="center" vertical="center"/>
    </xf>
    <xf numFmtId="0" fontId="45" fillId="0" borderId="0" xfId="0" applyFont="1" applyBorder="1"/>
    <xf numFmtId="0" fontId="46" fillId="0" borderId="0" xfId="0" applyFont="1" applyBorder="1"/>
    <xf numFmtId="2" fontId="46" fillId="0" borderId="0" xfId="0" applyNumberFormat="1" applyFont="1" applyFill="1" applyBorder="1" applyAlignment="1">
      <alignment horizontal="right"/>
    </xf>
    <xf numFmtId="2" fontId="46" fillId="0" borderId="0" xfId="0" applyNumberFormat="1" applyFont="1" applyBorder="1" applyAlignment="1">
      <alignment horizontal="right"/>
    </xf>
    <xf numFmtId="0" fontId="19" fillId="2" borderId="0" xfId="0" applyFont="1" applyFill="1" applyAlignment="1">
      <alignment horizontal="center" vertical="center" wrapText="1"/>
    </xf>
    <xf numFmtId="0" fontId="6" fillId="0" borderId="9" xfId="0" applyFont="1" applyBorder="1" applyAlignment="1">
      <alignment horizontal="center" vertical="center"/>
    </xf>
    <xf numFmtId="0" fontId="26" fillId="0" borderId="46" xfId="0" applyFont="1" applyBorder="1" applyAlignment="1">
      <alignment vertical="center" wrapText="1"/>
    </xf>
    <xf numFmtId="0" fontId="26" fillId="0" borderId="0" xfId="0" applyFont="1" applyAlignment="1">
      <alignment vertical="center"/>
    </xf>
    <xf numFmtId="0" fontId="26" fillId="0" borderId="0" xfId="0" applyFont="1" applyAlignment="1">
      <alignment vertical="center" wrapText="1"/>
    </xf>
    <xf numFmtId="166" fontId="17" fillId="0" borderId="0" xfId="0" applyNumberFormat="1" applyFont="1"/>
    <xf numFmtId="0" fontId="6" fillId="14" borderId="20" xfId="0" applyFont="1" applyFill="1" applyBorder="1" applyAlignment="1">
      <alignment horizontal="center" vertical="center" wrapText="1"/>
    </xf>
    <xf numFmtId="0" fontId="12" fillId="0" borderId="21" xfId="0" applyFont="1" applyBorder="1" applyAlignment="1">
      <alignment wrapText="1"/>
    </xf>
    <xf numFmtId="0" fontId="3" fillId="0" borderId="1" xfId="0" applyFont="1" applyBorder="1" applyAlignment="1">
      <alignment horizontal="center" vertical="center" wrapText="1"/>
    </xf>
    <xf numFmtId="1" fontId="6" fillId="14" borderId="16" xfId="0" applyNumberFormat="1" applyFont="1" applyFill="1" applyBorder="1" applyAlignment="1">
      <alignment horizontal="center" vertical="center" wrapText="1"/>
    </xf>
    <xf numFmtId="2" fontId="45" fillId="0" borderId="0" xfId="0" applyNumberFormat="1" applyFont="1" applyBorder="1"/>
    <xf numFmtId="164" fontId="7" fillId="0" borderId="14" xfId="0" applyNumberFormat="1" applyFont="1" applyBorder="1" applyAlignment="1">
      <alignment horizontal="center" vertical="center" wrapText="1"/>
    </xf>
    <xf numFmtId="165" fontId="7" fillId="0" borderId="14" xfId="0" applyNumberFormat="1" applyFont="1" applyBorder="1" applyAlignment="1">
      <alignment horizontal="center" vertical="center" wrapText="1"/>
    </xf>
    <xf numFmtId="20" fontId="3" fillId="0" borderId="24" xfId="0" applyNumberFormat="1" applyFont="1" applyBorder="1" applyAlignment="1">
      <alignment horizontal="center" vertical="center"/>
    </xf>
    <xf numFmtId="20" fontId="3" fillId="0" borderId="85" xfId="0" applyNumberFormat="1" applyFont="1" applyBorder="1" applyAlignment="1">
      <alignment horizontal="center" vertical="center"/>
    </xf>
    <xf numFmtId="20" fontId="3" fillId="0" borderId="86" xfId="0" applyNumberFormat="1" applyFont="1" applyBorder="1" applyAlignment="1">
      <alignment horizontal="center" vertical="center"/>
    </xf>
    <xf numFmtId="0" fontId="21" fillId="14" borderId="54" xfId="0" applyFont="1" applyFill="1" applyBorder="1" applyAlignment="1">
      <alignment horizontal="left" vertical="center" wrapText="1"/>
    </xf>
    <xf numFmtId="0" fontId="21" fillId="14" borderId="55" xfId="0" applyFont="1" applyFill="1" applyBorder="1" applyAlignment="1">
      <alignment horizontal="center" vertical="center" wrapText="1"/>
    </xf>
    <xf numFmtId="0" fontId="1" fillId="0" borderId="0" xfId="0" applyFont="1" applyBorder="1" applyAlignment="1">
      <alignment vertical="top" wrapText="1"/>
    </xf>
    <xf numFmtId="0" fontId="46" fillId="0" borderId="0" xfId="0" applyFont="1" applyBorder="1" applyAlignment="1">
      <alignment vertical="top" wrapText="1"/>
    </xf>
    <xf numFmtId="0" fontId="32" fillId="2" borderId="0" xfId="0" applyFont="1" applyFill="1" applyBorder="1" applyAlignment="1">
      <alignment vertical="top"/>
    </xf>
    <xf numFmtId="0" fontId="47" fillId="0" borderId="0" xfId="0" applyFont="1" applyBorder="1"/>
    <xf numFmtId="2" fontId="47" fillId="0" borderId="0" xfId="0" applyNumberFormat="1" applyFont="1" applyBorder="1" applyAlignment="1">
      <alignment horizontal="right"/>
    </xf>
    <xf numFmtId="0" fontId="1" fillId="12" borderId="0" xfId="0" applyFont="1" applyFill="1" applyBorder="1"/>
    <xf numFmtId="1" fontId="1" fillId="12" borderId="0" xfId="0" applyNumberFormat="1" applyFont="1" applyFill="1" applyBorder="1"/>
    <xf numFmtId="2" fontId="32" fillId="12" borderId="0" xfId="0" applyNumberFormat="1" applyFont="1" applyFill="1" applyBorder="1" applyAlignment="1">
      <alignment horizontal="right"/>
    </xf>
    <xf numFmtId="0" fontId="1" fillId="15" borderId="0" xfId="0" applyFont="1" applyFill="1" applyBorder="1"/>
    <xf numFmtId="1" fontId="1" fillId="15" borderId="0" xfId="0" applyNumberFormat="1" applyFont="1" applyFill="1" applyBorder="1"/>
    <xf numFmtId="0" fontId="43" fillId="0" borderId="0" xfId="0" applyFont="1" applyBorder="1"/>
    <xf numFmtId="0" fontId="47" fillId="0" borderId="0" xfId="0" applyFont="1" applyBorder="1" applyAlignment="1">
      <alignment horizontal="right"/>
    </xf>
    <xf numFmtId="0" fontId="47" fillId="0" borderId="0" xfId="0" applyFont="1" applyBorder="1" applyAlignment="1">
      <alignment vertical="top" wrapText="1"/>
    </xf>
    <xf numFmtId="2" fontId="43" fillId="0" borderId="0" xfId="0" applyNumberFormat="1" applyFont="1" applyBorder="1"/>
    <xf numFmtId="0" fontId="40" fillId="0" borderId="0" xfId="0" applyFont="1" applyFill="1" applyBorder="1" applyAlignment="1">
      <alignment horizontal="center" vertical="center"/>
    </xf>
    <xf numFmtId="0" fontId="41" fillId="0" borderId="0" xfId="0" applyFont="1" applyFill="1" applyBorder="1" applyAlignment="1">
      <alignment horizontal="center" vertical="center"/>
    </xf>
    <xf numFmtId="1" fontId="40" fillId="0" borderId="0" xfId="0" applyNumberFormat="1" applyFont="1" applyBorder="1" applyAlignment="1">
      <alignment horizontal="center" vertical="center"/>
    </xf>
    <xf numFmtId="0" fontId="3" fillId="0" borderId="13" xfId="0" applyFont="1" applyBorder="1" applyAlignment="1">
      <alignment horizontal="center" vertical="center" wrapText="1"/>
    </xf>
    <xf numFmtId="0" fontId="12" fillId="0" borderId="7" xfId="0" applyFont="1" applyBorder="1" applyProtection="1">
      <protection locked="0"/>
    </xf>
    <xf numFmtId="0" fontId="12" fillId="0" borderId="7" xfId="0" applyFont="1" applyBorder="1" applyAlignment="1" applyProtection="1">
      <alignment horizontal="center"/>
      <protection locked="0"/>
    </xf>
    <xf numFmtId="0" fontId="0" fillId="2" borderId="7" xfId="0" applyFill="1" applyBorder="1" applyAlignment="1">
      <alignment vertical="top" wrapText="1"/>
    </xf>
    <xf numFmtId="0" fontId="7" fillId="0" borderId="27" xfId="0" applyFont="1" applyBorder="1" applyAlignment="1">
      <alignment vertical="center"/>
    </xf>
    <xf numFmtId="164" fontId="7" fillId="0" borderId="6" xfId="0" applyNumberFormat="1" applyFont="1" applyBorder="1" applyAlignment="1">
      <alignment horizontal="center" vertical="center"/>
    </xf>
    <xf numFmtId="0" fontId="15" fillId="2" borderId="0" xfId="0" applyFont="1" applyFill="1" applyAlignment="1">
      <alignment horizontal="right" vertical="center"/>
    </xf>
    <xf numFmtId="20" fontId="3" fillId="0" borderId="14" xfId="0" applyNumberFormat="1" applyFont="1" applyBorder="1" applyAlignment="1">
      <alignment horizontal="center" vertical="center" wrapText="1"/>
    </xf>
    <xf numFmtId="0" fontId="3" fillId="0" borderId="4" xfId="0" applyFont="1" applyBorder="1" applyAlignment="1">
      <alignment horizontal="center" vertical="center" wrapText="1"/>
    </xf>
    <xf numFmtId="0" fontId="12" fillId="2" borderId="0" xfId="0" applyFont="1" applyFill="1" applyAlignment="1" applyProtection="1">
      <protection locked="0"/>
    </xf>
    <xf numFmtId="0" fontId="10" fillId="5" borderId="79" xfId="0" applyFont="1" applyFill="1" applyBorder="1" applyAlignment="1" applyProtection="1">
      <alignment vertical="center"/>
    </xf>
    <xf numFmtId="0" fontId="12" fillId="0" borderId="0" xfId="0" applyFont="1" applyAlignment="1" applyProtection="1">
      <protection locked="0"/>
    </xf>
    <xf numFmtId="0" fontId="3" fillId="0" borderId="50" xfId="0" applyFont="1" applyBorder="1" applyAlignment="1">
      <alignment horizontal="left" vertical="center"/>
    </xf>
    <xf numFmtId="0" fontId="15" fillId="2" borderId="0" xfId="0" applyFont="1" applyFill="1" applyAlignment="1">
      <alignment vertical="center" wrapText="1"/>
    </xf>
    <xf numFmtId="0" fontId="43" fillId="0" borderId="0" xfId="0" applyFont="1" applyAlignment="1">
      <alignment vertical="center"/>
    </xf>
    <xf numFmtId="2" fontId="1" fillId="15" borderId="0" xfId="0" applyNumberFormat="1" applyFont="1" applyFill="1" applyBorder="1" applyAlignment="1">
      <alignment horizontal="right"/>
    </xf>
    <xf numFmtId="1" fontId="43" fillId="0" borderId="0" xfId="0" applyNumberFormat="1" applyFont="1" applyAlignment="1">
      <alignment vertical="center" wrapText="1"/>
    </xf>
    <xf numFmtId="0" fontId="3" fillId="0" borderId="5" xfId="0" applyFont="1" applyBorder="1" applyAlignment="1">
      <alignment horizontal="left" vertical="center"/>
    </xf>
    <xf numFmtId="0" fontId="12" fillId="0" borderId="0" xfId="0" applyFont="1" applyBorder="1" applyAlignment="1">
      <alignment horizontal="center" vertical="center"/>
    </xf>
    <xf numFmtId="0" fontId="7" fillId="0" borderId="2" xfId="0" applyFont="1" applyBorder="1" applyAlignment="1">
      <alignment vertical="center"/>
    </xf>
    <xf numFmtId="0" fontId="12" fillId="2" borderId="0" xfId="0" applyFont="1" applyFill="1" applyAlignment="1"/>
    <xf numFmtId="0" fontId="12" fillId="0" borderId="0" xfId="0" applyFont="1" applyFill="1" applyBorder="1" applyAlignment="1"/>
    <xf numFmtId="0" fontId="12" fillId="0" borderId="0" xfId="0" applyFont="1" applyBorder="1" applyAlignment="1"/>
    <xf numFmtId="0" fontId="12" fillId="0" borderId="0" xfId="0" applyFont="1" applyAlignment="1">
      <alignment horizontal="center"/>
    </xf>
    <xf numFmtId="0" fontId="6" fillId="14" borderId="19" xfId="0" applyFont="1" applyFill="1" applyBorder="1" applyAlignment="1">
      <alignment horizontal="center" vertical="center" wrapText="1"/>
    </xf>
    <xf numFmtId="0" fontId="9" fillId="0" borderId="4" xfId="0" applyFont="1" applyBorder="1" applyAlignment="1">
      <alignment horizontal="left" vertical="center"/>
    </xf>
    <xf numFmtId="0" fontId="6" fillId="14" borderId="23" xfId="0" applyFont="1" applyFill="1" applyBorder="1" applyAlignment="1">
      <alignment horizontal="center" vertical="center"/>
    </xf>
    <xf numFmtId="0" fontId="6" fillId="14" borderId="2" xfId="0" applyFont="1" applyFill="1" applyBorder="1" applyAlignment="1">
      <alignment horizontal="center" vertical="center"/>
    </xf>
    <xf numFmtId="0" fontId="6" fillId="14" borderId="27" xfId="0" applyFont="1" applyFill="1" applyBorder="1" applyAlignment="1">
      <alignment horizontal="center" vertical="center"/>
    </xf>
    <xf numFmtId="0" fontId="6" fillId="14" borderId="6" xfId="0" applyFont="1" applyFill="1" applyBorder="1" applyAlignment="1">
      <alignment horizontal="center" vertical="center"/>
    </xf>
    <xf numFmtId="0" fontId="24" fillId="0" borderId="0" xfId="0" applyFont="1" applyAlignment="1">
      <alignment horizontal="right" vertical="center" wrapText="1"/>
    </xf>
    <xf numFmtId="0" fontId="12" fillId="0" borderId="7" xfId="0" applyFont="1" applyBorder="1" applyAlignment="1">
      <alignment horizontal="center"/>
    </xf>
    <xf numFmtId="20" fontId="12" fillId="0" borderId="7" xfId="0" applyNumberFormat="1" applyFont="1" applyBorder="1"/>
    <xf numFmtId="0" fontId="7" fillId="0" borderId="2" xfId="0" applyFont="1" applyBorder="1" applyAlignment="1">
      <alignment horizontal="left" vertical="center" wrapText="1"/>
    </xf>
    <xf numFmtId="165" fontId="12" fillId="0" borderId="0" xfId="0" applyNumberFormat="1" applyFont="1" applyAlignment="1">
      <alignment wrapText="1"/>
    </xf>
    <xf numFmtId="20" fontId="3" fillId="0" borderId="2" xfId="0" applyNumberFormat="1" applyFont="1" applyBorder="1" applyAlignment="1">
      <alignment horizontal="center" wrapText="1"/>
    </xf>
    <xf numFmtId="0" fontId="7" fillId="0" borderId="14" xfId="0" applyFont="1" applyBorder="1" applyAlignment="1">
      <alignment horizontal="left" vertical="center" wrapText="1"/>
    </xf>
    <xf numFmtId="20" fontId="3" fillId="0" borderId="52" xfId="0" applyNumberFormat="1" applyFont="1" applyBorder="1" applyAlignment="1">
      <alignment horizontal="center" wrapText="1"/>
    </xf>
    <xf numFmtId="0" fontId="7" fillId="0" borderId="19" xfId="0" applyFont="1" applyBorder="1" applyAlignment="1">
      <alignment horizontal="left" vertical="center" wrapText="1"/>
    </xf>
    <xf numFmtId="20" fontId="3" fillId="0" borderId="19" xfId="0" applyNumberFormat="1" applyFont="1" applyBorder="1" applyAlignment="1">
      <alignment horizontal="center" wrapText="1"/>
    </xf>
    <xf numFmtId="20" fontId="3" fillId="0" borderId="60" xfId="0" applyNumberFormat="1" applyFont="1" applyBorder="1" applyAlignment="1">
      <alignment horizontal="center" wrapText="1"/>
    </xf>
    <xf numFmtId="0" fontId="7" fillId="0" borderId="4" xfId="0" applyFont="1" applyBorder="1" applyAlignment="1">
      <alignment horizontal="left" vertical="center" wrapText="1"/>
    </xf>
    <xf numFmtId="0" fontId="7" fillId="0" borderId="13" xfId="0" applyFont="1" applyBorder="1" applyAlignment="1">
      <alignment horizontal="left" vertical="center" wrapText="1"/>
    </xf>
    <xf numFmtId="0" fontId="3" fillId="0" borderId="52" xfId="0" applyFont="1" applyBorder="1" applyAlignment="1">
      <alignment horizontal="center" wrapText="1"/>
    </xf>
    <xf numFmtId="0" fontId="7" fillId="0" borderId="18" xfId="0" applyFont="1" applyBorder="1" applyAlignment="1">
      <alignment horizontal="left" vertical="center" wrapText="1"/>
    </xf>
    <xf numFmtId="0" fontId="6" fillId="14" borderId="41" xfId="1" applyFont="1" applyFill="1" applyBorder="1" applyAlignment="1">
      <alignment horizontal="left" vertical="center" wrapText="1"/>
    </xf>
    <xf numFmtId="0" fontId="3" fillId="0" borderId="10" xfId="0" applyFont="1" applyBorder="1" applyAlignment="1">
      <alignment horizontal="center" vertical="center"/>
    </xf>
    <xf numFmtId="0" fontId="3" fillId="0" borderId="9" xfId="0" applyFont="1" applyBorder="1" applyAlignment="1">
      <alignment horizontal="left" vertical="center" wrapText="1"/>
    </xf>
    <xf numFmtId="0" fontId="3" fillId="0" borderId="9" xfId="0" applyFont="1" applyBorder="1" applyAlignment="1">
      <alignment horizontal="center" vertical="center"/>
    </xf>
    <xf numFmtId="0" fontId="3" fillId="0" borderId="37" xfId="0" applyFont="1" applyBorder="1" applyAlignment="1">
      <alignment horizontal="center" vertical="center"/>
    </xf>
    <xf numFmtId="164" fontId="3" fillId="0" borderId="5" xfId="0" applyNumberFormat="1" applyFont="1" applyBorder="1" applyAlignment="1">
      <alignment horizontal="center" vertical="center"/>
    </xf>
    <xf numFmtId="0" fontId="3" fillId="0" borderId="86" xfId="0" applyFont="1" applyBorder="1" applyAlignment="1">
      <alignment horizontal="center" vertical="center"/>
    </xf>
    <xf numFmtId="164" fontId="6" fillId="14" borderId="41" xfId="1" applyNumberFormat="1" applyFont="1" applyFill="1" applyBorder="1" applyAlignment="1">
      <alignment horizontal="center" vertical="center" wrapText="1"/>
    </xf>
    <xf numFmtId="0" fontId="6" fillId="14" borderId="41" xfId="0" applyFont="1" applyFill="1" applyBorder="1" applyAlignment="1">
      <alignment horizontal="center" vertical="center"/>
    </xf>
    <xf numFmtId="0" fontId="6" fillId="14" borderId="42" xfId="0" applyFont="1" applyFill="1" applyBorder="1" applyAlignment="1">
      <alignment horizontal="center" vertical="center"/>
    </xf>
    <xf numFmtId="0" fontId="0" fillId="14" borderId="0" xfId="0" applyFill="1" applyAlignment="1">
      <alignment vertical="center"/>
    </xf>
    <xf numFmtId="0" fontId="8" fillId="14" borderId="0" xfId="0" applyFont="1" applyFill="1" applyBorder="1" applyAlignment="1">
      <alignment horizontal="center" vertical="center"/>
    </xf>
    <xf numFmtId="0" fontId="6" fillId="14" borderId="1" xfId="0" applyFont="1" applyFill="1" applyBorder="1" applyAlignment="1">
      <alignment horizontal="center" vertical="center"/>
    </xf>
    <xf numFmtId="164" fontId="29" fillId="6" borderId="28" xfId="0" applyNumberFormat="1" applyFont="1" applyFill="1" applyBorder="1" applyAlignment="1" applyProtection="1">
      <alignment horizontal="center" vertical="center" wrapText="1"/>
      <protection locked="0"/>
    </xf>
    <xf numFmtId="0" fontId="36" fillId="6" borderId="29" xfId="0" applyFont="1" applyFill="1" applyBorder="1" applyAlignment="1" applyProtection="1">
      <alignment horizontal="center" vertical="center" wrapText="1"/>
      <protection locked="0"/>
    </xf>
    <xf numFmtId="0" fontId="8" fillId="6" borderId="40" xfId="0" applyFont="1" applyFill="1" applyBorder="1" applyAlignment="1">
      <alignment horizontal="center" vertical="center"/>
    </xf>
    <xf numFmtId="0" fontId="3" fillId="6" borderId="10" xfId="0" applyFont="1" applyFill="1" applyBorder="1" applyAlignment="1" applyProtection="1">
      <alignment horizontal="center" vertical="center"/>
      <protection locked="0"/>
    </xf>
    <xf numFmtId="0" fontId="29" fillId="6" borderId="29" xfId="0" applyFont="1" applyFill="1" applyBorder="1" applyAlignment="1" applyProtection="1">
      <alignment horizontal="left" vertical="top" wrapText="1"/>
      <protection locked="0"/>
    </xf>
    <xf numFmtId="0" fontId="7" fillId="0" borderId="4" xfId="0" applyFont="1" applyFill="1" applyBorder="1" applyAlignment="1">
      <alignment vertical="center" wrapText="1"/>
    </xf>
    <xf numFmtId="0" fontId="3" fillId="0" borderId="30" xfId="0" applyFont="1" applyBorder="1" applyAlignment="1">
      <alignment horizontal="left" vertical="center" wrapText="1"/>
    </xf>
    <xf numFmtId="0" fontId="29" fillId="6" borderId="28" xfId="0" applyFont="1" applyFill="1" applyBorder="1" applyAlignment="1" applyProtection="1">
      <alignment horizontal="center" vertical="center" wrapText="1"/>
      <protection locked="0"/>
    </xf>
    <xf numFmtId="0" fontId="6" fillId="14" borderId="18" xfId="0" applyFont="1" applyFill="1" applyBorder="1" applyAlignment="1">
      <alignment horizontal="center" vertical="center" wrapText="1"/>
    </xf>
    <xf numFmtId="166" fontId="17" fillId="0" borderId="0" xfId="0" applyNumberFormat="1" applyFont="1" applyAlignment="1">
      <alignment vertical="center"/>
    </xf>
    <xf numFmtId="0" fontId="6" fillId="0" borderId="8" xfId="0" applyFont="1" applyBorder="1" applyAlignment="1">
      <alignment horizontal="center" vertical="center" wrapText="1"/>
    </xf>
    <xf numFmtId="0" fontId="6" fillId="0" borderId="31" xfId="0" applyFont="1" applyBorder="1" applyAlignment="1">
      <alignment horizontal="center" vertical="center" wrapText="1"/>
    </xf>
    <xf numFmtId="0" fontId="3" fillId="0" borderId="27" xfId="0" applyFont="1" applyBorder="1" applyAlignment="1">
      <alignment horizontal="center" vertical="center" wrapText="1"/>
    </xf>
    <xf numFmtId="164" fontId="3" fillId="0" borderId="6" xfId="0" applyNumberFormat="1" applyFont="1" applyBorder="1" applyAlignment="1">
      <alignment horizontal="center" vertical="center" wrapText="1"/>
    </xf>
    <xf numFmtId="0" fontId="8" fillId="0" borderId="78" xfId="0" applyFont="1" applyBorder="1" applyAlignment="1">
      <alignment horizontal="center" vertical="center" wrapText="1"/>
    </xf>
    <xf numFmtId="1" fontId="3" fillId="0" borderId="4" xfId="0" applyNumberFormat="1" applyFont="1" applyBorder="1" applyAlignment="1">
      <alignment horizontal="center" vertical="center" wrapText="1"/>
    </xf>
    <xf numFmtId="1" fontId="3" fillId="12" borderId="4" xfId="0" applyNumberFormat="1" applyFont="1" applyFill="1" applyBorder="1" applyAlignment="1">
      <alignment horizontal="center" vertical="center" wrapText="1"/>
    </xf>
    <xf numFmtId="1" fontId="6" fillId="14" borderId="17" xfId="0" applyNumberFormat="1" applyFont="1" applyFill="1" applyBorder="1" applyAlignment="1">
      <alignment horizontal="center" vertical="center" wrapText="1"/>
    </xf>
    <xf numFmtId="0" fontId="3" fillId="0" borderId="0" xfId="0" applyFont="1" applyAlignment="1">
      <alignment horizontal="left" vertical="center" wrapText="1"/>
    </xf>
    <xf numFmtId="0" fontId="6" fillId="5" borderId="4" xfId="0" applyFont="1" applyFill="1" applyBorder="1" applyAlignment="1">
      <alignment horizontal="center" vertical="center" wrapText="1"/>
    </xf>
    <xf numFmtId="1" fontId="16" fillId="0" borderId="0" xfId="0" applyNumberFormat="1" applyFont="1" applyAlignment="1">
      <alignment vertical="center" wrapText="1"/>
    </xf>
    <xf numFmtId="0" fontId="34" fillId="0" borderId="0" xfId="0" applyFont="1" applyBorder="1" applyAlignment="1">
      <alignment wrapText="1"/>
    </xf>
    <xf numFmtId="0" fontId="9" fillId="4" borderId="4" xfId="0" applyFont="1" applyFill="1" applyBorder="1" applyAlignment="1">
      <alignment horizontal="center" vertical="center" wrapText="1"/>
    </xf>
    <xf numFmtId="0" fontId="42" fillId="0" borderId="2" xfId="0" applyFont="1" applyBorder="1" applyAlignment="1">
      <alignment horizontal="center" vertical="center" wrapText="1"/>
    </xf>
    <xf numFmtId="0" fontId="9" fillId="0" borderId="0" xfId="0" applyFont="1" applyAlignment="1">
      <alignment horizontal="center" vertical="center" wrapText="1"/>
    </xf>
    <xf numFmtId="0" fontId="42" fillId="0" borderId="0" xfId="0" applyFont="1" applyAlignment="1">
      <alignment vertical="center" wrapText="1"/>
    </xf>
    <xf numFmtId="0" fontId="34" fillId="0" borderId="0" xfId="0" applyFont="1" applyAlignment="1">
      <alignment vertical="center" wrapText="1"/>
    </xf>
    <xf numFmtId="0" fontId="34" fillId="0" borderId="0" xfId="0" applyFont="1" applyAlignment="1">
      <alignment wrapText="1"/>
    </xf>
    <xf numFmtId="0" fontId="9" fillId="0" borderId="2" xfId="0" applyFont="1" applyBorder="1" applyAlignment="1">
      <alignment horizontal="center" vertical="center" wrapText="1"/>
    </xf>
    <xf numFmtId="0" fontId="9" fillId="0" borderId="10" xfId="0" applyFont="1" applyBorder="1" applyAlignment="1">
      <alignment horizontal="center" vertical="center" wrapText="1"/>
    </xf>
    <xf numFmtId="1" fontId="9" fillId="0" borderId="2" xfId="0" applyNumberFormat="1" applyFont="1" applyBorder="1" applyAlignment="1">
      <alignment horizontal="center" vertical="center" wrapText="1"/>
    </xf>
    <xf numFmtId="1" fontId="9" fillId="0" borderId="10" xfId="0" applyNumberFormat="1" applyFont="1" applyBorder="1" applyAlignment="1">
      <alignment horizontal="center" vertical="center" wrapText="1"/>
    </xf>
    <xf numFmtId="1" fontId="3" fillId="0" borderId="27" xfId="0" applyNumberFormat="1" applyFont="1" applyBorder="1" applyAlignment="1">
      <alignment horizontal="center" vertical="center" wrapText="1"/>
    </xf>
    <xf numFmtId="1" fontId="3" fillId="12" borderId="36" xfId="0" applyNumberFormat="1" applyFont="1" applyFill="1" applyBorder="1" applyAlignment="1">
      <alignment horizontal="center" vertical="center" wrapText="1"/>
    </xf>
    <xf numFmtId="1" fontId="8" fillId="0" borderId="78" xfId="0" applyNumberFormat="1" applyFont="1" applyBorder="1" applyAlignment="1">
      <alignment horizontal="center" vertical="center" wrapText="1"/>
    </xf>
    <xf numFmtId="0" fontId="1" fillId="0" borderId="0" xfId="0" applyFont="1" applyFill="1" applyBorder="1"/>
    <xf numFmtId="1" fontId="1" fillId="0" borderId="0" xfId="0" applyNumberFormat="1" applyFont="1" applyFill="1" applyBorder="1"/>
    <xf numFmtId="2" fontId="1" fillId="0" borderId="0" xfId="0" applyNumberFormat="1" applyFont="1" applyFill="1" applyBorder="1" applyAlignment="1">
      <alignment horizontal="right"/>
    </xf>
    <xf numFmtId="0" fontId="43" fillId="0" borderId="0" xfId="0" applyFont="1"/>
    <xf numFmtId="1" fontId="8" fillId="0" borderId="2" xfId="0" applyNumberFormat="1" applyFont="1" applyBorder="1" applyAlignment="1">
      <alignment horizontal="center" vertical="center"/>
    </xf>
    <xf numFmtId="0" fontId="42" fillId="0" borderId="2" xfId="0" applyFont="1" applyBorder="1" applyAlignment="1">
      <alignment vertical="center"/>
    </xf>
    <xf numFmtId="164" fontId="42" fillId="0" borderId="2" xfId="0" applyNumberFormat="1" applyFont="1" applyBorder="1" applyAlignment="1">
      <alignment horizontal="center" vertical="center"/>
    </xf>
    <xf numFmtId="1" fontId="9" fillId="0" borderId="2" xfId="0" applyNumberFormat="1" applyFont="1" applyBorder="1" applyAlignment="1">
      <alignment horizontal="center" vertical="center"/>
    </xf>
    <xf numFmtId="0" fontId="8" fillId="0" borderId="2" xfId="0" applyFont="1" applyBorder="1" applyAlignment="1">
      <alignment horizontal="center"/>
    </xf>
    <xf numFmtId="0" fontId="6" fillId="0" borderId="8" xfId="0" applyFont="1" applyBorder="1" applyAlignment="1">
      <alignment horizontal="center" vertical="center"/>
    </xf>
    <xf numFmtId="1" fontId="9" fillId="0" borderId="10" xfId="0" applyNumberFormat="1" applyFont="1" applyBorder="1" applyAlignment="1">
      <alignment horizontal="center" vertical="center"/>
    </xf>
    <xf numFmtId="0" fontId="42" fillId="0" borderId="2" xfId="0" applyFont="1" applyBorder="1" applyAlignment="1">
      <alignment horizontal="center" vertical="center"/>
    </xf>
    <xf numFmtId="2" fontId="42" fillId="0" borderId="2" xfId="0" applyNumberFormat="1" applyFont="1" applyBorder="1" applyAlignment="1">
      <alignment horizontal="center" vertical="center"/>
    </xf>
    <xf numFmtId="2" fontId="9" fillId="0" borderId="10" xfId="0" applyNumberFormat="1" applyFont="1" applyBorder="1" applyAlignment="1">
      <alignment horizontal="center" vertical="center"/>
    </xf>
    <xf numFmtId="1" fontId="8" fillId="0" borderId="78" xfId="0" applyNumberFormat="1" applyFont="1" applyBorder="1" applyAlignment="1">
      <alignment horizontal="center" vertical="center"/>
    </xf>
    <xf numFmtId="1" fontId="8" fillId="0" borderId="10" xfId="0" applyNumberFormat="1" applyFont="1" applyBorder="1" applyAlignment="1">
      <alignment horizontal="center" vertical="center"/>
    </xf>
    <xf numFmtId="0" fontId="42" fillId="0" borderId="4" xfId="0" applyFont="1" applyBorder="1" applyAlignment="1">
      <alignment vertical="center"/>
    </xf>
    <xf numFmtId="0" fontId="12" fillId="0" borderId="21" xfId="0" applyFont="1" applyBorder="1"/>
    <xf numFmtId="0" fontId="3" fillId="0" borderId="4" xfId="0" applyFont="1" applyBorder="1" applyAlignment="1">
      <alignment horizontal="center" wrapText="1"/>
    </xf>
    <xf numFmtId="0" fontId="8" fillId="0" borderId="10" xfId="0" applyFont="1" applyBorder="1" applyAlignment="1">
      <alignment horizontal="center"/>
    </xf>
    <xf numFmtId="0" fontId="8" fillId="0" borderId="10" xfId="0" applyFont="1" applyBorder="1" applyAlignment="1">
      <alignment horizontal="center" vertical="center"/>
    </xf>
    <xf numFmtId="10" fontId="8" fillId="0" borderId="10" xfId="4" applyNumberFormat="1" applyFont="1" applyBorder="1" applyAlignment="1">
      <alignment horizontal="center"/>
    </xf>
    <xf numFmtId="167" fontId="8" fillId="0" borderId="10" xfId="4" applyNumberFormat="1" applyFont="1" applyBorder="1" applyAlignment="1">
      <alignment horizontal="center"/>
    </xf>
    <xf numFmtId="0" fontId="1" fillId="0" borderId="0" xfId="3" applyFont="1"/>
    <xf numFmtId="0" fontId="1" fillId="0" borderId="0" xfId="3" applyFont="1" applyAlignment="1">
      <alignment horizontal="center"/>
    </xf>
    <xf numFmtId="0" fontId="48" fillId="0" borderId="0" xfId="3" applyFont="1" applyAlignment="1">
      <alignment horizontal="center" vertical="center"/>
    </xf>
    <xf numFmtId="0" fontId="5" fillId="0" borderId="0" xfId="3" applyFont="1" applyAlignment="1">
      <alignment horizontal="right" vertical="center"/>
    </xf>
    <xf numFmtId="0" fontId="39" fillId="14" borderId="88" xfId="3" applyFont="1" applyFill="1" applyBorder="1" applyAlignment="1">
      <alignment horizontal="center" vertical="center" wrapText="1"/>
    </xf>
    <xf numFmtId="0" fontId="39" fillId="14" borderId="89" xfId="3" applyFont="1" applyFill="1" applyBorder="1" applyAlignment="1">
      <alignment horizontal="center" vertical="center" wrapText="1"/>
    </xf>
    <xf numFmtId="0" fontId="39" fillId="13" borderId="89" xfId="3" applyFont="1" applyFill="1" applyBorder="1" applyAlignment="1">
      <alignment horizontal="center" vertical="center" wrapText="1"/>
    </xf>
    <xf numFmtId="0" fontId="39" fillId="16" borderId="89" xfId="3" applyFont="1" applyFill="1" applyBorder="1" applyAlignment="1">
      <alignment horizontal="center" vertical="center" wrapText="1"/>
    </xf>
    <xf numFmtId="0" fontId="39" fillId="16" borderId="90" xfId="3" applyFont="1" applyFill="1" applyBorder="1" applyAlignment="1">
      <alignment horizontal="center" vertical="center" wrapText="1"/>
    </xf>
    <xf numFmtId="0" fontId="1" fillId="0" borderId="2" xfId="3" applyFont="1" applyBorder="1" applyAlignment="1">
      <alignment horizontal="center" vertical="center"/>
    </xf>
    <xf numFmtId="0" fontId="32" fillId="0" borderId="2" xfId="3" applyFont="1" applyBorder="1" applyAlignment="1">
      <alignment horizontal="center" vertical="center"/>
    </xf>
    <xf numFmtId="168" fontId="1" fillId="0" borderId="2" xfId="3" applyNumberFormat="1" applyFont="1" applyBorder="1" applyAlignment="1">
      <alignment horizontal="center" vertical="center"/>
    </xf>
    <xf numFmtId="0" fontId="32" fillId="0" borderId="2" xfId="3" applyFont="1" applyBorder="1" applyAlignment="1">
      <alignment horizontal="left" vertical="center" wrapText="1"/>
    </xf>
    <xf numFmtId="0" fontId="1" fillId="0" borderId="2" xfId="3" applyFont="1" applyBorder="1" applyAlignment="1">
      <alignment horizontal="center" vertical="top" wrapText="1"/>
    </xf>
    <xf numFmtId="0" fontId="1" fillId="0" borderId="2" xfId="3" applyFont="1" applyBorder="1" applyAlignment="1">
      <alignment horizontal="left" vertical="top" wrapText="1"/>
    </xf>
    <xf numFmtId="0" fontId="1" fillId="0" borderId="2" xfId="3" applyFont="1" applyBorder="1" applyAlignment="1">
      <alignment horizontal="center" vertical="center" wrapText="1"/>
    </xf>
    <xf numFmtId="165" fontId="1" fillId="0" borderId="0" xfId="3" applyNumberFormat="1" applyFont="1" applyAlignment="1">
      <alignment horizontal="center"/>
    </xf>
    <xf numFmtId="0" fontId="14" fillId="2" borderId="0" xfId="0" applyFont="1" applyFill="1" applyAlignment="1">
      <alignment vertical="center"/>
    </xf>
    <xf numFmtId="0" fontId="14" fillId="2" borderId="0" xfId="0" applyFont="1" applyFill="1" applyAlignment="1">
      <alignment horizontal="center" vertical="center" wrapText="1"/>
    </xf>
    <xf numFmtId="0" fontId="6" fillId="14" borderId="81" xfId="0" applyFont="1" applyFill="1" applyBorder="1" applyAlignment="1">
      <alignment horizontal="center" vertical="center"/>
    </xf>
    <xf numFmtId="0" fontId="6" fillId="14" borderId="82" xfId="0" applyFont="1" applyFill="1" applyBorder="1" applyAlignment="1">
      <alignment horizontal="center" vertical="center"/>
    </xf>
    <xf numFmtId="0" fontId="6" fillId="14" borderId="38" xfId="0" applyFont="1" applyFill="1" applyBorder="1" applyAlignment="1">
      <alignment horizontal="center" vertical="center"/>
    </xf>
    <xf numFmtId="0" fontId="7" fillId="0" borderId="16" xfId="0" applyFont="1" applyBorder="1" applyAlignment="1">
      <alignment vertical="center"/>
    </xf>
    <xf numFmtId="0" fontId="2" fillId="0" borderId="16" xfId="1" applyBorder="1" applyAlignment="1">
      <alignment horizontal="center"/>
    </xf>
    <xf numFmtId="1" fontId="37" fillId="0" borderId="16" xfId="0" applyNumberFormat="1" applyFont="1" applyBorder="1" applyAlignment="1">
      <alignment horizontal="center" vertical="center"/>
    </xf>
    <xf numFmtId="0" fontId="7" fillId="0" borderId="17" xfId="0" applyFont="1" applyBorder="1" applyAlignment="1">
      <alignment vertical="center"/>
    </xf>
    <xf numFmtId="167" fontId="3" fillId="0" borderId="1" xfId="4" applyNumberFormat="1" applyFont="1" applyBorder="1"/>
    <xf numFmtId="0" fontId="2" fillId="0" borderId="81" xfId="1" applyBorder="1" applyAlignment="1">
      <alignment horizontal="center"/>
    </xf>
    <xf numFmtId="1" fontId="37" fillId="0" borderId="2" xfId="0" applyNumberFormat="1" applyFont="1" applyBorder="1" applyAlignment="1">
      <alignment horizontal="center" vertical="center"/>
    </xf>
    <xf numFmtId="0" fontId="7" fillId="0" borderId="10" xfId="0" applyFont="1" applyBorder="1" applyAlignment="1">
      <alignment vertical="center"/>
    </xf>
    <xf numFmtId="0" fontId="20" fillId="10" borderId="0" xfId="0" applyFont="1" applyFill="1" applyAlignment="1">
      <alignment vertical="center"/>
    </xf>
    <xf numFmtId="0" fontId="6" fillId="14" borderId="10" xfId="0" applyFont="1" applyFill="1" applyBorder="1" applyAlignment="1">
      <alignment horizontal="center" vertical="center"/>
    </xf>
    <xf numFmtId="0" fontId="6" fillId="0" borderId="4" xfId="0" applyFont="1" applyBorder="1" applyAlignment="1">
      <alignment horizontal="center" vertical="center"/>
    </xf>
    <xf numFmtId="0" fontId="6" fillId="0" borderId="2" xfId="0" applyFont="1" applyBorder="1" applyAlignment="1">
      <alignment horizontal="center" vertical="center"/>
    </xf>
    <xf numFmtId="0" fontId="6" fillId="0" borderId="10" xfId="0" applyFont="1" applyBorder="1" applyAlignment="1">
      <alignment horizontal="center" vertical="center"/>
    </xf>
    <xf numFmtId="0" fontId="6" fillId="14" borderId="0" xfId="0" applyFont="1" applyFill="1" applyAlignment="1">
      <alignment horizontal="center" vertical="center"/>
    </xf>
    <xf numFmtId="0" fontId="6" fillId="0" borderId="4" xfId="0" applyFont="1" applyBorder="1" applyAlignment="1">
      <alignment horizontal="left" vertical="center"/>
    </xf>
    <xf numFmtId="0" fontId="7" fillId="0" borderId="4" xfId="0" applyFont="1" applyBorder="1" applyAlignment="1">
      <alignment horizontal="left" vertical="center"/>
    </xf>
    <xf numFmtId="0" fontId="42" fillId="0" borderId="2" xfId="1" applyFont="1" applyBorder="1" applyAlignment="1">
      <alignment horizontal="center" vertical="center"/>
    </xf>
    <xf numFmtId="0" fontId="15" fillId="2" borderId="0" xfId="0" applyFont="1" applyFill="1" applyAlignment="1">
      <alignment horizontal="right"/>
    </xf>
    <xf numFmtId="0" fontId="8" fillId="0" borderId="0" xfId="0" applyFont="1" applyBorder="1" applyAlignment="1">
      <alignment horizontal="center" vertical="center" wrapText="1"/>
    </xf>
    <xf numFmtId="0" fontId="8" fillId="0" borderId="7" xfId="0" applyFont="1" applyBorder="1" applyAlignment="1">
      <alignment horizontal="center" vertical="center" wrapText="1"/>
    </xf>
    <xf numFmtId="0" fontId="21" fillId="11" borderId="25" xfId="0" applyFont="1" applyFill="1" applyBorder="1" applyAlignment="1">
      <alignment horizontal="center" vertical="center"/>
    </xf>
    <xf numFmtId="0" fontId="21" fillId="11" borderId="26" xfId="0" applyFont="1" applyFill="1" applyBorder="1" applyAlignment="1">
      <alignment horizontal="center" vertical="center"/>
    </xf>
    <xf numFmtId="0" fontId="21" fillId="11" borderId="11" xfId="0" applyFont="1" applyFill="1" applyBorder="1" applyAlignment="1">
      <alignment horizontal="center" vertical="center"/>
    </xf>
    <xf numFmtId="0" fontId="21" fillId="11" borderId="12" xfId="0" applyFont="1" applyFill="1" applyBorder="1" applyAlignment="1">
      <alignment horizontal="center" vertical="center"/>
    </xf>
    <xf numFmtId="0" fontId="21" fillId="11" borderId="33" xfId="0" applyFont="1" applyFill="1" applyBorder="1" applyAlignment="1">
      <alignment horizontal="center" vertical="center"/>
    </xf>
    <xf numFmtId="0" fontId="37" fillId="0" borderId="0" xfId="3" applyFont="1" applyAlignment="1">
      <alignment horizontal="center" vertical="center" wrapText="1"/>
    </xf>
    <xf numFmtId="0" fontId="8" fillId="0" borderId="0" xfId="3" applyFont="1" applyAlignment="1">
      <alignment horizontal="left" vertical="top" wrapText="1"/>
    </xf>
    <xf numFmtId="0" fontId="25" fillId="2" borderId="0" xfId="0" applyFont="1" applyFill="1" applyBorder="1" applyAlignment="1">
      <alignment horizontal="center" vertical="top" wrapText="1"/>
    </xf>
    <xf numFmtId="0" fontId="5" fillId="0" borderId="0" xfId="0" applyFont="1" applyAlignment="1">
      <alignment horizontal="center" wrapText="1"/>
    </xf>
    <xf numFmtId="0" fontId="12" fillId="0" borderId="0" xfId="0" applyFont="1" applyAlignment="1">
      <alignment horizontal="center"/>
    </xf>
    <xf numFmtId="0" fontId="6" fillId="11" borderId="23" xfId="1" applyFont="1" applyFill="1" applyBorder="1" applyAlignment="1">
      <alignment horizontal="center" vertical="center" wrapText="1"/>
    </xf>
    <xf numFmtId="0" fontId="6" fillId="11" borderId="45" xfId="1" applyFont="1" applyFill="1" applyBorder="1" applyAlignment="1">
      <alignment horizontal="center" vertical="center" wrapText="1"/>
    </xf>
    <xf numFmtId="0" fontId="16" fillId="10" borderId="0" xfId="0" applyFont="1" applyFill="1" applyAlignment="1">
      <alignment horizontal="center"/>
    </xf>
    <xf numFmtId="0" fontId="42" fillId="0" borderId="2" xfId="0" applyFont="1" applyBorder="1" applyAlignment="1">
      <alignment horizontal="justify" vertical="center"/>
    </xf>
    <xf numFmtId="0" fontId="42" fillId="0" borderId="52" xfId="0" applyFont="1" applyBorder="1" applyAlignment="1">
      <alignment horizontal="justify" vertical="center"/>
    </xf>
    <xf numFmtId="0" fontId="42" fillId="0" borderId="19" xfId="0" applyFont="1" applyBorder="1" applyAlignment="1">
      <alignment horizontal="justify" vertical="center"/>
    </xf>
    <xf numFmtId="0" fontId="42" fillId="0" borderId="60" xfId="0" applyFont="1" applyBorder="1" applyAlignment="1">
      <alignment horizontal="justify" vertical="center"/>
    </xf>
    <xf numFmtId="0" fontId="21" fillId="14" borderId="55" xfId="0" applyFont="1" applyFill="1" applyBorder="1" applyAlignment="1">
      <alignment horizontal="center" vertical="center" wrapText="1"/>
    </xf>
    <xf numFmtId="0" fontId="21" fillId="14" borderId="56" xfId="0" applyFont="1" applyFill="1" applyBorder="1" applyAlignment="1">
      <alignment horizontal="center" vertical="center" wrapText="1"/>
    </xf>
    <xf numFmtId="0" fontId="3" fillId="0" borderId="15" xfId="0" applyFont="1" applyFill="1" applyBorder="1" applyAlignment="1">
      <alignment horizontal="left" vertical="center" wrapText="1"/>
    </xf>
    <xf numFmtId="0" fontId="3" fillId="0" borderId="8" xfId="0" applyFont="1" applyFill="1" applyBorder="1" applyAlignment="1">
      <alignment horizontal="left" vertical="center" wrapText="1"/>
    </xf>
    <xf numFmtId="0" fontId="3" fillId="0" borderId="57" xfId="0" applyFont="1" applyFill="1" applyBorder="1" applyAlignment="1">
      <alignment horizontal="left" vertical="center" wrapText="1"/>
    </xf>
    <xf numFmtId="0" fontId="3" fillId="0" borderId="10" xfId="0" applyFont="1" applyFill="1" applyBorder="1" applyAlignment="1">
      <alignment horizontal="left" vertical="center" wrapText="1"/>
    </xf>
    <xf numFmtId="0" fontId="3" fillId="0" borderId="9" xfId="0" applyFont="1" applyFill="1" applyBorder="1" applyAlignment="1">
      <alignment horizontal="left" vertical="center" wrapText="1"/>
    </xf>
    <xf numFmtId="0" fontId="3" fillId="0" borderId="58" xfId="0" applyFont="1" applyFill="1" applyBorder="1" applyAlignment="1">
      <alignment horizontal="left" vertical="center" wrapText="1"/>
    </xf>
    <xf numFmtId="0" fontId="18" fillId="2" borderId="0" xfId="0" applyFont="1" applyFill="1" applyBorder="1" applyAlignment="1">
      <alignment horizontal="center" vertical="center" wrapText="1"/>
    </xf>
    <xf numFmtId="0" fontId="3" fillId="0" borderId="20" xfId="0" applyFont="1" applyFill="1" applyBorder="1" applyAlignment="1">
      <alignment horizontal="left" vertical="center" wrapText="1"/>
    </xf>
    <xf numFmtId="0" fontId="3" fillId="0" borderId="21" xfId="0" applyFont="1" applyFill="1" applyBorder="1" applyAlignment="1">
      <alignment horizontal="left" vertical="center" wrapText="1"/>
    </xf>
    <xf numFmtId="0" fontId="3" fillId="0" borderId="59" xfId="0" applyFont="1" applyFill="1" applyBorder="1" applyAlignment="1">
      <alignment horizontal="left" vertical="center" wrapText="1"/>
    </xf>
    <xf numFmtId="0" fontId="42" fillId="0" borderId="14" xfId="0" applyFont="1" applyBorder="1" applyAlignment="1">
      <alignment horizontal="justify" vertical="center"/>
    </xf>
    <xf numFmtId="0" fontId="42" fillId="0" borderId="50" xfId="0" applyFont="1" applyBorder="1" applyAlignment="1">
      <alignment horizontal="justify" vertical="center"/>
    </xf>
    <xf numFmtId="0" fontId="18" fillId="2" borderId="7" xfId="0" applyFont="1" applyFill="1" applyBorder="1" applyAlignment="1">
      <alignment horizontal="center" vertical="center" wrapText="1"/>
    </xf>
    <xf numFmtId="0" fontId="8" fillId="14" borderId="0" xfId="0" applyFont="1" applyFill="1" applyBorder="1" applyAlignment="1">
      <alignment horizontal="center" vertical="center" wrapText="1"/>
    </xf>
    <xf numFmtId="0" fontId="30" fillId="0" borderId="7" xfId="0" applyFont="1" applyFill="1" applyBorder="1" applyAlignment="1">
      <alignment horizontal="center" vertical="center" wrapText="1"/>
    </xf>
    <xf numFmtId="0" fontId="44" fillId="2" borderId="0" xfId="0" applyFont="1" applyFill="1" applyAlignment="1">
      <alignment horizontal="center" vertical="center" wrapText="1"/>
    </xf>
    <xf numFmtId="0" fontId="15" fillId="2" borderId="0" xfId="0" applyFont="1" applyFill="1" applyAlignment="1">
      <alignment horizontal="right" vertical="center"/>
    </xf>
    <xf numFmtId="0" fontId="6" fillId="14" borderId="25" xfId="0" applyFont="1" applyFill="1" applyBorder="1" applyAlignment="1">
      <alignment horizontal="center" vertical="center" wrapText="1"/>
    </xf>
    <xf numFmtId="0" fontId="6" fillId="14" borderId="27" xfId="0" applyFont="1" applyFill="1" applyBorder="1" applyAlignment="1">
      <alignment horizontal="center" vertical="center" wrapText="1"/>
    </xf>
    <xf numFmtId="0" fontId="6" fillId="14" borderId="9" xfId="0" applyFont="1" applyFill="1" applyBorder="1" applyAlignment="1">
      <alignment horizontal="center" vertical="center"/>
    </xf>
    <xf numFmtId="0" fontId="6" fillId="14" borderId="4" xfId="0" applyFont="1" applyFill="1" applyBorder="1" applyAlignment="1">
      <alignment horizontal="center" vertical="center"/>
    </xf>
    <xf numFmtId="0" fontId="9" fillId="0" borderId="4" xfId="0" applyFont="1" applyBorder="1" applyAlignment="1">
      <alignment horizontal="left" vertical="center"/>
    </xf>
    <xf numFmtId="0" fontId="9" fillId="0" borderId="2" xfId="0" applyFont="1" applyBorder="1" applyAlignment="1">
      <alignment horizontal="left" vertical="center"/>
    </xf>
    <xf numFmtId="0" fontId="5" fillId="0" borderId="0" xfId="0" applyFont="1" applyAlignment="1">
      <alignment horizontal="center" vertical="center"/>
    </xf>
    <xf numFmtId="0" fontId="20" fillId="10" borderId="0" xfId="0" applyFont="1" applyFill="1" applyAlignment="1">
      <alignment horizontal="center" vertical="center"/>
    </xf>
    <xf numFmtId="0" fontId="6" fillId="14" borderId="13" xfId="0" applyFont="1" applyFill="1" applyBorder="1" applyAlignment="1">
      <alignment horizontal="center" vertical="center" wrapText="1"/>
    </xf>
    <xf numFmtId="0" fontId="6" fillId="14" borderId="4" xfId="0" applyFont="1" applyFill="1" applyBorder="1" applyAlignment="1">
      <alignment horizontal="center" vertical="center" wrapText="1"/>
    </xf>
    <xf numFmtId="0" fontId="6" fillId="14" borderId="18" xfId="0" applyFont="1" applyFill="1" applyBorder="1" applyAlignment="1">
      <alignment horizontal="center" vertical="center" wrapText="1"/>
    </xf>
    <xf numFmtId="0" fontId="6" fillId="14" borderId="2" xfId="0" applyFont="1" applyFill="1" applyBorder="1" applyAlignment="1">
      <alignment horizontal="center" vertical="center" wrapText="1"/>
    </xf>
    <xf numFmtId="0" fontId="6" fillId="14" borderId="19" xfId="0" applyFont="1" applyFill="1" applyBorder="1" applyAlignment="1">
      <alignment horizontal="center" vertical="center" wrapText="1"/>
    </xf>
    <xf numFmtId="0" fontId="15" fillId="0" borderId="0" xfId="0" applyFont="1" applyAlignment="1">
      <alignment horizontal="right" vertical="center"/>
    </xf>
    <xf numFmtId="0" fontId="14" fillId="0" borderId="0" xfId="0" applyFont="1" applyAlignment="1">
      <alignment horizontal="center" vertical="center" wrapText="1"/>
    </xf>
    <xf numFmtId="0" fontId="14" fillId="0" borderId="0" xfId="0" applyFont="1" applyAlignment="1">
      <alignment horizontal="center" vertical="center"/>
    </xf>
    <xf numFmtId="0" fontId="25" fillId="0" borderId="7" xfId="0" applyFont="1" applyBorder="1" applyAlignment="1">
      <alignment horizontal="center" vertical="center" wrapText="1"/>
    </xf>
    <xf numFmtId="0" fontId="18" fillId="0" borderId="7" xfId="0" applyFont="1" applyBorder="1" applyAlignment="1">
      <alignment horizontal="center" vertical="center" wrapText="1"/>
    </xf>
    <xf numFmtId="0" fontId="6" fillId="14" borderId="24" xfId="0" applyFont="1" applyFill="1" applyBorder="1" applyAlignment="1">
      <alignment horizontal="center" vertical="center" wrapText="1"/>
    </xf>
    <xf numFmtId="0" fontId="6" fillId="14" borderId="36" xfId="0" applyFont="1" applyFill="1" applyBorder="1" applyAlignment="1">
      <alignment horizontal="center" vertical="center" wrapText="1"/>
    </xf>
    <xf numFmtId="0" fontId="6" fillId="14" borderId="39" xfId="0" applyFont="1" applyFill="1" applyBorder="1" applyAlignment="1">
      <alignment horizontal="center" vertical="center" wrapText="1"/>
    </xf>
    <xf numFmtId="0" fontId="6" fillId="14" borderId="14" xfId="0" applyFont="1" applyFill="1" applyBorder="1" applyAlignment="1">
      <alignment horizontal="center" vertical="center" wrapText="1"/>
    </xf>
    <xf numFmtId="0" fontId="6" fillId="14" borderId="22" xfId="0" applyFont="1" applyFill="1" applyBorder="1" applyAlignment="1">
      <alignment horizontal="center" vertical="center" wrapText="1"/>
    </xf>
    <xf numFmtId="0" fontId="6" fillId="14" borderId="23" xfId="0" applyFont="1" applyFill="1" applyBorder="1" applyAlignment="1">
      <alignment horizontal="center" vertical="center" wrapText="1"/>
    </xf>
    <xf numFmtId="0" fontId="6" fillId="14" borderId="43" xfId="0" applyFont="1" applyFill="1" applyBorder="1" applyAlignment="1">
      <alignment horizontal="center" vertical="center" wrapText="1"/>
    </xf>
    <xf numFmtId="0" fontId="6" fillId="14" borderId="21" xfId="0" applyFont="1" applyFill="1" applyBorder="1" applyAlignment="1">
      <alignment horizontal="center" vertical="center"/>
    </xf>
    <xf numFmtId="0" fontId="6" fillId="14" borderId="18" xfId="0" applyFont="1" applyFill="1" applyBorder="1" applyAlignment="1">
      <alignment horizontal="center" vertical="center"/>
    </xf>
    <xf numFmtId="0" fontId="9" fillId="0" borderId="9" xfId="0" applyFont="1" applyBorder="1" applyAlignment="1">
      <alignment horizontal="center" vertical="center"/>
    </xf>
    <xf numFmtId="0" fontId="9" fillId="0" borderId="4" xfId="0" applyFont="1" applyBorder="1" applyAlignment="1">
      <alignment horizontal="center" vertical="center"/>
    </xf>
    <xf numFmtId="0" fontId="15" fillId="0" borderId="0" xfId="0" applyFont="1" applyAlignment="1">
      <alignment horizontal="center" vertical="center"/>
    </xf>
    <xf numFmtId="0" fontId="21" fillId="11" borderId="0" xfId="0" applyFont="1" applyFill="1" applyBorder="1" applyAlignment="1">
      <alignment horizontal="center" vertical="center" wrapText="1"/>
    </xf>
    <xf numFmtId="0" fontId="5" fillId="0" borderId="0" xfId="0" applyFont="1" applyAlignment="1">
      <alignment horizontal="center" vertical="center" wrapText="1"/>
    </xf>
    <xf numFmtId="0" fontId="6" fillId="14" borderId="10" xfId="0" applyFont="1" applyFill="1" applyBorder="1" applyAlignment="1">
      <alignment horizontal="center" vertical="center"/>
    </xf>
    <xf numFmtId="0" fontId="6" fillId="14" borderId="2" xfId="0" applyFont="1" applyFill="1" applyBorder="1" applyAlignment="1">
      <alignment horizontal="center" vertical="center"/>
    </xf>
    <xf numFmtId="0" fontId="6" fillId="14" borderId="10" xfId="0" applyFont="1" applyFill="1" applyBorder="1" applyAlignment="1">
      <alignment horizontal="center" vertical="center" wrapText="1"/>
    </xf>
    <xf numFmtId="0" fontId="6" fillId="14" borderId="23" xfId="0" applyFont="1" applyFill="1" applyBorder="1" applyAlignment="1">
      <alignment horizontal="center" vertical="center"/>
    </xf>
    <xf numFmtId="0" fontId="6" fillId="14" borderId="45" xfId="0" applyFont="1" applyFill="1" applyBorder="1" applyAlignment="1">
      <alignment horizontal="center" vertical="center"/>
    </xf>
    <xf numFmtId="0" fontId="14" fillId="2" borderId="0" xfId="0" applyFont="1" applyFill="1" applyAlignment="1">
      <alignment horizontal="right" vertical="center"/>
    </xf>
    <xf numFmtId="0" fontId="25" fillId="2" borderId="0" xfId="0" applyFont="1" applyFill="1" applyAlignment="1">
      <alignment horizontal="center" vertical="center" wrapText="1"/>
    </xf>
    <xf numFmtId="0" fontId="6" fillId="14" borderId="0" xfId="0" applyFont="1" applyFill="1" applyAlignment="1">
      <alignment horizontal="center" vertical="center" wrapText="1"/>
    </xf>
    <xf numFmtId="0" fontId="6" fillId="14" borderId="45" xfId="0" applyFont="1" applyFill="1" applyBorder="1" applyAlignment="1">
      <alignment horizontal="center" vertical="center" wrapText="1"/>
    </xf>
    <xf numFmtId="0" fontId="6" fillId="14" borderId="5" xfId="0" applyFont="1" applyFill="1" applyBorder="1" applyAlignment="1">
      <alignment horizontal="center" vertical="center"/>
    </xf>
    <xf numFmtId="0" fontId="6" fillId="14" borderId="6" xfId="0" applyFont="1" applyFill="1" applyBorder="1" applyAlignment="1">
      <alignment horizontal="center" vertical="center"/>
    </xf>
    <xf numFmtId="0" fontId="6" fillId="14" borderId="5" xfId="0" applyFont="1" applyFill="1" applyBorder="1" applyAlignment="1">
      <alignment horizontal="center" vertical="center" wrapText="1"/>
    </xf>
    <xf numFmtId="0" fontId="6" fillId="14" borderId="6" xfId="0" applyFont="1" applyFill="1" applyBorder="1" applyAlignment="1">
      <alignment horizontal="center" vertical="center" wrapText="1"/>
    </xf>
    <xf numFmtId="0" fontId="6" fillId="14" borderId="37" xfId="0" applyFont="1" applyFill="1" applyBorder="1" applyAlignment="1">
      <alignment horizontal="center" vertical="center"/>
    </xf>
    <xf numFmtId="0" fontId="6" fillId="14" borderId="27" xfId="0" applyFont="1" applyFill="1" applyBorder="1" applyAlignment="1">
      <alignment horizontal="center" vertical="center"/>
    </xf>
    <xf numFmtId="0" fontId="6" fillId="14" borderId="16" xfId="0" applyFont="1" applyFill="1" applyBorder="1" applyAlignment="1">
      <alignment horizontal="center" vertical="center"/>
    </xf>
    <xf numFmtId="164" fontId="8" fillId="0" borderId="2" xfId="0" applyNumberFormat="1" applyFont="1" applyBorder="1" applyAlignment="1">
      <alignment horizontal="center" vertical="center"/>
    </xf>
    <xf numFmtId="164" fontId="8" fillId="4" borderId="2" xfId="0" applyNumberFormat="1" applyFont="1" applyFill="1" applyBorder="1" applyAlignment="1">
      <alignment horizontal="center" vertical="center"/>
    </xf>
    <xf numFmtId="0" fontId="6" fillId="14" borderId="19" xfId="0" applyFont="1" applyFill="1" applyBorder="1" applyAlignment="1">
      <alignment horizontal="center" vertical="center"/>
    </xf>
    <xf numFmtId="0" fontId="6" fillId="14" borderId="13" xfId="0" applyFont="1" applyFill="1" applyBorder="1" applyAlignment="1">
      <alignment horizontal="center" vertical="center"/>
    </xf>
    <xf numFmtId="0" fontId="6" fillId="14" borderId="15" xfId="0" applyFont="1" applyFill="1" applyBorder="1" applyAlignment="1">
      <alignment horizontal="center" vertical="center" wrapText="1"/>
    </xf>
    <xf numFmtId="164" fontId="9" fillId="0" borderId="4" xfId="0" applyNumberFormat="1" applyFont="1" applyBorder="1" applyAlignment="1">
      <alignment horizontal="left" vertical="center"/>
    </xf>
    <xf numFmtId="164" fontId="9" fillId="0" borderId="2" xfId="0" applyNumberFormat="1" applyFont="1" applyBorder="1" applyAlignment="1">
      <alignment horizontal="left" vertical="center"/>
    </xf>
    <xf numFmtId="0" fontId="6" fillId="14" borderId="14" xfId="0" applyFont="1" applyFill="1" applyBorder="1" applyAlignment="1">
      <alignment horizontal="center" vertical="center"/>
    </xf>
    <xf numFmtId="0" fontId="14" fillId="2" borderId="0" xfId="0" applyFont="1" applyFill="1" applyBorder="1" applyAlignment="1">
      <alignment horizontal="center" vertical="center"/>
    </xf>
    <xf numFmtId="0" fontId="5" fillId="0" borderId="0" xfId="0" applyFont="1" applyBorder="1" applyAlignment="1">
      <alignment horizontal="center" vertical="center" wrapText="1"/>
    </xf>
    <xf numFmtId="0" fontId="5" fillId="0" borderId="0" xfId="0" applyFont="1" applyBorder="1" applyAlignment="1">
      <alignment horizontal="center" vertical="center"/>
    </xf>
    <xf numFmtId="0" fontId="21" fillId="11" borderId="65" xfId="0" applyFont="1" applyFill="1" applyBorder="1" applyAlignment="1">
      <alignment horizontal="center" vertical="center" wrapText="1"/>
    </xf>
    <xf numFmtId="0" fontId="21" fillId="11" borderId="69" xfId="0" applyFont="1" applyFill="1" applyBorder="1" applyAlignment="1">
      <alignment horizontal="center" vertical="center" wrapText="1"/>
    </xf>
    <xf numFmtId="0" fontId="39" fillId="14" borderId="1" xfId="0" applyFont="1" applyFill="1" applyBorder="1" applyAlignment="1">
      <alignment horizontal="center" vertical="center"/>
    </xf>
    <xf numFmtId="0" fontId="39" fillId="14" borderId="65" xfId="0" applyFont="1" applyFill="1" applyBorder="1" applyAlignment="1">
      <alignment horizontal="center" vertical="center"/>
    </xf>
    <xf numFmtId="0" fontId="21" fillId="11" borderId="1" xfId="0" applyFont="1" applyFill="1" applyBorder="1" applyAlignment="1">
      <alignment horizontal="center" vertical="center" wrapText="1"/>
    </xf>
    <xf numFmtId="0" fontId="12" fillId="0" borderId="0" xfId="0" applyFont="1" applyBorder="1" applyAlignment="1">
      <alignment horizontal="center" vertical="center"/>
    </xf>
    <xf numFmtId="0" fontId="21" fillId="11" borderId="66" xfId="0" applyFont="1" applyFill="1" applyBorder="1" applyAlignment="1">
      <alignment horizontal="center" vertical="center" wrapText="1"/>
    </xf>
    <xf numFmtId="0" fontId="21" fillId="11" borderId="76" xfId="0" applyFont="1" applyFill="1" applyBorder="1" applyAlignment="1">
      <alignment horizontal="center" vertical="center" wrapText="1"/>
    </xf>
    <xf numFmtId="0" fontId="39" fillId="14" borderId="1" xfId="0" applyFont="1" applyFill="1" applyBorder="1" applyAlignment="1">
      <alignment horizontal="center" vertical="center" wrapText="1"/>
    </xf>
    <xf numFmtId="0" fontId="39" fillId="14" borderId="66" xfId="0" applyFont="1" applyFill="1" applyBorder="1" applyAlignment="1">
      <alignment horizontal="center" vertical="center" wrapText="1"/>
    </xf>
    <xf numFmtId="0" fontId="39" fillId="14" borderId="75" xfId="0" applyFont="1" applyFill="1" applyBorder="1" applyAlignment="1">
      <alignment horizontal="center" vertical="center"/>
    </xf>
    <xf numFmtId="0" fontId="39" fillId="14" borderId="76" xfId="0" applyFont="1" applyFill="1" applyBorder="1" applyAlignment="1">
      <alignment horizontal="center" vertical="center"/>
    </xf>
    <xf numFmtId="0" fontId="39" fillId="14" borderId="70" xfId="0" applyFont="1" applyFill="1" applyBorder="1" applyAlignment="1">
      <alignment horizontal="center" vertical="center"/>
    </xf>
    <xf numFmtId="0" fontId="47" fillId="0" borderId="0" xfId="0" applyFont="1" applyBorder="1" applyAlignment="1">
      <alignment horizontal="center"/>
    </xf>
    <xf numFmtId="0" fontId="14" fillId="2" borderId="0" xfId="0" applyFont="1" applyFill="1" applyAlignment="1">
      <alignment horizontal="right" vertical="top"/>
    </xf>
    <xf numFmtId="0" fontId="6" fillId="14" borderId="15" xfId="0" applyFont="1" applyFill="1" applyBorder="1" applyAlignment="1">
      <alignment horizontal="center" vertical="center"/>
    </xf>
    <xf numFmtId="0" fontId="6" fillId="14" borderId="80" xfId="0" applyFont="1" applyFill="1" applyBorder="1" applyAlignment="1">
      <alignment horizontal="center" vertical="center"/>
    </xf>
    <xf numFmtId="0" fontId="6" fillId="14" borderId="8" xfId="0" applyFont="1" applyFill="1" applyBorder="1" applyAlignment="1">
      <alignment horizontal="center" vertical="center"/>
    </xf>
    <xf numFmtId="0" fontId="6" fillId="5" borderId="4" xfId="0" applyFont="1" applyFill="1" applyBorder="1" applyAlignment="1">
      <alignment horizontal="center" vertical="center" wrapText="1"/>
    </xf>
    <xf numFmtId="0" fontId="6" fillId="5" borderId="2" xfId="0" applyFont="1" applyFill="1" applyBorder="1" applyAlignment="1">
      <alignment horizontal="center" vertical="center" wrapText="1"/>
    </xf>
    <xf numFmtId="0" fontId="9" fillId="0" borderId="4" xfId="0" applyFont="1" applyBorder="1" applyAlignment="1">
      <alignment horizontal="center" vertical="center" wrapText="1"/>
    </xf>
    <xf numFmtId="0" fontId="9" fillId="0" borderId="2" xfId="0" applyFont="1" applyBorder="1" applyAlignment="1">
      <alignment horizontal="center" vertical="center" wrapText="1"/>
    </xf>
    <xf numFmtId="164" fontId="9" fillId="0" borderId="4" xfId="0" applyNumberFormat="1" applyFont="1" applyBorder="1" applyAlignment="1">
      <alignment horizontal="center" vertical="center" wrapText="1"/>
    </xf>
    <xf numFmtId="164" fontId="9" fillId="0" borderId="2" xfId="0" applyNumberFormat="1" applyFont="1" applyBorder="1" applyAlignment="1">
      <alignment horizontal="center" vertical="center" wrapText="1"/>
    </xf>
    <xf numFmtId="0" fontId="6" fillId="14" borderId="81" xfId="0" applyFont="1" applyFill="1" applyBorder="1" applyAlignment="1">
      <alignment horizontal="center" vertical="center" wrapText="1"/>
    </xf>
    <xf numFmtId="0" fontId="6" fillId="14" borderId="82" xfId="0" applyFont="1" applyFill="1" applyBorder="1" applyAlignment="1">
      <alignment horizontal="center" vertical="center" wrapText="1"/>
    </xf>
    <xf numFmtId="0" fontId="6" fillId="14" borderId="84" xfId="0" applyFont="1" applyFill="1" applyBorder="1" applyAlignment="1">
      <alignment horizontal="center" vertical="center" wrapText="1"/>
    </xf>
    <xf numFmtId="0" fontId="6" fillId="14" borderId="16" xfId="0" applyFont="1" applyFill="1" applyBorder="1" applyAlignment="1">
      <alignment horizontal="center" vertical="center" wrapText="1"/>
    </xf>
    <xf numFmtId="164" fontId="8" fillId="0" borderId="2" xfId="0" applyNumberFormat="1" applyFont="1" applyBorder="1" applyAlignment="1">
      <alignment horizontal="center" vertical="center" wrapText="1"/>
    </xf>
    <xf numFmtId="164" fontId="8" fillId="4" borderId="2" xfId="0" applyNumberFormat="1" applyFont="1" applyFill="1" applyBorder="1" applyAlignment="1">
      <alignment horizontal="center" vertical="center" wrapText="1"/>
    </xf>
    <xf numFmtId="0" fontId="24" fillId="0" borderId="0" xfId="0" applyFont="1" applyAlignment="1">
      <alignment horizontal="right" vertical="center" wrapText="1"/>
    </xf>
    <xf numFmtId="0" fontId="25" fillId="2" borderId="7" xfId="0" applyFont="1" applyFill="1" applyBorder="1" applyAlignment="1">
      <alignment horizontal="center" vertical="center" wrapText="1"/>
    </xf>
    <xf numFmtId="0" fontId="5" fillId="0" borderId="0" xfId="0" applyFont="1" applyBorder="1" applyAlignment="1">
      <alignment horizontal="center" wrapText="1"/>
    </xf>
    <xf numFmtId="0" fontId="20" fillId="10" borderId="0" xfId="0" applyFont="1" applyFill="1" applyBorder="1" applyAlignment="1">
      <alignment horizontal="center" wrapText="1"/>
    </xf>
    <xf numFmtId="0" fontId="6" fillId="14" borderId="80" xfId="0" applyFont="1" applyFill="1" applyBorder="1" applyAlignment="1">
      <alignment horizontal="center" vertical="center" wrapText="1"/>
    </xf>
    <xf numFmtId="0" fontId="10" fillId="14" borderId="1" xfId="0" applyFont="1" applyFill="1" applyBorder="1" applyAlignment="1">
      <alignment horizontal="center" vertical="center"/>
    </xf>
    <xf numFmtId="0" fontId="10" fillId="14" borderId="65" xfId="0" applyFont="1" applyFill="1" applyBorder="1" applyAlignment="1">
      <alignment horizontal="center" vertical="center"/>
    </xf>
    <xf numFmtId="0" fontId="6" fillId="11" borderId="67" xfId="0" applyFont="1" applyFill="1" applyBorder="1" applyAlignment="1">
      <alignment horizontal="center" vertical="center" wrapText="1"/>
    </xf>
    <xf numFmtId="0" fontId="6" fillId="11" borderId="68" xfId="0" applyFont="1" applyFill="1" applyBorder="1" applyAlignment="1">
      <alignment horizontal="center" vertical="center" wrapText="1"/>
    </xf>
    <xf numFmtId="0" fontId="15" fillId="2" borderId="0" xfId="0" applyFont="1" applyFill="1" applyAlignment="1" applyProtection="1">
      <alignment horizontal="right"/>
      <protection locked="0"/>
    </xf>
    <xf numFmtId="0" fontId="10" fillId="14" borderId="2" xfId="0" applyFont="1" applyFill="1" applyBorder="1" applyAlignment="1" applyProtection="1">
      <alignment horizontal="center" vertical="center" wrapText="1"/>
      <protection locked="0"/>
    </xf>
    <xf numFmtId="0" fontId="10" fillId="14" borderId="19" xfId="0" applyFont="1" applyFill="1" applyBorder="1" applyAlignment="1" applyProtection="1">
      <alignment horizontal="center" vertical="center" wrapText="1"/>
      <protection locked="0"/>
    </xf>
    <xf numFmtId="0" fontId="6" fillId="14" borderId="24" xfId="1" applyFont="1" applyFill="1" applyBorder="1" applyAlignment="1">
      <alignment horizontal="center" vertical="center" wrapText="1"/>
    </xf>
    <xf numFmtId="0" fontId="6" fillId="14" borderId="36" xfId="1" applyFont="1" applyFill="1" applyBorder="1" applyAlignment="1">
      <alignment horizontal="center" vertical="center" wrapText="1"/>
    </xf>
    <xf numFmtId="0" fontId="6" fillId="14" borderId="39" xfId="1" applyFont="1" applyFill="1" applyBorder="1" applyAlignment="1">
      <alignment horizontal="center" vertical="center" wrapText="1"/>
    </xf>
    <xf numFmtId="0" fontId="12" fillId="5" borderId="87" xfId="0" applyFont="1" applyFill="1" applyBorder="1" applyAlignment="1" applyProtection="1">
      <alignment horizontal="center"/>
      <protection locked="0"/>
    </xf>
    <xf numFmtId="0" fontId="12" fillId="5" borderId="7" xfId="0" applyFont="1" applyFill="1" applyBorder="1" applyAlignment="1" applyProtection="1">
      <alignment horizontal="center"/>
      <protection locked="0"/>
    </xf>
    <xf numFmtId="0" fontId="18" fillId="2" borderId="0" xfId="0" applyFont="1" applyFill="1" applyBorder="1" applyAlignment="1" applyProtection="1">
      <alignment horizontal="center" vertical="center" wrapText="1"/>
      <protection locked="0"/>
    </xf>
    <xf numFmtId="0" fontId="6" fillId="14" borderId="62" xfId="1" applyFont="1" applyFill="1" applyBorder="1" applyAlignment="1">
      <alignment horizontal="center" vertical="center" wrapText="1"/>
    </xf>
    <xf numFmtId="0" fontId="6" fillId="14" borderId="63" xfId="1" applyFont="1" applyFill="1" applyBorder="1" applyAlignment="1">
      <alignment horizontal="center" vertical="center" wrapText="1"/>
    </xf>
    <xf numFmtId="0" fontId="6" fillId="14" borderId="64" xfId="1" applyFont="1" applyFill="1" applyBorder="1" applyAlignment="1">
      <alignment horizontal="center" vertical="center" wrapText="1"/>
    </xf>
    <xf numFmtId="0" fontId="6" fillId="14" borderId="24" xfId="1" applyFont="1" applyFill="1" applyBorder="1" applyAlignment="1">
      <alignment vertical="center" wrapText="1"/>
    </xf>
    <xf numFmtId="0" fontId="6" fillId="14" borderId="36" xfId="1" applyFont="1" applyFill="1" applyBorder="1" applyAlignment="1">
      <alignment vertical="center" wrapText="1"/>
    </xf>
    <xf numFmtId="0" fontId="6" fillId="14" borderId="39" xfId="1" applyFont="1" applyFill="1" applyBorder="1" applyAlignment="1">
      <alignment vertical="center" wrapText="1"/>
    </xf>
    <xf numFmtId="0" fontId="6" fillId="14" borderId="24" xfId="1" applyFont="1" applyFill="1" applyBorder="1" applyAlignment="1">
      <alignment horizontal="left" vertical="center" wrapText="1"/>
    </xf>
    <xf numFmtId="0" fontId="6" fillId="14" borderId="36" xfId="1" applyFont="1" applyFill="1" applyBorder="1" applyAlignment="1">
      <alignment horizontal="left" vertical="center" wrapText="1"/>
    </xf>
    <xf numFmtId="0" fontId="6" fillId="14" borderId="39" xfId="1" applyFont="1" applyFill="1" applyBorder="1" applyAlignment="1">
      <alignment horizontal="left" vertical="center" wrapText="1"/>
    </xf>
    <xf numFmtId="0" fontId="6" fillId="14" borderId="3" xfId="0" applyFont="1" applyFill="1" applyBorder="1" applyAlignment="1" applyProtection="1">
      <alignment horizontal="center" vertical="center" wrapText="1"/>
      <protection locked="0"/>
    </xf>
    <xf numFmtId="0" fontId="6" fillId="14" borderId="31" xfId="0" applyFont="1" applyFill="1" applyBorder="1" applyAlignment="1" applyProtection="1">
      <alignment horizontal="center" vertical="center" wrapText="1"/>
      <protection locked="0"/>
    </xf>
    <xf numFmtId="0" fontId="6" fillId="7" borderId="2" xfId="0" applyFont="1" applyFill="1" applyBorder="1" applyAlignment="1" applyProtection="1">
      <alignment horizontal="center" vertical="center" wrapText="1"/>
      <protection locked="0"/>
    </xf>
    <xf numFmtId="0" fontId="6" fillId="8" borderId="2" xfId="0" applyFont="1" applyFill="1" applyBorder="1" applyAlignment="1" applyProtection="1">
      <alignment horizontal="center" vertical="center" wrapText="1"/>
      <protection locked="0"/>
    </xf>
    <xf numFmtId="0" fontId="10" fillId="5" borderId="71" xfId="0" applyFont="1" applyFill="1" applyBorder="1" applyAlignment="1" applyProtection="1">
      <alignment horizontal="center" vertical="center" wrapText="1"/>
      <protection locked="0"/>
    </xf>
    <xf numFmtId="0" fontId="10" fillId="5" borderId="72" xfId="0" applyFont="1" applyFill="1" applyBorder="1" applyAlignment="1" applyProtection="1">
      <alignment horizontal="center" vertical="center" wrapText="1"/>
      <protection locked="0"/>
    </xf>
    <xf numFmtId="0" fontId="15" fillId="2" borderId="0" xfId="0" applyFont="1" applyFill="1" applyAlignment="1">
      <alignment horizontal="right" wrapText="1"/>
    </xf>
    <xf numFmtId="0" fontId="0" fillId="0" borderId="0" xfId="0" applyAlignment="1">
      <alignment wrapText="1"/>
    </xf>
    <xf numFmtId="0" fontId="18" fillId="2" borderId="0" xfId="0" applyFont="1" applyFill="1" applyBorder="1" applyAlignment="1" applyProtection="1">
      <alignment horizontal="center" vertical="top" wrapText="1"/>
      <protection locked="0"/>
    </xf>
    <xf numFmtId="0" fontId="10" fillId="14" borderId="45" xfId="0" applyFont="1" applyFill="1" applyBorder="1" applyAlignment="1" applyProtection="1">
      <alignment horizontal="center" vertical="center" wrapText="1"/>
      <protection locked="0"/>
    </xf>
    <xf numFmtId="0" fontId="10" fillId="14" borderId="36" xfId="0" applyFont="1" applyFill="1" applyBorder="1" applyAlignment="1" applyProtection="1">
      <alignment horizontal="center" vertical="center" wrapText="1"/>
      <protection locked="0"/>
    </xf>
    <xf numFmtId="0" fontId="10" fillId="14" borderId="27" xfId="0" applyFont="1" applyFill="1" applyBorder="1" applyAlignment="1" applyProtection="1">
      <alignment horizontal="center" vertical="center" wrapText="1"/>
      <protection locked="0"/>
    </xf>
    <xf numFmtId="0" fontId="10" fillId="14" borderId="4" xfId="0" applyFont="1" applyFill="1" applyBorder="1" applyAlignment="1" applyProtection="1">
      <alignment horizontal="center" vertical="center" wrapText="1"/>
      <protection locked="0"/>
    </xf>
    <xf numFmtId="0" fontId="10" fillId="14" borderId="37" xfId="0" applyFont="1" applyFill="1" applyBorder="1" applyAlignment="1" applyProtection="1">
      <alignment horizontal="center" vertical="center" wrapText="1"/>
      <protection locked="0"/>
    </xf>
    <xf numFmtId="0" fontId="10" fillId="14" borderId="6" xfId="0" applyFont="1" applyFill="1" applyBorder="1" applyAlignment="1" applyProtection="1">
      <alignment horizontal="center" vertical="center" wrapText="1"/>
      <protection locked="0"/>
    </xf>
    <xf numFmtId="0" fontId="10" fillId="14" borderId="78" xfId="0" applyFont="1" applyFill="1" applyBorder="1" applyAlignment="1" applyProtection="1">
      <alignment horizontal="center" vertical="center" wrapText="1"/>
      <protection locked="0"/>
    </xf>
    <xf numFmtId="0" fontId="10" fillId="14" borderId="5" xfId="0" applyFont="1" applyFill="1" applyBorder="1" applyAlignment="1" applyProtection="1">
      <alignment horizontal="center" vertical="center" wrapText="1"/>
      <protection locked="0"/>
    </xf>
    <xf numFmtId="0" fontId="10" fillId="14" borderId="10" xfId="0" applyFont="1" applyFill="1" applyBorder="1" applyAlignment="1" applyProtection="1">
      <alignment horizontal="center" vertical="center" wrapText="1"/>
      <protection locked="0"/>
    </xf>
    <xf numFmtId="0" fontId="10" fillId="7" borderId="2" xfId="0" applyFont="1" applyFill="1" applyBorder="1" applyAlignment="1" applyProtection="1">
      <alignment horizontal="center" vertical="center" wrapText="1"/>
      <protection locked="0"/>
    </xf>
    <xf numFmtId="0" fontId="10" fillId="8" borderId="2" xfId="0" applyFont="1" applyFill="1" applyBorder="1" applyAlignment="1" applyProtection="1">
      <alignment horizontal="center" vertical="center" wrapText="1"/>
      <protection locked="0"/>
    </xf>
    <xf numFmtId="0" fontId="10" fillId="8" borderId="10" xfId="0" applyFont="1" applyFill="1" applyBorder="1" applyAlignment="1" applyProtection="1">
      <alignment horizontal="center" vertical="center" wrapText="1"/>
      <protection locked="0"/>
    </xf>
    <xf numFmtId="0" fontId="11" fillId="0" borderId="0" xfId="0" applyFont="1" applyAlignment="1">
      <alignment horizontal="center" vertical="center" wrapText="1"/>
    </xf>
  </cellXfs>
  <cellStyles count="5">
    <cellStyle name="Normal" xfId="0" builtinId="0"/>
    <cellStyle name="Normal 2" xfId="1"/>
    <cellStyle name="Normal 3" xfId="2"/>
    <cellStyle name="Normal 4" xfId="3"/>
    <cellStyle name="Porcentaje" xfId="4" builtinId="5"/>
  </cellStyles>
  <dxfs count="213">
    <dxf>
      <font>
        <b/>
        <i val="0"/>
        <color theme="3"/>
      </font>
      <fill>
        <patternFill>
          <bgColor theme="8" tint="0.59996337778862885"/>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bgColor theme="1" tint="0.499984740745262"/>
        </patternFill>
      </fill>
    </dxf>
    <dxf>
      <font>
        <b/>
        <i val="0"/>
        <color rgb="FFFF0000"/>
      </font>
      <fill>
        <patternFill>
          <bgColor theme="1" tint="0.499984740745262"/>
        </patternFill>
      </fill>
    </dxf>
    <dxf>
      <font>
        <b/>
        <i val="0"/>
        <color rgb="FFFF0000"/>
      </font>
      <fill>
        <patternFill>
          <fgColor theme="1" tint="0.499984740745262"/>
          <bgColor theme="1" tint="0.499984740745262"/>
        </patternFill>
      </fill>
    </dxf>
    <dxf>
      <font>
        <b/>
        <i val="0"/>
        <color rgb="FFFF0000"/>
      </font>
      <fill>
        <patternFill>
          <bgColor theme="1" tint="0.499984740745262"/>
        </patternFill>
      </fill>
    </dxf>
    <dxf>
      <font>
        <b/>
        <i val="0"/>
        <color rgb="FFFF0000"/>
      </font>
      <fill>
        <patternFill patternType="solid">
          <fgColor theme="1" tint="0.499984740745262"/>
          <bgColor theme="1" tint="0.499984740745262"/>
        </patternFill>
      </fill>
    </dxf>
    <dxf>
      <font>
        <b/>
        <i val="0"/>
        <color rgb="FFFF0000"/>
      </font>
      <numFmt numFmtId="0" formatCode="General"/>
      <fill>
        <patternFill>
          <bgColor theme="0"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bgColor theme="1" tint="0.499984740745262"/>
        </patternFill>
      </fill>
    </dxf>
    <dxf>
      <font>
        <b/>
        <i val="0"/>
        <color rgb="FFFF0000"/>
      </font>
      <fill>
        <patternFill>
          <bgColor theme="1" tint="0.499984740745262"/>
        </patternFill>
      </fill>
    </dxf>
    <dxf>
      <font>
        <b/>
        <i val="0"/>
        <color rgb="FFFF0000"/>
      </font>
      <fill>
        <patternFill>
          <fgColor theme="1" tint="0.499984740745262"/>
          <bgColor theme="1" tint="0.499984740745262"/>
        </patternFill>
      </fill>
    </dxf>
    <dxf>
      <font>
        <b/>
        <i val="0"/>
        <color rgb="FFFF0000"/>
      </font>
      <fill>
        <patternFill>
          <bgColor theme="1" tint="0.499984740745262"/>
        </patternFill>
      </fill>
    </dxf>
    <dxf>
      <font>
        <b/>
        <i val="0"/>
        <color rgb="FFFF0000"/>
      </font>
      <fill>
        <patternFill patternType="solid">
          <fgColor theme="1" tint="0.499984740745262"/>
          <bgColor theme="1" tint="0.499984740745262"/>
        </patternFill>
      </fill>
    </dxf>
    <dxf>
      <font>
        <b/>
        <i val="0"/>
        <color rgb="FFFF0000"/>
      </font>
      <numFmt numFmtId="0" formatCode="General"/>
      <fill>
        <patternFill>
          <bgColor theme="0"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bgColor theme="1" tint="0.499984740745262"/>
        </patternFill>
      </fill>
    </dxf>
    <dxf>
      <font>
        <b/>
        <i val="0"/>
        <color rgb="FFFF0000"/>
      </font>
      <fill>
        <patternFill>
          <bgColor theme="1" tint="0.499984740745262"/>
        </patternFill>
      </fill>
    </dxf>
    <dxf>
      <font>
        <b/>
        <i val="0"/>
        <color rgb="FFFF0000"/>
      </font>
      <fill>
        <patternFill>
          <fgColor theme="1" tint="0.499984740745262"/>
          <bgColor theme="1" tint="0.499984740745262"/>
        </patternFill>
      </fill>
    </dxf>
    <dxf>
      <font>
        <b/>
        <i val="0"/>
        <color rgb="FFFF0000"/>
      </font>
      <fill>
        <patternFill>
          <bgColor theme="1" tint="0.499984740745262"/>
        </patternFill>
      </fill>
    </dxf>
    <dxf>
      <font>
        <b/>
        <i val="0"/>
        <color rgb="FFFF0000"/>
      </font>
      <fill>
        <patternFill patternType="solid">
          <fgColor theme="1" tint="0.499984740745262"/>
          <bgColor theme="1" tint="0.499984740745262"/>
        </patternFill>
      </fill>
    </dxf>
    <dxf>
      <font>
        <b/>
        <i val="0"/>
        <color rgb="FFFF0000"/>
      </font>
      <numFmt numFmtId="0" formatCode="General"/>
      <fill>
        <patternFill>
          <bgColor theme="0" tint="-0.499984740745262"/>
        </patternFill>
      </fill>
    </dxf>
    <dxf>
      <font>
        <b/>
        <i val="0"/>
        <color theme="3"/>
      </font>
      <fill>
        <patternFill>
          <bgColor theme="8" tint="0.59996337778862885"/>
        </patternFill>
      </fill>
    </dxf>
    <dxf>
      <font>
        <b/>
        <i val="0"/>
        <color theme="3"/>
      </font>
      <fill>
        <patternFill>
          <bgColor theme="8"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b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b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b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b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bgColor theme="3" tint="0.59996337778862885"/>
        </patternFill>
      </fill>
    </dxf>
    <dxf>
      <font>
        <color theme="4"/>
      </font>
      <fill>
        <patternFill>
          <bgColor theme="3" tint="0.59996337778862885"/>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b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bgColor theme="3" tint="0.59996337778862885"/>
        </patternFill>
      </fill>
    </dxf>
    <dxf>
      <font>
        <color theme="4"/>
      </font>
      <fill>
        <patternFill>
          <bgColor theme="3" tint="0.59996337778862885"/>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theme="5" tint="-0.24994659260841701"/>
      </font>
      <fill>
        <patternFill>
          <bgColor theme="5" tint="0.79998168889431442"/>
        </patternFill>
      </fill>
    </dxf>
    <dxf>
      <font>
        <color rgb="FF800000"/>
      </font>
      <fill>
        <patternFill>
          <bgColor rgb="FFFFDE9B"/>
        </patternFill>
      </fill>
    </dxf>
    <dxf>
      <font>
        <color theme="3"/>
      </font>
      <fill>
        <patternFill>
          <bgColor theme="4" tint="0.79998168889431442"/>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b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bgColor theme="3" tint="0.59996337778862885"/>
        </patternFill>
      </fill>
    </dxf>
    <dxf>
      <font>
        <color rgb="FF006100"/>
      </font>
      <fill>
        <patternFill>
          <bgColor rgb="FFC6EFCE"/>
        </patternFill>
      </fill>
    </dxf>
    <dxf>
      <font>
        <color theme="5" tint="-0.24994659260841701"/>
      </font>
      <fill>
        <patternFill>
          <bgColor theme="5" tint="0.79998168889431442"/>
        </patternFill>
      </fill>
    </dxf>
    <dxf>
      <font>
        <color rgb="FF800000"/>
      </font>
      <fill>
        <patternFill>
          <bgColor rgb="FFFFDE9B"/>
        </patternFill>
      </fill>
    </dxf>
    <dxf>
      <font>
        <color theme="3"/>
      </font>
      <fill>
        <patternFill>
          <bgColor theme="4" tint="0.79998168889431442"/>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b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bgColor theme="3" tint="0.59996337778862885"/>
        </patternFill>
      </fill>
    </dxf>
    <dxf>
      <font>
        <b/>
        <i val="0"/>
        <color theme="3"/>
      </font>
      <fill>
        <patternFill>
          <bgColor theme="8" tint="0.59996337778862885"/>
        </patternFill>
      </fill>
    </dxf>
    <dxf>
      <font>
        <color theme="4"/>
      </font>
      <fill>
        <patternFill>
          <bgColor theme="3" tint="0.59996337778862885"/>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b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bgColor theme="3" tint="0.59996337778862885"/>
        </patternFill>
      </fill>
    </dxf>
    <dxf>
      <font>
        <color rgb="FF006100"/>
      </font>
      <fill>
        <patternFill>
          <bgColor rgb="FFC6EFCE"/>
        </patternFill>
      </fill>
    </dxf>
    <dxf>
      <font>
        <color theme="5" tint="-0.24994659260841701"/>
      </font>
      <fill>
        <patternFill>
          <bgColor theme="5" tint="0.79998168889431442"/>
        </patternFill>
      </fill>
    </dxf>
    <dxf>
      <font>
        <color rgb="FF800000"/>
      </font>
      <fill>
        <patternFill>
          <bgColor rgb="FFFFDE9B"/>
        </patternFill>
      </fill>
    </dxf>
    <dxf>
      <font>
        <color theme="3"/>
      </font>
      <fill>
        <patternFill>
          <bgColor theme="4" tint="0.79998168889431442"/>
        </patternFill>
      </fill>
    </dxf>
    <dxf>
      <font>
        <b/>
        <i val="0"/>
        <color theme="3"/>
      </font>
      <fill>
        <patternFill>
          <bgColor theme="8" tint="0.59996337778862885"/>
        </patternFill>
      </fill>
    </dxf>
    <dxf>
      <font>
        <color theme="4"/>
      </font>
      <fill>
        <patternFill>
          <bgColor theme="3" tint="0.59996337778862885"/>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b/>
        <i val="0"/>
        <color theme="3"/>
      </font>
      <fill>
        <patternFill>
          <bgColor theme="8" tint="0.59996337778862885"/>
        </patternFill>
      </fill>
    </dxf>
    <dxf>
      <font>
        <b/>
        <i val="0"/>
        <color theme="3"/>
      </font>
      <fill>
        <patternFill>
          <bgColor theme="8"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theme="4"/>
      </font>
      <fill>
        <patternFill>
          <bgColor theme="3" tint="0.59996337778862885"/>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b/>
        <i val="0"/>
        <color theme="3"/>
      </font>
      <fill>
        <patternFill>
          <bgColor theme="8" tint="0.59996337778862885"/>
        </patternFill>
      </fill>
    </dxf>
    <dxf>
      <font>
        <b/>
        <i val="0"/>
        <color theme="3"/>
      </font>
      <fill>
        <patternFill>
          <bgColor theme="8"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theme="4"/>
      </font>
      <fill>
        <patternFill>
          <bgColor theme="3" tint="0.59996337778862885"/>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9C6500"/>
      </font>
      <fill>
        <patternFill>
          <bgColor rgb="FFFFEB9C"/>
        </patternFill>
      </fill>
    </dxf>
    <dxf>
      <font>
        <color theme="6" tint="-0.499984740745262"/>
      </font>
      <fill>
        <patternFill>
          <bgColor rgb="FF92D050"/>
        </patternFill>
      </fill>
    </dxf>
    <dxf>
      <font>
        <b/>
        <i val="0"/>
        <color theme="3"/>
      </font>
      <fill>
        <patternFill>
          <bgColor theme="8" tint="0.59996337778862885"/>
        </patternFill>
      </fill>
    </dxf>
    <dxf>
      <font>
        <b/>
        <i val="0"/>
        <color theme="3"/>
      </font>
      <fill>
        <patternFill>
          <bgColor theme="8" tint="0.59996337778862885"/>
        </patternFill>
      </fill>
    </dxf>
    <dxf>
      <font>
        <b/>
        <i val="0"/>
        <color theme="3"/>
      </font>
      <fill>
        <patternFill>
          <bgColor theme="8" tint="0.59996337778862885"/>
        </patternFill>
      </fill>
    </dxf>
    <dxf>
      <font>
        <b/>
        <i val="0"/>
        <color theme="3"/>
      </font>
      <fill>
        <patternFill>
          <bgColor theme="8" tint="0.59996337778862885"/>
        </patternFill>
      </fill>
    </dxf>
    <dxf>
      <font>
        <strike/>
      </font>
      <fill>
        <patternFill patternType="solid">
          <bgColor rgb="FFFF0000"/>
        </patternFill>
      </fill>
    </dxf>
    <dxf>
      <font>
        <b/>
        <i val="0"/>
        <color theme="3"/>
      </font>
      <fill>
        <patternFill>
          <bgColor theme="8" tint="0.59996337778862885"/>
        </patternFill>
      </fill>
    </dxf>
    <dxf>
      <font>
        <b/>
        <i val="0"/>
        <color theme="3"/>
      </font>
      <fill>
        <patternFill>
          <bgColor theme="8" tint="0.59996337778862885"/>
        </patternFill>
      </fill>
    </dxf>
    <dxf>
      <font>
        <strike/>
      </font>
      <fill>
        <patternFill patternType="solid">
          <bgColor rgb="FFFF0000"/>
        </patternFill>
      </fill>
    </dxf>
    <dxf>
      <font>
        <b/>
        <i val="0"/>
        <color theme="3"/>
      </font>
      <fill>
        <patternFill>
          <bgColor theme="8" tint="0.59996337778862885"/>
        </patternFill>
      </fill>
    </dxf>
    <dxf>
      <font>
        <b/>
        <i val="0"/>
        <color theme="3"/>
      </font>
      <fill>
        <patternFill>
          <bgColor theme="8" tint="0.59996337778862885"/>
        </patternFill>
      </fill>
    </dxf>
    <dxf>
      <font>
        <b/>
        <i val="0"/>
        <color theme="3"/>
      </font>
      <fill>
        <patternFill>
          <bgColor theme="8" tint="0.59996337778862885"/>
        </patternFill>
      </fill>
    </dxf>
    <dxf>
      <font>
        <color rgb="FF9C0006"/>
      </font>
      <fill>
        <patternFill>
          <bgColor rgb="FFFFC7CE"/>
        </patternFill>
      </fill>
    </dxf>
  </dxfs>
  <tableStyles count="0" defaultTableStyle="TableStyleMedium2" defaultPivotStyle="PivotStyleLight16"/>
  <colors>
    <mruColors>
      <color rgb="FFD5007F"/>
      <color rgb="FFB2B2B2"/>
      <color rgb="FFD50075"/>
      <color rgb="FFFFFF99"/>
      <color rgb="FFFFFFCC"/>
      <color rgb="FFFF66CC"/>
      <color rgb="FF757575"/>
      <color rgb="FFFF33CC"/>
      <color rgb="FF9900CC"/>
      <color rgb="FFFF99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4.xml"/><Relationship Id="rId2" Type="http://schemas.openxmlformats.org/officeDocument/2006/relationships/worksheet" Target="worksheets/sheet2.xml"/><Relationship Id="rId16" Type="http://schemas.openxmlformats.org/officeDocument/2006/relationships/externalLink" Target="externalLinks/externalLink3.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externalLink" Target="externalLinks/externalLink2.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customXml" Target="../customXml/item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1.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2.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4.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5.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6.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7.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8.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9.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s-MX" sz="1000" b="1" i="0" baseline="0">
                <a:effectLst/>
                <a:latin typeface="Arial" panose="020B0604020202020204" pitchFamily="34" charset="0"/>
                <a:cs typeface="Arial" panose="020B0604020202020204" pitchFamily="34" charset="0"/>
              </a:rPr>
              <a:t>ráfica 1</a:t>
            </a:r>
          </a:p>
          <a:p>
            <a:pPr>
              <a:defRPr sz="1000">
                <a:latin typeface="Arial" panose="020B0604020202020204" pitchFamily="34" charset="0"/>
                <a:cs typeface="Arial" panose="020B0604020202020204" pitchFamily="34" charset="0"/>
              </a:defRPr>
            </a:pPr>
            <a:r>
              <a:rPr lang="es-MX" sz="1000" b="1" i="0" baseline="0">
                <a:effectLst/>
                <a:latin typeface="Arial" panose="020B0604020202020204" pitchFamily="34" charset="0"/>
                <a:cs typeface="Arial" panose="020B0604020202020204" pitchFamily="34" charset="0"/>
              </a:rPr>
              <a:t>PEL Ord. 2018-2019:Distribución relativa de vacantes y cargos ocupados de consejeras/os electorales de los consejos distritales</a:t>
            </a:r>
            <a:endParaRPr lang="es-MX" sz="1000">
              <a:effectLst/>
              <a:latin typeface="Arial" panose="020B0604020202020204" pitchFamily="34" charset="0"/>
              <a:cs typeface="Arial" panose="020B0604020202020204" pitchFamily="34" charset="0"/>
            </a:endParaRPr>
          </a:p>
        </c:rich>
      </c:tx>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percentStacked"/>
        <c:varyColors val="0"/>
        <c:ser>
          <c:idx val="0"/>
          <c:order val="0"/>
          <c:tx>
            <c:strRef>
              <c:f>'Anexo 1'!$A$27</c:f>
              <c:strCache>
                <c:ptCount val="1"/>
                <c:pt idx="0">
                  <c:v>Plazas cubiertas</c:v>
                </c:pt>
              </c:strCache>
            </c:strRef>
          </c:tx>
          <c:spPr>
            <a:solidFill>
              <a:srgbClr val="C6017E"/>
            </a:solidFill>
            <a:ln>
              <a:noFill/>
            </a:ln>
            <a:effectLst/>
            <a:sp3d/>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FFFFFF"/>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'[1]Anexo 1'!$V$31:$AA$31</c:f>
              <c:strCache>
                <c:ptCount val="6"/>
                <c:pt idx="0">
                  <c:v>F1</c:v>
                </c:pt>
                <c:pt idx="1">
                  <c:v>F2</c:v>
                </c:pt>
                <c:pt idx="2">
                  <c:v>F3</c:v>
                </c:pt>
                <c:pt idx="3">
                  <c:v>F4</c:v>
                </c:pt>
                <c:pt idx="4">
                  <c:v>F5</c:v>
                </c:pt>
                <c:pt idx="5">
                  <c:v>F6</c:v>
                </c:pt>
              </c:strCache>
            </c:strRef>
          </c:cat>
          <c:val>
            <c:numRef>
              <c:f>'Anexo 1'!$E$27:$J$27</c:f>
              <c:numCache>
                <c:formatCode>0.0%</c:formatCode>
                <c:ptCount val="6"/>
                <c:pt idx="0">
                  <c:v>1</c:v>
                </c:pt>
                <c:pt idx="1">
                  <c:v>0.9642857142857143</c:v>
                </c:pt>
                <c:pt idx="2">
                  <c:v>1</c:v>
                </c:pt>
                <c:pt idx="3">
                  <c:v>1</c:v>
                </c:pt>
                <c:pt idx="4">
                  <c:v>1</c:v>
                </c:pt>
                <c:pt idx="5">
                  <c:v>1</c:v>
                </c:pt>
              </c:numCache>
            </c:numRef>
          </c:val>
          <c:extLst>
            <c:ext xmlns:c16="http://schemas.microsoft.com/office/drawing/2014/chart" uri="{C3380CC4-5D6E-409C-BE32-E72D297353CC}">
              <c16:uniqueId val="{00000000-EF72-492E-BEEC-44714BDBDF78}"/>
            </c:ext>
          </c:extLst>
        </c:ser>
        <c:ser>
          <c:idx val="1"/>
          <c:order val="1"/>
          <c:tx>
            <c:strRef>
              <c:f>'Anexo 1'!$A$26</c:f>
              <c:strCache>
                <c:ptCount val="1"/>
                <c:pt idx="0">
                  <c:v>Vacantes</c:v>
                </c:pt>
              </c:strCache>
            </c:strRef>
          </c:tx>
          <c:spPr>
            <a:solidFill>
              <a:srgbClr val="B2B2B2"/>
            </a:solidFill>
            <a:ln>
              <a:noFill/>
            </a:ln>
            <a:effectLst/>
            <a:sp3d/>
          </c:spPr>
          <c:invertIfNegative val="0"/>
          <c:dLbls>
            <c:numFmt formatCode="0.00%" sourceLinked="0"/>
            <c:spPr>
              <a:noFill/>
              <a:ln>
                <a:noFill/>
              </a:ln>
              <a:effectLst/>
            </c:spPr>
            <c:txPr>
              <a:bodyPr rot="0" spcFirstLastPara="1" vertOverflow="ellipsis" vert="horz" wrap="square" lIns="38100" tIns="19050" rIns="38100" bIns="19050" anchor="t" anchorCtr="0">
                <a:spAutoFit/>
              </a:bodyPr>
              <a:lstStyle/>
              <a:p>
                <a:pPr>
                  <a:defRPr sz="9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'[1]Anexo 1'!$V$31:$AA$31</c:f>
              <c:strCache>
                <c:ptCount val="6"/>
                <c:pt idx="0">
                  <c:v>F1</c:v>
                </c:pt>
                <c:pt idx="1">
                  <c:v>F2</c:v>
                </c:pt>
                <c:pt idx="2">
                  <c:v>F3</c:v>
                </c:pt>
                <c:pt idx="3">
                  <c:v>F4</c:v>
                </c:pt>
                <c:pt idx="4">
                  <c:v>F5</c:v>
                </c:pt>
                <c:pt idx="5">
                  <c:v>F6</c:v>
                </c:pt>
              </c:strCache>
            </c:strRef>
          </c:cat>
          <c:val>
            <c:numRef>
              <c:f>'Anexo 1'!$E$26:$J$26</c:f>
              <c:numCache>
                <c:formatCode>0.0%</c:formatCode>
                <c:ptCount val="6"/>
                <c:pt idx="0">
                  <c:v>0</c:v>
                </c:pt>
                <c:pt idx="1">
                  <c:v>3.5714285714285712E-2</c:v>
                </c:pt>
                <c:pt idx="2">
                  <c:v>0</c:v>
                </c:pt>
                <c:pt idx="3">
                  <c:v>0</c:v>
                </c:pt>
                <c:pt idx="4">
                  <c:v>0</c:v>
                </c:pt>
                <c:pt idx="5">
                  <c:v>0</c:v>
                </c:pt>
              </c:numCache>
            </c:numRef>
          </c:val>
          <c:extLst>
            <c:ext xmlns:c16="http://schemas.microsoft.com/office/drawing/2014/chart" uri="{C3380CC4-5D6E-409C-BE32-E72D297353CC}">
              <c16:uniqueId val="{00000001-EF72-492E-BEEC-44714BDBDF78}"/>
            </c:ext>
          </c:extLst>
        </c:ser>
        <c:dLbls>
          <c:showLegendKey val="0"/>
          <c:showVal val="1"/>
          <c:showCatName val="0"/>
          <c:showSerName val="0"/>
          <c:showPercent val="0"/>
          <c:showBubbleSize val="0"/>
        </c:dLbls>
        <c:gapWidth val="73"/>
        <c:gapDepth val="74"/>
        <c:shape val="cylinder"/>
        <c:axId val="1037951024"/>
        <c:axId val="1037962448"/>
        <c:axId val="0"/>
      </c:bar3DChart>
      <c:catAx>
        <c:axId val="1037951024"/>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1037962448"/>
        <c:crosses val="autoZero"/>
        <c:auto val="1"/>
        <c:lblAlgn val="ctr"/>
        <c:lblOffset val="100"/>
        <c:noMultiLvlLbl val="0"/>
      </c:catAx>
      <c:valAx>
        <c:axId val="1037962448"/>
        <c:scaling>
          <c:orientation val="minMax"/>
          <c:min val="0.2"/>
        </c:scaling>
        <c:delete val="1"/>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crossAx val="1037951024"/>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legend>
    <c:plotVisOnly val="1"/>
    <c:dispBlanksAs val="gap"/>
    <c:showDLblsOverMax val="0"/>
  </c:chart>
  <c:spPr>
    <a:noFill/>
    <a:ln w="9525" cap="flat" cmpd="sng" algn="ctr">
      <a:noFill/>
      <a:round/>
    </a:ln>
    <a:effectLst/>
  </c:spPr>
  <c:txPr>
    <a:bodyPr/>
    <a:lstStyle/>
    <a:p>
      <a:pPr>
        <a:defRPr/>
      </a:pPr>
      <a:endParaRPr lang="es-MX"/>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9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s-MX" sz="900">
                <a:solidFill>
                  <a:sysClr val="windowText" lastClr="000000"/>
                </a:solidFill>
                <a:latin typeface="Arial" panose="020B0604020202020204" pitchFamily="34" charset="0"/>
                <a:cs typeface="Arial" panose="020B0604020202020204" pitchFamily="34" charset="0"/>
              </a:rPr>
              <a:t>Gráfica 5.5</a:t>
            </a:r>
          </a:p>
          <a:p>
            <a:pPr marL="0" marR="0" lvl="0" indent="0" algn="ctr" defTabSz="914400" rtl="0" eaLnBrk="1" fontAlgn="auto" latinLnBrk="0" hangingPunct="1">
              <a:lnSpc>
                <a:spcPct val="100000"/>
              </a:lnSpc>
              <a:spcBef>
                <a:spcPts val="0"/>
              </a:spcBef>
              <a:spcAft>
                <a:spcPts val="0"/>
              </a:spcAft>
              <a:buClrTx/>
              <a:buSzTx/>
              <a:buFontTx/>
              <a:buNone/>
              <a:tabLst/>
              <a:defRPr sz="900">
                <a:solidFill>
                  <a:sysClr val="windowText" lastClr="000000"/>
                </a:solidFill>
                <a:latin typeface="Arial" panose="020B0604020202020204" pitchFamily="34" charset="0"/>
                <a:cs typeface="Arial" panose="020B0604020202020204" pitchFamily="34" charset="0"/>
              </a:defRPr>
            </a:pPr>
            <a:r>
              <a:rPr lang="es-MX" sz="900" b="1" i="0" u="none" strike="noStrike" kern="1200" baseline="0">
                <a:solidFill>
                  <a:sysClr val="windowText" lastClr="000000"/>
                </a:solidFill>
                <a:latin typeface="Arial" panose="020B0604020202020204" pitchFamily="34" charset="0"/>
                <a:ea typeface="+mn-ea"/>
                <a:cs typeface="Arial" panose="020B0604020202020204" pitchFamily="34" charset="0"/>
              </a:rPr>
              <a:t>Proceso Electoral Local 2019-2020</a:t>
            </a:r>
            <a:endParaRPr lang="es-MX" sz="900">
              <a:solidFill>
                <a:sysClr val="windowText" lastClr="000000"/>
              </a:solidFill>
              <a:latin typeface="Arial" panose="020B0604020202020204" pitchFamily="34" charset="0"/>
              <a:cs typeface="Arial" panose="020B0604020202020204" pitchFamily="34" charset="0"/>
            </a:endParaRPr>
          </a:p>
          <a:p>
            <a:pPr marL="0" marR="0" lvl="0" indent="0" algn="ctr" defTabSz="914400" rtl="0" eaLnBrk="1" fontAlgn="auto" latinLnBrk="0" hangingPunct="1">
              <a:lnSpc>
                <a:spcPct val="100000"/>
              </a:lnSpc>
              <a:spcBef>
                <a:spcPts val="0"/>
              </a:spcBef>
              <a:spcAft>
                <a:spcPts val="0"/>
              </a:spcAft>
              <a:buClrTx/>
              <a:buSzTx/>
              <a:buFontTx/>
              <a:buNone/>
              <a:tabLst/>
              <a:defRPr sz="900">
                <a:solidFill>
                  <a:sysClr val="windowText" lastClr="000000"/>
                </a:solidFill>
                <a:latin typeface="Arial" panose="020B0604020202020204" pitchFamily="34" charset="0"/>
                <a:cs typeface="Arial" panose="020B0604020202020204" pitchFamily="34" charset="0"/>
              </a:defRPr>
            </a:pPr>
            <a:r>
              <a:rPr lang="es-MX" sz="900">
                <a:solidFill>
                  <a:sysClr val="windowText" lastClr="000000"/>
                </a:solidFill>
                <a:latin typeface="Arial" panose="020B0604020202020204" pitchFamily="34" charset="0"/>
                <a:cs typeface="Arial" panose="020B0604020202020204" pitchFamily="34" charset="0"/>
              </a:rPr>
              <a:t>Asistencia de vocales a las sesiones de los consejos distritales</a:t>
            </a: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9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stacked"/>
        <c:varyColors val="0"/>
        <c:ser>
          <c:idx val="0"/>
          <c:order val="0"/>
          <c:tx>
            <c:strRef>
              <c:f>'[4]Anexo 5'!$R$93</c:f>
              <c:strCache>
                <c:ptCount val="1"/>
                <c:pt idx="0">
                  <c:v>Asistencia </c:v>
                </c:pt>
              </c:strCache>
            </c:strRef>
          </c:tx>
          <c:spPr>
            <a:solidFill>
              <a:srgbClr val="D5007F"/>
            </a:solidFill>
            <a:ln>
              <a:noFill/>
            </a:ln>
            <a:effectLst>
              <a:outerShdw blurRad="40000" dist="23000" dir="5400000" rotWithShape="0">
                <a:srgbClr val="000000">
                  <a:alpha val="35000"/>
                </a:srgbClr>
              </a:outerShdw>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'[4]Anexo 5'!$Q$94:$Q$96</c:f>
              <c:strCache>
                <c:ptCount val="3"/>
                <c:pt idx="0">
                  <c:v>VOE</c:v>
                </c:pt>
                <c:pt idx="1">
                  <c:v>VRFE</c:v>
                </c:pt>
                <c:pt idx="2">
                  <c:v>VCEyEC</c:v>
                </c:pt>
              </c:strCache>
            </c:strRef>
          </c:cat>
          <c:val>
            <c:numRef>
              <c:f>'[4]Anexo 5'!$R$94:$R$96</c:f>
              <c:numCache>
                <c:formatCode>General</c:formatCode>
                <c:ptCount val="3"/>
                <c:pt idx="0">
                  <c:v>14</c:v>
                </c:pt>
                <c:pt idx="1">
                  <c:v>14</c:v>
                </c:pt>
                <c:pt idx="2">
                  <c:v>13</c:v>
                </c:pt>
              </c:numCache>
            </c:numRef>
          </c:val>
          <c:extLst>
            <c:ext xmlns:c16="http://schemas.microsoft.com/office/drawing/2014/chart" uri="{C3380CC4-5D6E-409C-BE32-E72D297353CC}">
              <c16:uniqueId val="{00000000-F941-4CF5-B4FB-949BF086DF14}"/>
            </c:ext>
          </c:extLst>
        </c:ser>
        <c:ser>
          <c:idx val="1"/>
          <c:order val="1"/>
          <c:tx>
            <c:strRef>
              <c:f>'[4]Anexo 5'!$S$93</c:f>
              <c:strCache>
                <c:ptCount val="1"/>
                <c:pt idx="0">
                  <c:v>Inasistencia</c:v>
                </c:pt>
              </c:strCache>
            </c:strRef>
          </c:tx>
          <c:spPr>
            <a:solidFill>
              <a:srgbClr val="B2B2B2"/>
            </a:solidFill>
            <a:ln>
              <a:noFill/>
            </a:ln>
            <a:effectLst>
              <a:outerShdw blurRad="40000" dist="23000" dir="5400000" rotWithShape="0">
                <a:srgbClr val="000000">
                  <a:alpha val="35000"/>
                </a:srgbClr>
              </a:outerShdw>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'[4]Anexo 5'!$Q$94:$Q$96</c:f>
              <c:strCache>
                <c:ptCount val="3"/>
                <c:pt idx="0">
                  <c:v>VOE</c:v>
                </c:pt>
                <c:pt idx="1">
                  <c:v>VRFE</c:v>
                </c:pt>
                <c:pt idx="2">
                  <c:v>VCEyEC</c:v>
                </c:pt>
              </c:strCache>
            </c:strRef>
          </c:cat>
          <c:val>
            <c:numRef>
              <c:f>'[4]Anexo 5'!$S$94:$S$96</c:f>
              <c:numCache>
                <c:formatCode>General</c:formatCode>
                <c:ptCount val="3"/>
                <c:pt idx="0">
                  <c:v>0</c:v>
                </c:pt>
                <c:pt idx="1">
                  <c:v>0</c:v>
                </c:pt>
                <c:pt idx="2">
                  <c:v>0</c:v>
                </c:pt>
              </c:numCache>
            </c:numRef>
          </c:val>
          <c:extLst>
            <c:ext xmlns:c16="http://schemas.microsoft.com/office/drawing/2014/chart" uri="{C3380CC4-5D6E-409C-BE32-E72D297353CC}">
              <c16:uniqueId val="{00000001-F941-4CF5-B4FB-949BF086DF14}"/>
            </c:ext>
          </c:extLst>
        </c:ser>
        <c:dLbls>
          <c:showLegendKey val="0"/>
          <c:showVal val="0"/>
          <c:showCatName val="0"/>
          <c:showSerName val="0"/>
          <c:showPercent val="0"/>
          <c:showBubbleSize val="0"/>
        </c:dLbls>
        <c:gapWidth val="150"/>
        <c:shape val="box"/>
        <c:axId val="-360412672"/>
        <c:axId val="-360419200"/>
        <c:axId val="0"/>
      </c:bar3DChart>
      <c:catAx>
        <c:axId val="-360412672"/>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360419200"/>
        <c:crosses val="autoZero"/>
        <c:auto val="1"/>
        <c:lblAlgn val="ctr"/>
        <c:lblOffset val="100"/>
        <c:noMultiLvlLbl val="0"/>
      </c:catAx>
      <c:valAx>
        <c:axId val="-360419200"/>
        <c:scaling>
          <c:orientation val="minMax"/>
        </c:scaling>
        <c:delete val="1"/>
        <c:axPos val="l"/>
        <c:numFmt formatCode="General" sourceLinked="1"/>
        <c:majorTickMark val="none"/>
        <c:minorTickMark val="none"/>
        <c:tickLblPos val="nextTo"/>
        <c:crossAx val="-36041267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noFill/>
    <a:ln w="9525" cap="flat" cmpd="sng" algn="ctr">
      <a:noFill/>
      <a:round/>
    </a:ln>
    <a:effectLst/>
  </c:spPr>
  <c:txPr>
    <a:bodyPr/>
    <a:lstStyle/>
    <a:p>
      <a:pPr>
        <a:defRPr/>
      </a:pPr>
      <a:endParaRPr lang="es-MX"/>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00" b="0" i="0" u="none" strike="noStrike" kern="1200" spc="0" baseline="0">
                <a:solidFill>
                  <a:sysClr val="windowText" lastClr="000000">
                    <a:lumMod val="65000"/>
                    <a:lumOff val="35000"/>
                  </a:sysClr>
                </a:solidFill>
                <a:latin typeface="Arial" panose="020B0604020202020204" pitchFamily="34" charset="0"/>
                <a:ea typeface="+mn-ea"/>
                <a:cs typeface="Arial" panose="020B0604020202020204" pitchFamily="34" charset="0"/>
              </a:defRPr>
            </a:pPr>
            <a:r>
              <a:rPr lang="es-MX" sz="1000" b="1" i="0" baseline="0">
                <a:effectLst/>
                <a:latin typeface="Arial" panose="020B0604020202020204" pitchFamily="34" charset="0"/>
                <a:cs typeface="Arial" panose="020B0604020202020204" pitchFamily="34" charset="0"/>
              </a:rPr>
              <a:t>Gráfica 5.7 </a:t>
            </a:r>
          </a:p>
          <a:p>
            <a:pPr marL="0" marR="0" lvl="0" indent="0" algn="ctr" defTabSz="914400" rtl="0" eaLnBrk="1" fontAlgn="auto" latinLnBrk="0" hangingPunct="1">
              <a:lnSpc>
                <a:spcPct val="100000"/>
              </a:lnSpc>
              <a:spcBef>
                <a:spcPts val="0"/>
              </a:spcBef>
              <a:spcAft>
                <a:spcPts val="0"/>
              </a:spcAft>
              <a:buClrTx/>
              <a:buSzTx/>
              <a:buFontTx/>
              <a:buNone/>
              <a:tabLst/>
              <a:defRPr sz="1000">
                <a:solidFill>
                  <a:sysClr val="windowText" lastClr="000000">
                    <a:lumMod val="65000"/>
                    <a:lumOff val="35000"/>
                  </a:sysClr>
                </a:solidFill>
                <a:latin typeface="Arial" panose="020B0604020202020204" pitchFamily="34" charset="0"/>
                <a:cs typeface="Arial" panose="020B0604020202020204" pitchFamily="34" charset="0"/>
              </a:defRPr>
            </a:pPr>
            <a:r>
              <a:rPr lang="es-MX" sz="1000" b="1" i="0" u="none" strike="noStrike" kern="1200" spc="0" baseline="0">
                <a:solidFill>
                  <a:sysClr val="windowText" lastClr="000000">
                    <a:lumMod val="65000"/>
                    <a:lumOff val="35000"/>
                  </a:sysClr>
                </a:solidFill>
                <a:effectLst/>
                <a:latin typeface="Arial" panose="020B0604020202020204" pitchFamily="34" charset="0"/>
                <a:ea typeface="+mn-ea"/>
                <a:cs typeface="Arial" panose="020B0604020202020204" pitchFamily="34" charset="0"/>
              </a:rPr>
              <a:t>Proceso Electoral Local 2019-2020</a:t>
            </a:r>
          </a:p>
          <a:p>
            <a:pPr marL="0" marR="0" lvl="0" indent="0" algn="ctr" defTabSz="914400" rtl="0" eaLnBrk="1" fontAlgn="auto" latinLnBrk="0" hangingPunct="1">
              <a:lnSpc>
                <a:spcPct val="100000"/>
              </a:lnSpc>
              <a:spcBef>
                <a:spcPts val="0"/>
              </a:spcBef>
              <a:spcAft>
                <a:spcPts val="0"/>
              </a:spcAft>
              <a:buClrTx/>
              <a:buSzTx/>
              <a:buFontTx/>
              <a:buNone/>
              <a:tabLst/>
              <a:defRPr sz="1000">
                <a:solidFill>
                  <a:sysClr val="windowText" lastClr="000000">
                    <a:lumMod val="65000"/>
                    <a:lumOff val="35000"/>
                  </a:sysClr>
                </a:solidFill>
                <a:latin typeface="Arial" panose="020B0604020202020204" pitchFamily="34" charset="0"/>
                <a:cs typeface="Arial" panose="020B0604020202020204" pitchFamily="34" charset="0"/>
              </a:defRPr>
            </a:pPr>
            <a:r>
              <a:rPr lang="es-MX" sz="1000" b="1" i="0" u="none" strike="noStrike" kern="1200" spc="0" baseline="0">
                <a:solidFill>
                  <a:sysClr val="windowText" lastClr="000000">
                    <a:lumMod val="65000"/>
                    <a:lumOff val="35000"/>
                  </a:sysClr>
                </a:solidFill>
                <a:effectLst/>
                <a:latin typeface="Arial" panose="020B0604020202020204" pitchFamily="34" charset="0"/>
                <a:ea typeface="+mn-ea"/>
                <a:cs typeface="Arial" panose="020B0604020202020204" pitchFamily="34" charset="0"/>
              </a:rPr>
              <a:t>Cobertura de asistencia e inasistencia de las consejeras y los consejeros electorales a </a:t>
            </a:r>
            <a:r>
              <a:rPr lang="es-MX" sz="1000" b="1" i="0" baseline="0">
                <a:effectLst/>
                <a:latin typeface="Arial" panose="020B0604020202020204" pitchFamily="34" charset="0"/>
                <a:cs typeface="Arial" panose="020B0604020202020204" pitchFamily="34" charset="0"/>
              </a:rPr>
              <a:t>la sesión extraordinaria de los consejos distritales, por tipo de fórmula a la que fueron designados</a:t>
            </a:r>
            <a:endParaRPr lang="es-MX" sz="1000">
              <a:effectLst/>
              <a:latin typeface="Arial" panose="020B0604020202020204" pitchFamily="34" charset="0"/>
              <a:cs typeface="Arial" panose="020B0604020202020204" pitchFamily="34" charset="0"/>
            </a:endParaRPr>
          </a:p>
        </c:rich>
      </c:tx>
      <c:layout>
        <c:manualLayout>
          <c:xMode val="edge"/>
          <c:yMode val="edge"/>
          <c:x val="0.152651342902142"/>
          <c:y val="1.6927389244541718E-2"/>
        </c:manualLayout>
      </c:layout>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00" b="0" i="0" u="none" strike="noStrike" kern="1200" spc="0" baseline="0">
              <a:solidFill>
                <a:sysClr val="windowText" lastClr="000000">
                  <a:lumMod val="65000"/>
                  <a:lumOff val="35000"/>
                </a:sysClr>
              </a:solidFill>
              <a:latin typeface="Arial" panose="020B0604020202020204" pitchFamily="34" charset="0"/>
              <a:ea typeface="+mn-ea"/>
              <a:cs typeface="Arial" panose="020B0604020202020204" pitchFamily="34" charset="0"/>
            </a:defRPr>
          </a:pPr>
          <a:endParaRPr lang="es-MX"/>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2.4665757822876094E-2"/>
          <c:y val="0.15431956694516522"/>
          <c:w val="0.95633977878261145"/>
          <c:h val="0.67891025251483683"/>
        </c:manualLayout>
      </c:layout>
      <c:bar3DChart>
        <c:barDir val="col"/>
        <c:grouping val="stacked"/>
        <c:varyColors val="0"/>
        <c:ser>
          <c:idx val="0"/>
          <c:order val="1"/>
          <c:tx>
            <c:strRef>
              <c:f>'[4]Anexo 5'!$E$38</c:f>
              <c:strCache>
                <c:ptCount val="1"/>
                <c:pt idx="0">
                  <c:v>Asistencia</c:v>
                </c:pt>
              </c:strCache>
            </c:strRef>
          </c:tx>
          <c:spPr>
            <a:solidFill>
              <a:srgbClr val="D5007F"/>
            </a:solidFill>
            <a:ln>
              <a:noFill/>
            </a:ln>
            <a:effectLst/>
            <a:sp3d/>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'[4]Anexo 5'!$F$36:$K$37</c:f>
              <c:multiLvlStrCache>
                <c:ptCount val="6"/>
                <c:lvl/>
                <c:lvl>
                  <c:pt idx="0">
                    <c:v>Consejera/o F1</c:v>
                  </c:pt>
                  <c:pt idx="1">
                    <c:v>Consejera/o F2</c:v>
                  </c:pt>
                  <c:pt idx="2">
                    <c:v>Consejera/o F3</c:v>
                  </c:pt>
                  <c:pt idx="3">
                    <c:v>Consejera/o F4</c:v>
                  </c:pt>
                  <c:pt idx="4">
                    <c:v>Consejera/o F5</c:v>
                  </c:pt>
                  <c:pt idx="5">
                    <c:v>Consejera/o F6</c:v>
                  </c:pt>
                </c:lvl>
              </c:multiLvlStrCache>
            </c:multiLvlStrRef>
          </c:cat>
          <c:val>
            <c:numRef>
              <c:f>'[4]Anexo 5'!$F$38:$K$38</c:f>
              <c:numCache>
                <c:formatCode>General</c:formatCode>
                <c:ptCount val="6"/>
                <c:pt idx="0">
                  <c:v>14</c:v>
                </c:pt>
                <c:pt idx="1">
                  <c:v>14</c:v>
                </c:pt>
                <c:pt idx="2">
                  <c:v>14</c:v>
                </c:pt>
                <c:pt idx="3">
                  <c:v>13</c:v>
                </c:pt>
                <c:pt idx="4">
                  <c:v>14</c:v>
                </c:pt>
                <c:pt idx="5">
                  <c:v>13</c:v>
                </c:pt>
              </c:numCache>
            </c:numRef>
          </c:val>
          <c:extLst>
            <c:ext xmlns:c16="http://schemas.microsoft.com/office/drawing/2014/chart" uri="{C3380CC4-5D6E-409C-BE32-E72D297353CC}">
              <c16:uniqueId val="{00000000-EB3C-4E10-B284-6B3BB9BC9019}"/>
            </c:ext>
          </c:extLst>
        </c:ser>
        <c:ser>
          <c:idx val="1"/>
          <c:order val="2"/>
          <c:tx>
            <c:strRef>
              <c:f>'[4]Anexo 5'!$E$39</c:f>
              <c:strCache>
                <c:ptCount val="1"/>
                <c:pt idx="0">
                  <c:v>Inasistencia</c:v>
                </c:pt>
              </c:strCache>
            </c:strRef>
          </c:tx>
          <c:spPr>
            <a:solidFill>
              <a:srgbClr val="B2B2B2"/>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'[4]Anexo 5'!$F$36:$K$37</c:f>
              <c:multiLvlStrCache>
                <c:ptCount val="6"/>
                <c:lvl/>
                <c:lvl>
                  <c:pt idx="0">
                    <c:v>Consejera/o F1</c:v>
                  </c:pt>
                  <c:pt idx="1">
                    <c:v>Consejera/o F2</c:v>
                  </c:pt>
                  <c:pt idx="2">
                    <c:v>Consejera/o F3</c:v>
                  </c:pt>
                  <c:pt idx="3">
                    <c:v>Consejera/o F4</c:v>
                  </c:pt>
                  <c:pt idx="4">
                    <c:v>Consejera/o F5</c:v>
                  </c:pt>
                  <c:pt idx="5">
                    <c:v>Consejera/o F6</c:v>
                  </c:pt>
                </c:lvl>
              </c:multiLvlStrCache>
            </c:multiLvlStrRef>
          </c:cat>
          <c:val>
            <c:numRef>
              <c:f>'[4]Anexo 5'!$F$39:$K$39</c:f>
              <c:numCache>
                <c:formatCode>General</c:formatCode>
                <c:ptCount val="6"/>
                <c:pt idx="0">
                  <c:v>0</c:v>
                </c:pt>
                <c:pt idx="1">
                  <c:v>0</c:v>
                </c:pt>
                <c:pt idx="2">
                  <c:v>0</c:v>
                </c:pt>
                <c:pt idx="3">
                  <c:v>1</c:v>
                </c:pt>
                <c:pt idx="4">
                  <c:v>0</c:v>
                </c:pt>
                <c:pt idx="5">
                  <c:v>1</c:v>
                </c:pt>
              </c:numCache>
            </c:numRef>
          </c:val>
          <c:extLst>
            <c:ext xmlns:c16="http://schemas.microsoft.com/office/drawing/2014/chart" uri="{C3380CC4-5D6E-409C-BE32-E72D297353CC}">
              <c16:uniqueId val="{00000001-EB3C-4E10-B284-6B3BB9BC9019}"/>
            </c:ext>
          </c:extLst>
        </c:ser>
        <c:dLbls>
          <c:showLegendKey val="0"/>
          <c:showVal val="1"/>
          <c:showCatName val="0"/>
          <c:showSerName val="0"/>
          <c:showPercent val="0"/>
          <c:showBubbleSize val="0"/>
        </c:dLbls>
        <c:gapWidth val="150"/>
        <c:shape val="cylinder"/>
        <c:axId val="1368874047"/>
        <c:axId val="1368872383"/>
        <c:axId val="0"/>
        <c:extLst>
          <c:ext xmlns:c15="http://schemas.microsoft.com/office/drawing/2012/chart" uri="{02D57815-91ED-43cb-92C2-25804820EDAC}">
            <c15:filteredBarSeries>
              <c15:ser>
                <c:idx val="2"/>
                <c:order val="0"/>
                <c:spPr>
                  <a:solidFill>
                    <a:schemeClr val="accent3"/>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extLst>
                      <c:ext uri="{02D57815-91ED-43cb-92C2-25804820EDAC}">
                        <c15:formulaRef>
                          <c15:sqref>'[4]Anexo 5'!$F$36:$K$37</c15:sqref>
                        </c15:formulaRef>
                      </c:ext>
                    </c:extLst>
                    <c:multiLvlStrCache>
                      <c:ptCount val="6"/>
                      <c:lvl/>
                      <c:lvl>
                        <c:pt idx="0">
                          <c:v>Consejera/o F1</c:v>
                        </c:pt>
                        <c:pt idx="1">
                          <c:v>Consejera/o F2</c:v>
                        </c:pt>
                        <c:pt idx="2">
                          <c:v>Consejera/o F3</c:v>
                        </c:pt>
                        <c:pt idx="3">
                          <c:v>Consejera/o F4</c:v>
                        </c:pt>
                        <c:pt idx="4">
                          <c:v>Consejera/o F5</c:v>
                        </c:pt>
                        <c:pt idx="5">
                          <c:v>Consejera/o F6</c:v>
                        </c:pt>
                      </c:lvl>
                    </c:multiLvlStrCache>
                  </c:multiLvlStrRef>
                </c:cat>
                <c:val>
                  <c:numRef>
                    <c:extLst>
                      <c:ext uri="{02D57815-91ED-43cb-92C2-25804820EDAC}">
                        <c15:formulaRef>
                          <c15:sqref>'[4]Anexo 5'!$F$37:$K$37</c15:sqref>
                        </c15:formulaRef>
                      </c:ext>
                    </c:extLst>
                    <c:numCache>
                      <c:formatCode>General</c:formatCode>
                      <c:ptCount val="6"/>
                    </c:numCache>
                  </c:numRef>
                </c:val>
                <c:extLst>
                  <c:ext xmlns:c16="http://schemas.microsoft.com/office/drawing/2014/chart" uri="{C3380CC4-5D6E-409C-BE32-E72D297353CC}">
                    <c16:uniqueId val="{00000002-EB3C-4E10-B284-6B3BB9BC9019}"/>
                  </c:ext>
                </c:extLst>
              </c15:ser>
            </c15:filteredBarSeries>
          </c:ext>
        </c:extLst>
      </c:bar3DChart>
      <c:catAx>
        <c:axId val="1368874047"/>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1368872383"/>
        <c:crosses val="autoZero"/>
        <c:auto val="1"/>
        <c:lblAlgn val="ctr"/>
        <c:lblOffset val="100"/>
        <c:noMultiLvlLbl val="0"/>
      </c:catAx>
      <c:valAx>
        <c:axId val="1368872383"/>
        <c:scaling>
          <c:orientation val="minMax"/>
        </c:scaling>
        <c:delete val="1"/>
        <c:axPos val="l"/>
        <c:numFmt formatCode="General" sourceLinked="1"/>
        <c:majorTickMark val="none"/>
        <c:minorTickMark val="none"/>
        <c:tickLblPos val="nextTo"/>
        <c:crossAx val="136887404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noFill/>
    <a:ln w="9525" cap="flat" cmpd="sng" algn="ctr">
      <a:noFill/>
      <a:round/>
    </a:ln>
    <a:effectLst/>
  </c:spPr>
  <c:txPr>
    <a:bodyPr/>
    <a:lstStyle/>
    <a:p>
      <a:pPr>
        <a:defRPr/>
      </a:pPr>
      <a:endParaRPr lang="es-MX"/>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5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s-MX" sz="1050">
                <a:solidFill>
                  <a:sysClr val="windowText" lastClr="000000"/>
                </a:solidFill>
                <a:latin typeface="Arial" panose="020B0604020202020204" pitchFamily="34" charset="0"/>
                <a:cs typeface="Arial" panose="020B0604020202020204" pitchFamily="34" charset="0"/>
              </a:rPr>
              <a:t>Gráfica 5.2</a:t>
            </a:r>
          </a:p>
          <a:p>
            <a:pPr marL="0" marR="0" lvl="0" indent="0" algn="ctr" defTabSz="914400" rtl="0" eaLnBrk="1" fontAlgn="auto" latinLnBrk="0" hangingPunct="1">
              <a:lnSpc>
                <a:spcPct val="100000"/>
              </a:lnSpc>
              <a:spcBef>
                <a:spcPts val="0"/>
              </a:spcBef>
              <a:spcAft>
                <a:spcPts val="0"/>
              </a:spcAft>
              <a:buClrTx/>
              <a:buSzTx/>
              <a:buFontTx/>
              <a:buNone/>
              <a:tabLst/>
              <a:defRPr sz="1050">
                <a:solidFill>
                  <a:sysClr val="windowText" lastClr="000000"/>
                </a:solidFill>
                <a:latin typeface="Arial" panose="020B0604020202020204" pitchFamily="34" charset="0"/>
                <a:cs typeface="Arial" panose="020B0604020202020204" pitchFamily="34" charset="0"/>
              </a:defRPr>
            </a:pPr>
            <a:r>
              <a:rPr lang="es-MX" sz="1050" b="1" i="0" u="none" strike="noStrike" kern="1200" baseline="0">
                <a:solidFill>
                  <a:sysClr val="windowText" lastClr="000000"/>
                </a:solidFill>
                <a:latin typeface="Arial" panose="020B0604020202020204" pitchFamily="34" charset="0"/>
                <a:ea typeface="+mn-ea"/>
                <a:cs typeface="Arial" panose="020B0604020202020204" pitchFamily="34" charset="0"/>
              </a:rPr>
              <a:t>Proceso Electoral Local 2019-2020</a:t>
            </a:r>
            <a:endParaRPr lang="es-MX" sz="1050">
              <a:solidFill>
                <a:sysClr val="windowText" lastClr="000000"/>
              </a:solidFill>
              <a:latin typeface="Arial" panose="020B0604020202020204" pitchFamily="34" charset="0"/>
              <a:cs typeface="Arial" panose="020B0604020202020204" pitchFamily="34" charset="0"/>
            </a:endParaRPr>
          </a:p>
          <a:p>
            <a:pPr marL="0" marR="0" lvl="0" indent="0" algn="ctr" defTabSz="914400" rtl="0" eaLnBrk="1" fontAlgn="auto" latinLnBrk="0" hangingPunct="1">
              <a:lnSpc>
                <a:spcPct val="100000"/>
              </a:lnSpc>
              <a:spcBef>
                <a:spcPts val="0"/>
              </a:spcBef>
              <a:spcAft>
                <a:spcPts val="0"/>
              </a:spcAft>
              <a:buClrTx/>
              <a:buSzTx/>
              <a:buFontTx/>
              <a:buNone/>
              <a:tabLst/>
              <a:defRPr sz="1050">
                <a:solidFill>
                  <a:sysClr val="windowText" lastClr="000000"/>
                </a:solidFill>
                <a:latin typeface="Arial" panose="020B0604020202020204" pitchFamily="34" charset="0"/>
                <a:cs typeface="Arial" panose="020B0604020202020204" pitchFamily="34" charset="0"/>
              </a:defRPr>
            </a:pPr>
            <a:r>
              <a:rPr lang="es-MX" sz="1050">
                <a:solidFill>
                  <a:sysClr val="windowText" lastClr="000000"/>
                </a:solidFill>
                <a:latin typeface="Arial" panose="020B0604020202020204" pitchFamily="34" charset="0"/>
                <a:cs typeface="Arial" panose="020B0604020202020204" pitchFamily="34" charset="0"/>
              </a:rPr>
              <a:t>Porcentaje de asistencia de consejeras/os a las sesiones de los consejos distritales</a:t>
            </a:r>
          </a:p>
        </c:rich>
      </c:tx>
      <c:layout>
        <c:manualLayout>
          <c:xMode val="edge"/>
          <c:yMode val="edge"/>
          <c:x val="0.12563862054738445"/>
          <c:y val="0"/>
        </c:manualLayout>
      </c:layout>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5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title>
    <c:autoTitleDeleted val="0"/>
    <c:view3D>
      <c:rotX val="30"/>
      <c:rotY val="7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7033420201844388"/>
          <c:y val="0.2526356758306002"/>
          <c:w val="0.71315441482212105"/>
          <c:h val="0.53310540772178139"/>
        </c:manualLayout>
      </c:layout>
      <c:pie3DChart>
        <c:varyColors val="1"/>
        <c:ser>
          <c:idx val="0"/>
          <c:order val="0"/>
          <c:spPr>
            <a:effectLst>
              <a:outerShdw blurRad="127000" dist="23000" dir="5400000" rotWithShape="0">
                <a:srgbClr val="000000">
                  <a:alpha val="54000"/>
                </a:srgbClr>
              </a:outerShdw>
            </a:effectLst>
          </c:spPr>
          <c:dPt>
            <c:idx val="0"/>
            <c:bubble3D val="0"/>
            <c:spPr>
              <a:solidFill>
                <a:srgbClr val="D5007F"/>
              </a:solidFill>
              <a:ln>
                <a:noFill/>
              </a:ln>
              <a:effectLst>
                <a:outerShdw blurRad="127000" dist="23000" dir="5400000" rotWithShape="0">
                  <a:srgbClr val="000000">
                    <a:alpha val="54000"/>
                  </a:srgbClr>
                </a:outerShdw>
              </a:effectLst>
              <a:sp3d/>
            </c:spPr>
            <c:extLst>
              <c:ext xmlns:c16="http://schemas.microsoft.com/office/drawing/2014/chart" uri="{C3380CC4-5D6E-409C-BE32-E72D297353CC}">
                <c16:uniqueId val="{00000001-3720-4477-BCDD-5D8E8852C5B4}"/>
              </c:ext>
            </c:extLst>
          </c:dPt>
          <c:dPt>
            <c:idx val="1"/>
            <c:bubble3D val="0"/>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127000" dist="23000" dir="5400000" rotWithShape="0">
                  <a:srgbClr val="000000">
                    <a:alpha val="54000"/>
                  </a:srgbClr>
                </a:outerShdw>
              </a:effectLst>
              <a:sp3d/>
            </c:spPr>
            <c:extLst>
              <c:ext xmlns:c16="http://schemas.microsoft.com/office/drawing/2014/chart" uri="{C3380CC4-5D6E-409C-BE32-E72D297353CC}">
                <c16:uniqueId val="{00000003-3720-4477-BCDD-5D8E8852C5B4}"/>
              </c:ext>
            </c:extLst>
          </c:dPt>
          <c:dPt>
            <c:idx val="2"/>
            <c:bubble3D val="0"/>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127000" dist="23000" dir="5400000" rotWithShape="0">
                  <a:srgbClr val="000000">
                    <a:alpha val="54000"/>
                  </a:srgbClr>
                </a:outerShdw>
              </a:effectLst>
              <a:sp3d/>
            </c:spPr>
            <c:extLst>
              <c:ext xmlns:c16="http://schemas.microsoft.com/office/drawing/2014/chart" uri="{C3380CC4-5D6E-409C-BE32-E72D297353CC}">
                <c16:uniqueId val="{00000005-3720-4477-BCDD-5D8E8852C5B4}"/>
              </c:ext>
            </c:extLst>
          </c:dPt>
          <c:dPt>
            <c:idx val="3"/>
            <c:bubble3D val="0"/>
            <c:spPr>
              <a:gradFill rotWithShape="1">
                <a:gsLst>
                  <a:gs pos="0">
                    <a:schemeClr val="accent4">
                      <a:shade val="51000"/>
                      <a:satMod val="130000"/>
                    </a:schemeClr>
                  </a:gs>
                  <a:gs pos="80000">
                    <a:schemeClr val="accent4">
                      <a:shade val="93000"/>
                      <a:satMod val="130000"/>
                    </a:schemeClr>
                  </a:gs>
                  <a:gs pos="100000">
                    <a:schemeClr val="accent4">
                      <a:shade val="94000"/>
                      <a:satMod val="135000"/>
                    </a:schemeClr>
                  </a:gs>
                </a:gsLst>
                <a:lin ang="16200000" scaled="0"/>
              </a:gradFill>
              <a:ln>
                <a:noFill/>
              </a:ln>
              <a:effectLst>
                <a:outerShdw blurRad="127000" dist="23000" dir="5400000" rotWithShape="0">
                  <a:srgbClr val="000000">
                    <a:alpha val="54000"/>
                  </a:srgbClr>
                </a:outerShdw>
              </a:effectLst>
              <a:sp3d/>
            </c:spPr>
            <c:extLst>
              <c:ext xmlns:c16="http://schemas.microsoft.com/office/drawing/2014/chart" uri="{C3380CC4-5D6E-409C-BE32-E72D297353CC}">
                <c16:uniqueId val="{00000007-3720-4477-BCDD-5D8E8852C5B4}"/>
              </c:ext>
            </c:extLst>
          </c:dPt>
          <c:dLbls>
            <c:dLbl>
              <c:idx val="0"/>
              <c:layout>
                <c:manualLayout>
                  <c:x val="6.8759579885927929E-2"/>
                  <c:y val="0.18232037853730235"/>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3720-4477-BCDD-5D8E8852C5B4}"/>
                </c:ext>
              </c:extLst>
            </c:dLbl>
            <c:dLbl>
              <c:idx val="1"/>
              <c:layout>
                <c:manualLayout>
                  <c:x val="-9.8169501024599357E-2"/>
                  <c:y val="-0.11215271573801081"/>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3720-4477-BCDD-5D8E8852C5B4}"/>
                </c:ext>
              </c:extLst>
            </c:dLbl>
            <c:dLbl>
              <c:idx val="2"/>
              <c:layout>
                <c:manualLayout>
                  <c:x val="8.4972795167596593E-3"/>
                  <c:y val="-2.9513887678509636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3720-4477-BCDD-5D8E8852C5B4}"/>
                </c:ext>
              </c:extLst>
            </c:dLbl>
            <c:dLbl>
              <c:idx val="3"/>
              <c:layout>
                <c:manualLayout>
                  <c:x val="3.9056357398131597E-2"/>
                  <c:y val="7.9444482976083738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3720-4477-BCDD-5D8E8852C5B4}"/>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dLblPos val="outEnd"/>
            <c:showLegendKey val="0"/>
            <c:showVal val="0"/>
            <c:showCatName val="1"/>
            <c:showSerName val="0"/>
            <c:showPercent val="1"/>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'[3]Anexo 5'!$AF$16:$AF$19</c:f>
              <c:strCache>
                <c:ptCount val="4"/>
                <c:pt idx="0">
                  <c:v>Asistencias</c:v>
                </c:pt>
                <c:pt idx="1">
                  <c:v>Inasistencia</c:v>
                </c:pt>
                <c:pt idx="2">
                  <c:v>Inasistencia Justificadas</c:v>
                </c:pt>
                <c:pt idx="3">
                  <c:v>Vacantes</c:v>
                </c:pt>
              </c:strCache>
            </c:strRef>
          </c:cat>
          <c:val>
            <c:numRef>
              <c:f>'[3]Anexo 5'!$AG$16:$AG$19</c:f>
              <c:numCache>
                <c:formatCode>General</c:formatCode>
                <c:ptCount val="4"/>
                <c:pt idx="0">
                  <c:v>81</c:v>
                </c:pt>
                <c:pt idx="1">
                  <c:v>3</c:v>
                </c:pt>
                <c:pt idx="2">
                  <c:v>0</c:v>
                </c:pt>
                <c:pt idx="3">
                  <c:v>0</c:v>
                </c:pt>
              </c:numCache>
            </c:numRef>
          </c:val>
          <c:extLst>
            <c:ext xmlns:c16="http://schemas.microsoft.com/office/drawing/2014/chart" uri="{C3380CC4-5D6E-409C-BE32-E72D297353CC}">
              <c16:uniqueId val="{00000008-3720-4477-BCDD-5D8E8852C5B4}"/>
            </c:ext>
          </c:extLst>
        </c:ser>
        <c:dLbls>
          <c:dLblPos val="bestFit"/>
          <c:showLegendKey val="0"/>
          <c:showVal val="1"/>
          <c:showCatName val="0"/>
          <c:showSerName val="0"/>
          <c:showPercent val="0"/>
          <c:showBubbleSize val="0"/>
          <c:showLeaderLines val="1"/>
        </c:dLbls>
      </c:pie3D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noFill/>
    <a:ln w="9525" cap="flat" cmpd="sng" algn="ctr">
      <a:noFill/>
      <a:round/>
    </a:ln>
    <a:effectLst/>
  </c:spPr>
  <c:txPr>
    <a:bodyPr/>
    <a:lstStyle/>
    <a:p>
      <a:pPr>
        <a:defRPr/>
      </a:pPr>
      <a:endParaRPr lang="es-MX"/>
    </a:p>
  </c:txPr>
  <c:printSettings>
    <c:headerFooter/>
    <c:pageMargins b="0.75" l="0.7" r="0.7" t="0.75" header="0.3" footer="0.3"/>
    <c:pageSetup orientation="portrait"/>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5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s-MX" sz="1050">
                <a:solidFill>
                  <a:sysClr val="windowText" lastClr="000000"/>
                </a:solidFill>
                <a:latin typeface="Arial" panose="020B0604020202020204" pitchFamily="34" charset="0"/>
                <a:cs typeface="Arial" panose="020B0604020202020204" pitchFamily="34" charset="0"/>
              </a:rPr>
              <a:t>Gráfica 5.4</a:t>
            </a:r>
          </a:p>
          <a:p>
            <a:pPr marL="0" marR="0" lvl="0" indent="0" algn="ctr" defTabSz="914400" rtl="0" eaLnBrk="1" fontAlgn="auto" latinLnBrk="0" hangingPunct="1">
              <a:lnSpc>
                <a:spcPct val="100000"/>
              </a:lnSpc>
              <a:spcBef>
                <a:spcPts val="0"/>
              </a:spcBef>
              <a:spcAft>
                <a:spcPts val="0"/>
              </a:spcAft>
              <a:buClrTx/>
              <a:buSzTx/>
              <a:buFontTx/>
              <a:buNone/>
              <a:tabLst/>
              <a:defRPr sz="1050">
                <a:solidFill>
                  <a:sysClr val="windowText" lastClr="000000"/>
                </a:solidFill>
                <a:latin typeface="Arial" panose="020B0604020202020204" pitchFamily="34" charset="0"/>
                <a:cs typeface="Arial" panose="020B0604020202020204" pitchFamily="34" charset="0"/>
              </a:defRPr>
            </a:pPr>
            <a:r>
              <a:rPr lang="es-MX" sz="1050" b="1" i="0" u="none" strike="noStrike" kern="1200" baseline="0">
                <a:solidFill>
                  <a:sysClr val="windowText" lastClr="000000"/>
                </a:solidFill>
                <a:latin typeface="Arial" panose="020B0604020202020204" pitchFamily="34" charset="0"/>
                <a:ea typeface="+mn-ea"/>
                <a:cs typeface="Arial" panose="020B0604020202020204" pitchFamily="34" charset="0"/>
              </a:rPr>
              <a:t>Proceso Electoral Local 2019-2020</a:t>
            </a:r>
            <a:endParaRPr lang="es-MX" sz="1050">
              <a:solidFill>
                <a:sysClr val="windowText" lastClr="000000"/>
              </a:solidFill>
              <a:latin typeface="Arial" panose="020B0604020202020204" pitchFamily="34" charset="0"/>
              <a:cs typeface="Arial" panose="020B0604020202020204" pitchFamily="34" charset="0"/>
            </a:endParaRPr>
          </a:p>
          <a:p>
            <a:pPr marL="0" marR="0" lvl="0" indent="0" algn="ctr" defTabSz="914400" rtl="0" eaLnBrk="1" fontAlgn="auto" latinLnBrk="0" hangingPunct="1">
              <a:lnSpc>
                <a:spcPct val="100000"/>
              </a:lnSpc>
              <a:spcBef>
                <a:spcPts val="0"/>
              </a:spcBef>
              <a:spcAft>
                <a:spcPts val="0"/>
              </a:spcAft>
              <a:buClrTx/>
              <a:buSzTx/>
              <a:buFontTx/>
              <a:buNone/>
              <a:tabLst/>
              <a:defRPr sz="1050">
                <a:solidFill>
                  <a:sysClr val="windowText" lastClr="000000"/>
                </a:solidFill>
                <a:latin typeface="Arial" panose="020B0604020202020204" pitchFamily="34" charset="0"/>
                <a:cs typeface="Arial" panose="020B0604020202020204" pitchFamily="34" charset="0"/>
              </a:defRPr>
            </a:pPr>
            <a:r>
              <a:rPr lang="es-MX" sz="1050">
                <a:solidFill>
                  <a:sysClr val="windowText" lastClr="000000"/>
                </a:solidFill>
                <a:latin typeface="Arial" panose="020B0604020202020204" pitchFamily="34" charset="0"/>
                <a:cs typeface="Arial" panose="020B0604020202020204" pitchFamily="34" charset="0"/>
              </a:rPr>
              <a:t>Porcentaje de asistencia presidentas/es y secretarias/os  a las sesiones de los consejos distritales</a:t>
            </a: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5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title>
    <c:autoTitleDeleted val="0"/>
    <c:view3D>
      <c:rotX val="30"/>
      <c:rotY val="16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7033420201844388"/>
          <c:y val="0.2526356758306002"/>
          <c:w val="0.71315441482212105"/>
          <c:h val="0.53310540772178139"/>
        </c:manualLayout>
      </c:layout>
      <c:pie3DChart>
        <c:varyColors val="1"/>
        <c:ser>
          <c:idx val="0"/>
          <c:order val="0"/>
          <c:spPr>
            <a:solidFill>
              <a:srgbClr val="D5007F"/>
            </a:solidFill>
            <a:effectLst>
              <a:outerShdw blurRad="127000" dist="23000" dir="5400000" rotWithShape="0">
                <a:srgbClr val="000000">
                  <a:alpha val="54000"/>
                </a:srgbClr>
              </a:outerShdw>
            </a:effectLst>
          </c:spPr>
          <c:dPt>
            <c:idx val="0"/>
            <c:bubble3D val="0"/>
            <c:spPr>
              <a:solidFill>
                <a:srgbClr val="D5007F"/>
              </a:solidFill>
              <a:ln>
                <a:noFill/>
              </a:ln>
              <a:effectLst>
                <a:outerShdw blurRad="127000" dist="23000" dir="5400000" rotWithShape="0">
                  <a:srgbClr val="000000">
                    <a:alpha val="54000"/>
                  </a:srgbClr>
                </a:outerShdw>
              </a:effectLst>
              <a:sp3d/>
            </c:spPr>
            <c:extLst>
              <c:ext xmlns:c16="http://schemas.microsoft.com/office/drawing/2014/chart" uri="{C3380CC4-5D6E-409C-BE32-E72D297353CC}">
                <c16:uniqueId val="{00000001-783E-40AD-89DA-07D394A55481}"/>
              </c:ext>
            </c:extLst>
          </c:dPt>
          <c:dPt>
            <c:idx val="1"/>
            <c:bubble3D val="0"/>
            <c:spPr>
              <a:solidFill>
                <a:srgbClr val="D5007F"/>
              </a:solidFill>
              <a:ln>
                <a:noFill/>
              </a:ln>
              <a:effectLst>
                <a:outerShdw blurRad="127000" dist="23000" dir="5400000" rotWithShape="0">
                  <a:srgbClr val="000000">
                    <a:alpha val="54000"/>
                  </a:srgbClr>
                </a:outerShdw>
              </a:effectLst>
              <a:sp3d/>
            </c:spPr>
            <c:extLst>
              <c:ext xmlns:c16="http://schemas.microsoft.com/office/drawing/2014/chart" uri="{C3380CC4-5D6E-409C-BE32-E72D297353CC}">
                <c16:uniqueId val="{00000003-783E-40AD-89DA-07D394A55481}"/>
              </c:ext>
            </c:extLst>
          </c:dPt>
          <c:dPt>
            <c:idx val="2"/>
            <c:bubble3D val="0"/>
            <c:spPr>
              <a:solidFill>
                <a:srgbClr val="D5007F"/>
              </a:solidFill>
              <a:ln>
                <a:noFill/>
              </a:ln>
              <a:effectLst>
                <a:outerShdw blurRad="127000" dist="23000" dir="5400000" rotWithShape="0">
                  <a:srgbClr val="000000">
                    <a:alpha val="54000"/>
                  </a:srgbClr>
                </a:outerShdw>
              </a:effectLst>
              <a:sp3d/>
            </c:spPr>
            <c:extLst>
              <c:ext xmlns:c16="http://schemas.microsoft.com/office/drawing/2014/chart" uri="{C3380CC4-5D6E-409C-BE32-E72D297353CC}">
                <c16:uniqueId val="{00000005-783E-40AD-89DA-07D394A55481}"/>
              </c:ext>
            </c:extLst>
          </c:dPt>
          <c:dPt>
            <c:idx val="3"/>
            <c:bubble3D val="0"/>
            <c:spPr>
              <a:solidFill>
                <a:srgbClr val="D5007F"/>
              </a:solidFill>
              <a:ln>
                <a:noFill/>
              </a:ln>
              <a:effectLst>
                <a:outerShdw blurRad="127000" dist="23000" dir="5400000" rotWithShape="0">
                  <a:srgbClr val="000000">
                    <a:alpha val="54000"/>
                  </a:srgbClr>
                </a:outerShdw>
              </a:effectLst>
              <a:sp3d/>
            </c:spPr>
            <c:extLst>
              <c:ext xmlns:c16="http://schemas.microsoft.com/office/drawing/2014/chart" uri="{C3380CC4-5D6E-409C-BE32-E72D297353CC}">
                <c16:uniqueId val="{00000007-783E-40AD-89DA-07D394A55481}"/>
              </c:ext>
            </c:extLst>
          </c:dPt>
          <c:dLbls>
            <c:dLbl>
              <c:idx val="0"/>
              <c:layout>
                <c:manualLayout>
                  <c:x val="-0.13836979864057217"/>
                  <c:y val="2.7023844819294884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783E-40AD-89DA-07D394A55481}"/>
                </c:ext>
              </c:extLst>
            </c:dLbl>
            <c:dLbl>
              <c:idx val="1"/>
              <c:layout>
                <c:manualLayout>
                  <c:x val="-0.10915446762930435"/>
                  <c:y val="7.9322987217133281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783E-40AD-89DA-07D394A55481}"/>
                </c:ext>
              </c:extLst>
            </c:dLbl>
            <c:dLbl>
              <c:idx val="2"/>
              <c:layout>
                <c:manualLayout>
                  <c:x val="0.17047542340277719"/>
                  <c:y val="-0.12891545375987876"/>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783E-40AD-89DA-07D394A55481}"/>
                </c:ext>
              </c:extLst>
            </c:dLbl>
            <c:dLbl>
              <c:idx val="3"/>
              <c:layout>
                <c:manualLayout>
                  <c:x val="0.12375972993743871"/>
                  <c:y val="1.4620963606694591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783E-40AD-89DA-07D394A55481}"/>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dLblPos val="outEnd"/>
            <c:showLegendKey val="0"/>
            <c:showVal val="0"/>
            <c:showCatName val="1"/>
            <c:showSerName val="0"/>
            <c:showPercent val="1"/>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'[3]Anexo 5'!$AF$48:$AF$51</c:f>
              <c:strCache>
                <c:ptCount val="4"/>
                <c:pt idx="0">
                  <c:v>Asistencias</c:v>
                </c:pt>
                <c:pt idx="1">
                  <c:v>Inasistencia</c:v>
                </c:pt>
                <c:pt idx="2">
                  <c:v>Inasistencia Justificadas</c:v>
                </c:pt>
                <c:pt idx="3">
                  <c:v>Vacantes</c:v>
                </c:pt>
              </c:strCache>
            </c:strRef>
          </c:cat>
          <c:val>
            <c:numRef>
              <c:f>'[3]Anexo 5'!$AG$48:$AG$51</c:f>
              <c:numCache>
                <c:formatCode>General</c:formatCode>
                <c:ptCount val="4"/>
                <c:pt idx="0">
                  <c:v>28</c:v>
                </c:pt>
                <c:pt idx="1">
                  <c:v>0</c:v>
                </c:pt>
                <c:pt idx="2">
                  <c:v>0</c:v>
                </c:pt>
                <c:pt idx="3">
                  <c:v>0</c:v>
                </c:pt>
              </c:numCache>
            </c:numRef>
          </c:val>
          <c:extLst>
            <c:ext xmlns:c16="http://schemas.microsoft.com/office/drawing/2014/chart" uri="{C3380CC4-5D6E-409C-BE32-E72D297353CC}">
              <c16:uniqueId val="{00000008-783E-40AD-89DA-07D394A55481}"/>
            </c:ext>
          </c:extLst>
        </c:ser>
        <c:dLbls>
          <c:dLblPos val="outEnd"/>
          <c:showLegendKey val="0"/>
          <c:showVal val="1"/>
          <c:showCatName val="0"/>
          <c:showSerName val="0"/>
          <c:showPercent val="0"/>
          <c:showBubbleSize val="0"/>
          <c:showLeaderLines val="1"/>
        </c:dLbls>
      </c:pie3D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noFill/>
    <a:ln w="9525" cap="flat" cmpd="sng" algn="ctr">
      <a:noFill/>
      <a:round/>
    </a:ln>
    <a:effectLst/>
  </c:spPr>
  <c:txPr>
    <a:bodyPr/>
    <a:lstStyle/>
    <a:p>
      <a:pPr>
        <a:defRPr/>
      </a:pPr>
      <a:endParaRPr lang="es-MX"/>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5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s-MX" sz="1050">
                <a:solidFill>
                  <a:sysClr val="windowText" lastClr="000000"/>
                </a:solidFill>
                <a:latin typeface="Arial" panose="020B0604020202020204" pitchFamily="34" charset="0"/>
                <a:cs typeface="Arial" panose="020B0604020202020204" pitchFamily="34" charset="0"/>
              </a:rPr>
              <a:t>Gráfica 5.6</a:t>
            </a:r>
          </a:p>
          <a:p>
            <a:pPr marL="0" marR="0" lvl="0" indent="0" algn="ctr" defTabSz="914400" rtl="0" eaLnBrk="1" fontAlgn="auto" latinLnBrk="0" hangingPunct="1">
              <a:lnSpc>
                <a:spcPct val="100000"/>
              </a:lnSpc>
              <a:spcBef>
                <a:spcPts val="0"/>
              </a:spcBef>
              <a:spcAft>
                <a:spcPts val="0"/>
              </a:spcAft>
              <a:buClrTx/>
              <a:buSzTx/>
              <a:buFontTx/>
              <a:buNone/>
              <a:tabLst/>
              <a:defRPr sz="1050">
                <a:solidFill>
                  <a:sysClr val="windowText" lastClr="000000"/>
                </a:solidFill>
                <a:latin typeface="Arial" panose="020B0604020202020204" pitchFamily="34" charset="0"/>
                <a:cs typeface="Arial" panose="020B0604020202020204" pitchFamily="34" charset="0"/>
              </a:defRPr>
            </a:pPr>
            <a:r>
              <a:rPr lang="es-MX" sz="1050" b="1" i="0" u="none" strike="noStrike" kern="1200" baseline="0">
                <a:solidFill>
                  <a:sysClr val="windowText" lastClr="000000"/>
                </a:solidFill>
                <a:latin typeface="Arial" panose="020B0604020202020204" pitchFamily="34" charset="0"/>
                <a:ea typeface="+mn-ea"/>
                <a:cs typeface="Arial" panose="020B0604020202020204" pitchFamily="34" charset="0"/>
              </a:rPr>
              <a:t>Proceso Electoral Local 2019-2020</a:t>
            </a:r>
            <a:endParaRPr lang="es-MX" sz="1050">
              <a:solidFill>
                <a:sysClr val="windowText" lastClr="000000"/>
              </a:solidFill>
              <a:latin typeface="Arial" panose="020B0604020202020204" pitchFamily="34" charset="0"/>
              <a:cs typeface="Arial" panose="020B0604020202020204" pitchFamily="34" charset="0"/>
            </a:endParaRPr>
          </a:p>
          <a:p>
            <a:pPr marL="0" marR="0" lvl="0" indent="0" algn="ctr" defTabSz="914400" rtl="0" eaLnBrk="1" fontAlgn="auto" latinLnBrk="0" hangingPunct="1">
              <a:lnSpc>
                <a:spcPct val="100000"/>
              </a:lnSpc>
              <a:spcBef>
                <a:spcPts val="0"/>
              </a:spcBef>
              <a:spcAft>
                <a:spcPts val="0"/>
              </a:spcAft>
              <a:buClrTx/>
              <a:buSzTx/>
              <a:buFontTx/>
              <a:buNone/>
              <a:tabLst/>
              <a:defRPr sz="1050">
                <a:solidFill>
                  <a:sysClr val="windowText" lastClr="000000"/>
                </a:solidFill>
                <a:latin typeface="Arial" panose="020B0604020202020204" pitchFamily="34" charset="0"/>
                <a:cs typeface="Arial" panose="020B0604020202020204" pitchFamily="34" charset="0"/>
              </a:defRPr>
            </a:pPr>
            <a:r>
              <a:rPr lang="es-MX" sz="1050">
                <a:solidFill>
                  <a:sysClr val="windowText" lastClr="000000"/>
                </a:solidFill>
                <a:latin typeface="Arial" panose="020B0604020202020204" pitchFamily="34" charset="0"/>
                <a:cs typeface="Arial" panose="020B0604020202020204" pitchFamily="34" charset="0"/>
              </a:rPr>
              <a:t>Porcentaje de asistencia de vocales a las sesiones de los consejos distritales</a:t>
            </a: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5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title>
    <c:autoTitleDeleted val="0"/>
    <c:view3D>
      <c:rotX val="30"/>
      <c:rotY val="15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7033420201844388"/>
          <c:y val="0.2526356758306002"/>
          <c:w val="0.71315441482212105"/>
          <c:h val="0.53310540772178139"/>
        </c:manualLayout>
      </c:layout>
      <c:pie3DChart>
        <c:varyColors val="1"/>
        <c:ser>
          <c:idx val="0"/>
          <c:order val="0"/>
          <c:spPr>
            <a:solidFill>
              <a:schemeClr val="bg1">
                <a:lumMod val="65000"/>
              </a:schemeClr>
            </a:solidFill>
            <a:effectLst>
              <a:outerShdw blurRad="127000" dist="23000" dir="5400000" rotWithShape="0">
                <a:srgbClr val="000000">
                  <a:alpha val="55000"/>
                </a:srgbClr>
              </a:outerShdw>
            </a:effectLst>
          </c:spPr>
          <c:dPt>
            <c:idx val="0"/>
            <c:bubble3D val="0"/>
            <c:spPr>
              <a:solidFill>
                <a:srgbClr val="D5007F"/>
              </a:solidFill>
              <a:ln>
                <a:noFill/>
              </a:ln>
              <a:effectLst>
                <a:outerShdw blurRad="127000" dist="23000" dir="5400000" rotWithShape="0">
                  <a:srgbClr val="000000">
                    <a:alpha val="55000"/>
                  </a:srgbClr>
                </a:outerShdw>
              </a:effectLst>
              <a:sp3d/>
            </c:spPr>
            <c:extLst>
              <c:ext xmlns:c16="http://schemas.microsoft.com/office/drawing/2014/chart" uri="{C3380CC4-5D6E-409C-BE32-E72D297353CC}">
                <c16:uniqueId val="{00000001-FCEA-49A3-8ACB-621925D37D19}"/>
              </c:ext>
            </c:extLst>
          </c:dPt>
          <c:dPt>
            <c:idx val="1"/>
            <c:bubble3D val="0"/>
            <c:spPr>
              <a:solidFill>
                <a:schemeClr val="bg1">
                  <a:lumMod val="65000"/>
                </a:schemeClr>
              </a:solidFill>
              <a:ln>
                <a:noFill/>
              </a:ln>
              <a:effectLst>
                <a:outerShdw blurRad="127000" dist="23000" dir="5400000" rotWithShape="0">
                  <a:srgbClr val="000000">
                    <a:alpha val="55000"/>
                  </a:srgbClr>
                </a:outerShdw>
              </a:effectLst>
              <a:sp3d/>
            </c:spPr>
            <c:extLst>
              <c:ext xmlns:c16="http://schemas.microsoft.com/office/drawing/2014/chart" uri="{C3380CC4-5D6E-409C-BE32-E72D297353CC}">
                <c16:uniqueId val="{00000003-FCEA-49A3-8ACB-621925D37D19}"/>
              </c:ext>
            </c:extLst>
          </c:dPt>
          <c:dPt>
            <c:idx val="2"/>
            <c:bubble3D val="0"/>
            <c:spPr>
              <a:solidFill>
                <a:srgbClr val="950054"/>
              </a:solidFill>
              <a:ln>
                <a:noFill/>
              </a:ln>
              <a:effectLst>
                <a:outerShdw blurRad="127000" dist="23000" dir="5400000" rotWithShape="0">
                  <a:srgbClr val="000000">
                    <a:alpha val="55000"/>
                  </a:srgbClr>
                </a:outerShdw>
              </a:effectLst>
              <a:sp3d/>
            </c:spPr>
            <c:extLst>
              <c:ext xmlns:c16="http://schemas.microsoft.com/office/drawing/2014/chart" uri="{C3380CC4-5D6E-409C-BE32-E72D297353CC}">
                <c16:uniqueId val="{00000005-FCEA-49A3-8ACB-621925D37D19}"/>
              </c:ext>
            </c:extLst>
          </c:dPt>
          <c:dPt>
            <c:idx val="3"/>
            <c:bubble3D val="0"/>
            <c:spPr>
              <a:solidFill>
                <a:schemeClr val="bg1">
                  <a:lumMod val="65000"/>
                </a:schemeClr>
              </a:solidFill>
              <a:ln>
                <a:noFill/>
              </a:ln>
              <a:effectLst>
                <a:outerShdw blurRad="127000" dist="23000" dir="5400000" rotWithShape="0">
                  <a:srgbClr val="000000">
                    <a:alpha val="55000"/>
                  </a:srgbClr>
                </a:outerShdw>
              </a:effectLst>
              <a:sp3d/>
            </c:spPr>
            <c:extLst>
              <c:ext xmlns:c16="http://schemas.microsoft.com/office/drawing/2014/chart" uri="{C3380CC4-5D6E-409C-BE32-E72D297353CC}">
                <c16:uniqueId val="{00000007-FCEA-49A3-8ACB-621925D37D19}"/>
              </c:ext>
            </c:extLst>
          </c:dPt>
          <c:dLbls>
            <c:dLbl>
              <c:idx val="0"/>
              <c:layout>
                <c:manualLayout>
                  <c:x val="-6.1404272190150197E-2"/>
                  <c:y val="-8.9310452979804861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FCEA-49A3-8ACB-621925D37D19}"/>
                </c:ext>
              </c:extLst>
            </c:dLbl>
            <c:dLbl>
              <c:idx val="1"/>
              <c:layout>
                <c:manualLayout>
                  <c:x val="9.6589739558910065E-2"/>
                  <c:y val="-0.11610358887374596"/>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FCEA-49A3-8ACB-621925D37D19}"/>
                </c:ext>
              </c:extLst>
            </c:dLbl>
            <c:dLbl>
              <c:idx val="2"/>
              <c:layout>
                <c:manualLayout>
                  <c:x val="6.9079806213918848E-2"/>
                  <c:y val="2.3816120794614447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FCEA-49A3-8ACB-621925D37D19}"/>
                </c:ext>
              </c:extLst>
            </c:dLbl>
            <c:dLbl>
              <c:idx val="3"/>
              <c:layout>
                <c:manualLayout>
                  <c:x val="-8.6989385602712743E-2"/>
                  <c:y val="0.11908060397307278"/>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FCEA-49A3-8ACB-621925D37D19}"/>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dLblPos val="outEnd"/>
            <c:showLegendKey val="0"/>
            <c:showVal val="0"/>
            <c:showCatName val="1"/>
            <c:showSerName val="0"/>
            <c:showPercent val="1"/>
            <c:showBubbleSize val="0"/>
            <c:showLeaderLines val="1"/>
            <c:leaderLines>
              <c:spPr>
                <a:ln w="12700">
                  <a:solidFill>
                    <a:schemeClr val="tx2">
                      <a:lumMod val="35000"/>
                      <a:lumOff val="65000"/>
                    </a:schemeClr>
                  </a:solidFill>
                </a:ln>
                <a:effectLst/>
              </c:spPr>
            </c:leaderLines>
            <c:extLst>
              <c:ext xmlns:c15="http://schemas.microsoft.com/office/drawing/2012/chart" uri="{CE6537A1-D6FC-4f65-9D91-7224C49458BB}"/>
            </c:extLst>
          </c:dLbls>
          <c:cat>
            <c:strRef>
              <c:f>'[3]Anexo 5'!$AF$75:$AF$78</c:f>
              <c:strCache>
                <c:ptCount val="4"/>
                <c:pt idx="0">
                  <c:v>Asistencias</c:v>
                </c:pt>
                <c:pt idx="1">
                  <c:v>Inasistencia</c:v>
                </c:pt>
                <c:pt idx="2">
                  <c:v>Inasistencia Justificadas</c:v>
                </c:pt>
                <c:pt idx="3">
                  <c:v>Vacantes</c:v>
                </c:pt>
              </c:strCache>
            </c:strRef>
          </c:cat>
          <c:val>
            <c:numRef>
              <c:f>'[3]Anexo 5'!$AG$75:$AG$78</c:f>
              <c:numCache>
                <c:formatCode>General</c:formatCode>
                <c:ptCount val="4"/>
                <c:pt idx="0">
                  <c:v>41</c:v>
                </c:pt>
                <c:pt idx="1">
                  <c:v>0</c:v>
                </c:pt>
                <c:pt idx="2">
                  <c:v>0</c:v>
                </c:pt>
                <c:pt idx="3">
                  <c:v>1</c:v>
                </c:pt>
              </c:numCache>
            </c:numRef>
          </c:val>
          <c:extLst>
            <c:ext xmlns:c16="http://schemas.microsoft.com/office/drawing/2014/chart" uri="{C3380CC4-5D6E-409C-BE32-E72D297353CC}">
              <c16:uniqueId val="{00000008-FCEA-49A3-8ACB-621925D37D19}"/>
            </c:ext>
          </c:extLst>
        </c:ser>
        <c:dLbls>
          <c:dLblPos val="outEnd"/>
          <c:showLegendKey val="0"/>
          <c:showVal val="1"/>
          <c:showCatName val="0"/>
          <c:showSerName val="0"/>
          <c:showPercent val="0"/>
          <c:showBubbleSize val="0"/>
          <c:showLeaderLines val="1"/>
        </c:dLbls>
      </c:pie3D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noFill/>
    <a:ln w="9525" cap="flat" cmpd="sng" algn="ctr">
      <a:noFill/>
      <a:round/>
    </a:ln>
    <a:effectLst/>
  </c:spPr>
  <c:txPr>
    <a:bodyPr/>
    <a:lstStyle/>
    <a:p>
      <a:pPr>
        <a:defRPr/>
      </a:pPr>
      <a:endParaRPr lang="es-MX"/>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5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s-MX" sz="1050">
                <a:solidFill>
                  <a:sysClr val="windowText" lastClr="000000"/>
                </a:solidFill>
                <a:latin typeface="Arial" panose="020B0604020202020204" pitchFamily="34" charset="0"/>
                <a:cs typeface="Arial" panose="020B0604020202020204" pitchFamily="34" charset="0"/>
              </a:rPr>
              <a:t>Gráfica 5.1</a:t>
            </a:r>
          </a:p>
          <a:p>
            <a:pPr marL="0" marR="0" lvl="0" indent="0" algn="ctr" defTabSz="914400" rtl="0" eaLnBrk="1" fontAlgn="auto" latinLnBrk="0" hangingPunct="1">
              <a:lnSpc>
                <a:spcPct val="100000"/>
              </a:lnSpc>
              <a:spcBef>
                <a:spcPts val="0"/>
              </a:spcBef>
              <a:spcAft>
                <a:spcPts val="0"/>
              </a:spcAft>
              <a:buClrTx/>
              <a:buSzTx/>
              <a:buFontTx/>
              <a:buNone/>
              <a:tabLst/>
              <a:defRPr sz="1050">
                <a:solidFill>
                  <a:sysClr val="windowText" lastClr="000000"/>
                </a:solidFill>
                <a:latin typeface="Arial" panose="020B0604020202020204" pitchFamily="34" charset="0"/>
                <a:cs typeface="Arial" panose="020B0604020202020204" pitchFamily="34" charset="0"/>
              </a:defRPr>
            </a:pPr>
            <a:r>
              <a:rPr lang="es-MX" sz="1050" b="1" i="0" u="none" strike="noStrike" kern="1200" baseline="0">
                <a:solidFill>
                  <a:sysClr val="windowText" lastClr="000000"/>
                </a:solidFill>
                <a:latin typeface="Arial" panose="020B0604020202020204" pitchFamily="34" charset="0"/>
                <a:ea typeface="+mn-ea"/>
                <a:cs typeface="Arial" panose="020B0604020202020204" pitchFamily="34" charset="0"/>
              </a:rPr>
              <a:t>Proceso Electoral Local 2019-2020</a:t>
            </a:r>
            <a:endParaRPr lang="es-MX" sz="1050">
              <a:solidFill>
                <a:sysClr val="windowText" lastClr="000000"/>
              </a:solidFill>
              <a:latin typeface="Arial" panose="020B0604020202020204" pitchFamily="34" charset="0"/>
              <a:cs typeface="Arial" panose="020B0604020202020204" pitchFamily="34" charset="0"/>
            </a:endParaRPr>
          </a:p>
          <a:p>
            <a:pPr marL="0" marR="0" lvl="0" indent="0" algn="ctr" defTabSz="914400" rtl="0" eaLnBrk="1" fontAlgn="auto" latinLnBrk="0" hangingPunct="1">
              <a:lnSpc>
                <a:spcPct val="100000"/>
              </a:lnSpc>
              <a:spcBef>
                <a:spcPts val="0"/>
              </a:spcBef>
              <a:spcAft>
                <a:spcPts val="0"/>
              </a:spcAft>
              <a:buClrTx/>
              <a:buSzTx/>
              <a:buFontTx/>
              <a:buNone/>
              <a:tabLst/>
              <a:defRPr sz="1050">
                <a:solidFill>
                  <a:sysClr val="windowText" lastClr="000000"/>
                </a:solidFill>
                <a:latin typeface="Arial" panose="020B0604020202020204" pitchFamily="34" charset="0"/>
                <a:cs typeface="Arial" panose="020B0604020202020204" pitchFamily="34" charset="0"/>
              </a:defRPr>
            </a:pPr>
            <a:r>
              <a:rPr lang="es-MX" sz="1050">
                <a:solidFill>
                  <a:sysClr val="windowText" lastClr="000000"/>
                </a:solidFill>
                <a:latin typeface="Arial" panose="020B0604020202020204" pitchFamily="34" charset="0"/>
                <a:cs typeface="Arial" panose="020B0604020202020204" pitchFamily="34" charset="0"/>
              </a:rPr>
              <a:t>Asistencia de consejeras/os a las sesiones de los consejos distritales</a:t>
            </a: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5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stacked"/>
        <c:varyColors val="0"/>
        <c:ser>
          <c:idx val="0"/>
          <c:order val="0"/>
          <c:tx>
            <c:strRef>
              <c:f>'[3]Anexo 5'!$AL$16</c:f>
              <c:strCache>
                <c:ptCount val="1"/>
                <c:pt idx="0">
                  <c:v>Asistencias</c:v>
                </c:pt>
              </c:strCache>
            </c:strRef>
          </c:tx>
          <c:spPr>
            <a:solidFill>
              <a:srgbClr val="D5007F"/>
            </a:solidFill>
            <a:ln>
              <a:noFill/>
            </a:ln>
            <a:effectLst>
              <a:outerShdw blurRad="40000" dist="23000" dir="5400000" rotWithShape="0">
                <a:srgbClr val="000000">
                  <a:alpha val="35000"/>
                </a:srgbClr>
              </a:outerShdw>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'[3]Anexo 5'!$AI$17:$AI$22</c:f>
              <c:strCache>
                <c:ptCount val="6"/>
                <c:pt idx="0">
                  <c:v>Consejera/o F1</c:v>
                </c:pt>
                <c:pt idx="1">
                  <c:v>Consejera/o F2</c:v>
                </c:pt>
                <c:pt idx="2">
                  <c:v>Consejera/o F3</c:v>
                </c:pt>
                <c:pt idx="3">
                  <c:v>Consejera/o F4</c:v>
                </c:pt>
                <c:pt idx="4">
                  <c:v>Consejera/o F5</c:v>
                </c:pt>
                <c:pt idx="5">
                  <c:v>Consejera/o F6</c:v>
                </c:pt>
              </c:strCache>
            </c:strRef>
          </c:cat>
          <c:val>
            <c:numRef>
              <c:f>'[3]Anexo 5'!$AL$17:$AL$22</c:f>
              <c:numCache>
                <c:formatCode>General</c:formatCode>
                <c:ptCount val="6"/>
                <c:pt idx="0">
                  <c:v>13</c:v>
                </c:pt>
                <c:pt idx="1">
                  <c:v>14</c:v>
                </c:pt>
                <c:pt idx="2">
                  <c:v>13</c:v>
                </c:pt>
                <c:pt idx="3">
                  <c:v>13</c:v>
                </c:pt>
                <c:pt idx="4">
                  <c:v>14</c:v>
                </c:pt>
                <c:pt idx="5">
                  <c:v>14</c:v>
                </c:pt>
              </c:numCache>
            </c:numRef>
          </c:val>
          <c:extLst>
            <c:ext xmlns:c16="http://schemas.microsoft.com/office/drawing/2014/chart" uri="{C3380CC4-5D6E-409C-BE32-E72D297353CC}">
              <c16:uniqueId val="{00000000-8063-4254-A538-C209B258032C}"/>
            </c:ext>
          </c:extLst>
        </c:ser>
        <c:ser>
          <c:idx val="1"/>
          <c:order val="1"/>
          <c:tx>
            <c:strRef>
              <c:f>'[3]Anexo 5'!$AM$16</c:f>
              <c:strCache>
                <c:ptCount val="1"/>
                <c:pt idx="0">
                  <c:v>Inasistencia</c:v>
                </c:pt>
              </c:strCache>
            </c:strRef>
          </c:tx>
          <c:spPr>
            <a:solidFill>
              <a:srgbClr val="B2B2B2"/>
            </a:solidFill>
            <a:ln>
              <a:noFill/>
            </a:ln>
            <a:effectLst>
              <a:outerShdw blurRad="40000" dist="23000" dir="5400000" rotWithShape="0">
                <a:srgbClr val="000000">
                  <a:alpha val="35000"/>
                </a:srgbClr>
              </a:outerShdw>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'[3]Anexo 5'!$AI$17:$AI$22</c:f>
              <c:strCache>
                <c:ptCount val="6"/>
                <c:pt idx="0">
                  <c:v>Consejera/o F1</c:v>
                </c:pt>
                <c:pt idx="1">
                  <c:v>Consejera/o F2</c:v>
                </c:pt>
                <c:pt idx="2">
                  <c:v>Consejera/o F3</c:v>
                </c:pt>
                <c:pt idx="3">
                  <c:v>Consejera/o F4</c:v>
                </c:pt>
                <c:pt idx="4">
                  <c:v>Consejera/o F5</c:v>
                </c:pt>
                <c:pt idx="5">
                  <c:v>Consejera/o F6</c:v>
                </c:pt>
              </c:strCache>
            </c:strRef>
          </c:cat>
          <c:val>
            <c:numRef>
              <c:f>'[3]Anexo 5'!$AM$17:$AM$22</c:f>
              <c:numCache>
                <c:formatCode>General</c:formatCode>
                <c:ptCount val="6"/>
                <c:pt idx="0">
                  <c:v>1</c:v>
                </c:pt>
                <c:pt idx="1">
                  <c:v>0</c:v>
                </c:pt>
                <c:pt idx="2">
                  <c:v>1</c:v>
                </c:pt>
                <c:pt idx="3">
                  <c:v>1</c:v>
                </c:pt>
                <c:pt idx="4">
                  <c:v>0</c:v>
                </c:pt>
                <c:pt idx="5">
                  <c:v>0</c:v>
                </c:pt>
              </c:numCache>
            </c:numRef>
          </c:val>
          <c:extLst>
            <c:ext xmlns:c16="http://schemas.microsoft.com/office/drawing/2014/chart" uri="{C3380CC4-5D6E-409C-BE32-E72D297353CC}">
              <c16:uniqueId val="{00000001-8063-4254-A538-C209B258032C}"/>
            </c:ext>
          </c:extLst>
        </c:ser>
        <c:dLbls>
          <c:showLegendKey val="0"/>
          <c:showVal val="1"/>
          <c:showCatName val="0"/>
          <c:showSerName val="0"/>
          <c:showPercent val="0"/>
          <c:showBubbleSize val="0"/>
        </c:dLbls>
        <c:gapWidth val="150"/>
        <c:shape val="cylinder"/>
        <c:axId val="-360423008"/>
        <c:axId val="-360420832"/>
        <c:axId val="0"/>
      </c:bar3DChart>
      <c:catAx>
        <c:axId val="-360423008"/>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360420832"/>
        <c:crosses val="autoZero"/>
        <c:auto val="1"/>
        <c:lblAlgn val="ctr"/>
        <c:lblOffset val="100"/>
        <c:noMultiLvlLbl val="0"/>
      </c:catAx>
      <c:valAx>
        <c:axId val="-360420832"/>
        <c:scaling>
          <c:orientation val="minMax"/>
        </c:scaling>
        <c:delete val="1"/>
        <c:axPos val="l"/>
        <c:numFmt formatCode="General" sourceLinked="1"/>
        <c:majorTickMark val="none"/>
        <c:minorTickMark val="none"/>
        <c:tickLblPos val="nextTo"/>
        <c:crossAx val="-36042300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noFill/>
    <a:ln w="9525" cap="flat" cmpd="sng" algn="ctr">
      <a:noFill/>
      <a:round/>
    </a:ln>
    <a:effectLst/>
  </c:spPr>
  <c:txPr>
    <a:bodyPr/>
    <a:lstStyle/>
    <a:p>
      <a:pPr>
        <a:defRPr/>
      </a:pPr>
      <a:endParaRPr lang="es-MX"/>
    </a:p>
  </c:txPr>
  <c:printSettings>
    <c:headerFooter/>
    <c:pageMargins b="0.75" l="0.7" r="0.7" t="0.75" header="0.3" footer="0.3"/>
    <c:pageSetup orientation="portrait"/>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5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s-MX" sz="1050">
                <a:solidFill>
                  <a:sysClr val="windowText" lastClr="000000"/>
                </a:solidFill>
                <a:latin typeface="Arial" panose="020B0604020202020204" pitchFamily="34" charset="0"/>
                <a:cs typeface="Arial" panose="020B0604020202020204" pitchFamily="34" charset="0"/>
              </a:rPr>
              <a:t>Gráfica 5.3</a:t>
            </a:r>
          </a:p>
          <a:p>
            <a:pPr marL="0" marR="0" lvl="0" indent="0" algn="ctr" defTabSz="914400" rtl="0" eaLnBrk="1" fontAlgn="auto" latinLnBrk="0" hangingPunct="1">
              <a:lnSpc>
                <a:spcPct val="100000"/>
              </a:lnSpc>
              <a:spcBef>
                <a:spcPts val="0"/>
              </a:spcBef>
              <a:spcAft>
                <a:spcPts val="0"/>
              </a:spcAft>
              <a:buClrTx/>
              <a:buSzTx/>
              <a:buFontTx/>
              <a:buNone/>
              <a:tabLst/>
              <a:defRPr sz="1050">
                <a:solidFill>
                  <a:sysClr val="windowText" lastClr="000000"/>
                </a:solidFill>
                <a:latin typeface="Arial" panose="020B0604020202020204" pitchFamily="34" charset="0"/>
                <a:cs typeface="Arial" panose="020B0604020202020204" pitchFamily="34" charset="0"/>
              </a:defRPr>
            </a:pPr>
            <a:r>
              <a:rPr lang="es-MX" sz="1050" b="1" i="0" u="none" strike="noStrike" kern="1200" baseline="0">
                <a:solidFill>
                  <a:sysClr val="windowText" lastClr="000000"/>
                </a:solidFill>
                <a:latin typeface="Arial" panose="020B0604020202020204" pitchFamily="34" charset="0"/>
                <a:ea typeface="+mn-ea"/>
                <a:cs typeface="Arial" panose="020B0604020202020204" pitchFamily="34" charset="0"/>
              </a:rPr>
              <a:t>Proceso Electoral Local 2019-2020</a:t>
            </a:r>
            <a:endParaRPr lang="es-MX" sz="1050">
              <a:solidFill>
                <a:sysClr val="windowText" lastClr="000000"/>
              </a:solidFill>
              <a:latin typeface="Arial" panose="020B0604020202020204" pitchFamily="34" charset="0"/>
              <a:cs typeface="Arial" panose="020B0604020202020204" pitchFamily="34" charset="0"/>
            </a:endParaRPr>
          </a:p>
          <a:p>
            <a:pPr marL="0" marR="0" lvl="0" indent="0" algn="ctr" defTabSz="914400" rtl="0" eaLnBrk="1" fontAlgn="auto" latinLnBrk="0" hangingPunct="1">
              <a:lnSpc>
                <a:spcPct val="100000"/>
              </a:lnSpc>
              <a:spcBef>
                <a:spcPts val="0"/>
              </a:spcBef>
              <a:spcAft>
                <a:spcPts val="0"/>
              </a:spcAft>
              <a:buClrTx/>
              <a:buSzTx/>
              <a:buFontTx/>
              <a:buNone/>
              <a:tabLst/>
              <a:defRPr sz="1050">
                <a:solidFill>
                  <a:sysClr val="windowText" lastClr="000000"/>
                </a:solidFill>
                <a:latin typeface="Arial" panose="020B0604020202020204" pitchFamily="34" charset="0"/>
                <a:cs typeface="Arial" panose="020B0604020202020204" pitchFamily="34" charset="0"/>
              </a:defRPr>
            </a:pPr>
            <a:r>
              <a:rPr lang="es-MX" sz="1050">
                <a:solidFill>
                  <a:sysClr val="windowText" lastClr="000000"/>
                </a:solidFill>
                <a:latin typeface="Arial" panose="020B0604020202020204" pitchFamily="34" charset="0"/>
                <a:cs typeface="Arial" panose="020B0604020202020204" pitchFamily="34" charset="0"/>
              </a:rPr>
              <a:t>Asistencia de presidentas/es y secretarias/os  a las sesiones de los consejos distritales</a:t>
            </a: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5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title>
    <c:autoTitleDeleted val="0"/>
    <c:view3D>
      <c:rotX val="20"/>
      <c:rotY val="20"/>
      <c:depthPercent val="100"/>
      <c:rAngAx val="1"/>
    </c:view3D>
    <c:floor>
      <c:thickness val="0"/>
      <c:spPr>
        <a:noFill/>
        <a:ln>
          <a:noFill/>
        </a:ln>
        <a:effectLst/>
        <a:sp3d/>
      </c:spPr>
    </c:floor>
    <c:sideWall>
      <c:thickness val="0"/>
      <c:spPr>
        <a:noFill/>
        <a:ln w="25400">
          <a:noFill/>
        </a:ln>
        <a:effectLst/>
        <a:sp3d/>
      </c:spPr>
    </c:sideWall>
    <c:backWall>
      <c:thickness val="0"/>
      <c:spPr>
        <a:noFill/>
        <a:ln w="25400">
          <a:noFill/>
        </a:ln>
        <a:effectLst/>
        <a:sp3d/>
      </c:spPr>
    </c:backWall>
    <c:plotArea>
      <c:layout/>
      <c:bar3DChart>
        <c:barDir val="col"/>
        <c:grouping val="stacked"/>
        <c:varyColors val="0"/>
        <c:ser>
          <c:idx val="0"/>
          <c:order val="0"/>
          <c:tx>
            <c:strRef>
              <c:f>'[3]Anexo 5'!$X$41</c:f>
              <c:strCache>
                <c:ptCount val="1"/>
                <c:pt idx="0">
                  <c:v>Asistencia </c:v>
                </c:pt>
              </c:strCache>
            </c:strRef>
          </c:tx>
          <c:spPr>
            <a:solidFill>
              <a:srgbClr val="D5007F"/>
            </a:solidFill>
            <a:ln>
              <a:noFill/>
            </a:ln>
            <a:effectLst>
              <a:outerShdw blurRad="40000" dist="23000" dir="5400000" rotWithShape="0">
                <a:srgbClr val="000000">
                  <a:alpha val="35000"/>
                </a:srgbClr>
              </a:outerShdw>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'[3]Anexo 5'!$W$42:$W$43</c:f>
              <c:strCache>
                <c:ptCount val="2"/>
                <c:pt idx="0">
                  <c:v>Presidenta/e</c:v>
                </c:pt>
                <c:pt idx="1">
                  <c:v>Secretaria/o</c:v>
                </c:pt>
              </c:strCache>
            </c:strRef>
          </c:cat>
          <c:val>
            <c:numRef>
              <c:f>'[3]Anexo 5'!$X$42:$X$43</c:f>
              <c:numCache>
                <c:formatCode>General</c:formatCode>
                <c:ptCount val="2"/>
                <c:pt idx="0">
                  <c:v>14</c:v>
                </c:pt>
                <c:pt idx="1">
                  <c:v>14</c:v>
                </c:pt>
              </c:numCache>
            </c:numRef>
          </c:val>
          <c:extLst>
            <c:ext xmlns:c16="http://schemas.microsoft.com/office/drawing/2014/chart" uri="{C3380CC4-5D6E-409C-BE32-E72D297353CC}">
              <c16:uniqueId val="{00000000-02CE-42CA-A4EC-BDF6599FEA62}"/>
            </c:ext>
          </c:extLst>
        </c:ser>
        <c:ser>
          <c:idx val="1"/>
          <c:order val="1"/>
          <c:tx>
            <c:strRef>
              <c:f>'[3]Anexo 5'!$Y$41</c:f>
              <c:strCache>
                <c:ptCount val="1"/>
                <c:pt idx="0">
                  <c:v>Inasistencia</c:v>
                </c:pt>
              </c:strCache>
            </c:strRef>
          </c:tx>
          <c:spPr>
            <a:solidFill>
              <a:srgbClr val="B2B2B2"/>
            </a:solidFill>
            <a:ln>
              <a:noFill/>
            </a:ln>
            <a:effectLst>
              <a:outerShdw blurRad="40000" dist="23000" dir="5400000" rotWithShape="0">
                <a:srgbClr val="000000">
                  <a:alpha val="35000"/>
                </a:srgbClr>
              </a:outerShdw>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'[3]Anexo 5'!$W$42:$W$43</c:f>
              <c:strCache>
                <c:ptCount val="2"/>
                <c:pt idx="0">
                  <c:v>Presidenta/e</c:v>
                </c:pt>
                <c:pt idx="1">
                  <c:v>Secretaria/o</c:v>
                </c:pt>
              </c:strCache>
            </c:strRef>
          </c:cat>
          <c:val>
            <c:numRef>
              <c:f>'[3]Anexo 5'!$Y$42:$Y$43</c:f>
              <c:numCache>
                <c:formatCode>General</c:formatCode>
                <c:ptCount val="2"/>
                <c:pt idx="0">
                  <c:v>0</c:v>
                </c:pt>
                <c:pt idx="1">
                  <c:v>0</c:v>
                </c:pt>
              </c:numCache>
            </c:numRef>
          </c:val>
          <c:extLst>
            <c:ext xmlns:c16="http://schemas.microsoft.com/office/drawing/2014/chart" uri="{C3380CC4-5D6E-409C-BE32-E72D297353CC}">
              <c16:uniqueId val="{00000001-02CE-42CA-A4EC-BDF6599FEA62}"/>
            </c:ext>
          </c:extLst>
        </c:ser>
        <c:dLbls>
          <c:showLegendKey val="0"/>
          <c:showVal val="0"/>
          <c:showCatName val="0"/>
          <c:showSerName val="0"/>
          <c:showPercent val="0"/>
          <c:showBubbleSize val="0"/>
        </c:dLbls>
        <c:gapWidth val="150"/>
        <c:shape val="cylinder"/>
        <c:axId val="-360422464"/>
        <c:axId val="-360417024"/>
        <c:axId val="0"/>
      </c:bar3DChart>
      <c:catAx>
        <c:axId val="-360422464"/>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360417024"/>
        <c:crosses val="autoZero"/>
        <c:auto val="1"/>
        <c:lblAlgn val="ctr"/>
        <c:lblOffset val="100"/>
        <c:noMultiLvlLbl val="0"/>
      </c:catAx>
      <c:valAx>
        <c:axId val="-360417024"/>
        <c:scaling>
          <c:orientation val="minMax"/>
        </c:scaling>
        <c:delete val="1"/>
        <c:axPos val="l"/>
        <c:numFmt formatCode="General" sourceLinked="1"/>
        <c:majorTickMark val="none"/>
        <c:minorTickMark val="none"/>
        <c:tickLblPos val="nextTo"/>
        <c:crossAx val="-36042246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noFill/>
    <a:ln w="9525" cap="flat" cmpd="sng" algn="ctr">
      <a:noFill/>
      <a:round/>
    </a:ln>
    <a:effectLst/>
  </c:spPr>
  <c:txPr>
    <a:bodyPr/>
    <a:lstStyle/>
    <a:p>
      <a:pPr>
        <a:defRPr/>
      </a:pPr>
      <a:endParaRPr lang="es-MX"/>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9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s-MX" sz="900">
                <a:solidFill>
                  <a:sysClr val="windowText" lastClr="000000"/>
                </a:solidFill>
                <a:latin typeface="Arial" panose="020B0604020202020204" pitchFamily="34" charset="0"/>
                <a:cs typeface="Arial" panose="020B0604020202020204" pitchFamily="34" charset="0"/>
              </a:rPr>
              <a:t>Gráfica 5.5</a:t>
            </a:r>
          </a:p>
          <a:p>
            <a:pPr marL="0" marR="0" lvl="0" indent="0" algn="ctr" defTabSz="914400" rtl="0" eaLnBrk="1" fontAlgn="auto" latinLnBrk="0" hangingPunct="1">
              <a:lnSpc>
                <a:spcPct val="100000"/>
              </a:lnSpc>
              <a:spcBef>
                <a:spcPts val="0"/>
              </a:spcBef>
              <a:spcAft>
                <a:spcPts val="0"/>
              </a:spcAft>
              <a:buClrTx/>
              <a:buSzTx/>
              <a:buFontTx/>
              <a:buNone/>
              <a:tabLst/>
              <a:defRPr sz="900">
                <a:solidFill>
                  <a:sysClr val="windowText" lastClr="000000"/>
                </a:solidFill>
                <a:latin typeface="Arial" panose="020B0604020202020204" pitchFamily="34" charset="0"/>
                <a:cs typeface="Arial" panose="020B0604020202020204" pitchFamily="34" charset="0"/>
              </a:defRPr>
            </a:pPr>
            <a:r>
              <a:rPr lang="es-MX" sz="900" b="1" i="0" u="none" strike="noStrike" kern="1200" baseline="0">
                <a:solidFill>
                  <a:sysClr val="windowText" lastClr="000000"/>
                </a:solidFill>
                <a:latin typeface="Arial" panose="020B0604020202020204" pitchFamily="34" charset="0"/>
                <a:ea typeface="+mn-ea"/>
                <a:cs typeface="Arial" panose="020B0604020202020204" pitchFamily="34" charset="0"/>
              </a:rPr>
              <a:t>Proceso Electoral Local 2019-2020</a:t>
            </a:r>
            <a:endParaRPr lang="es-MX" sz="900">
              <a:solidFill>
                <a:sysClr val="windowText" lastClr="000000"/>
              </a:solidFill>
              <a:latin typeface="Arial" panose="020B0604020202020204" pitchFamily="34" charset="0"/>
              <a:cs typeface="Arial" panose="020B0604020202020204" pitchFamily="34" charset="0"/>
            </a:endParaRPr>
          </a:p>
          <a:p>
            <a:pPr marL="0" marR="0" lvl="0" indent="0" algn="ctr" defTabSz="914400" rtl="0" eaLnBrk="1" fontAlgn="auto" latinLnBrk="0" hangingPunct="1">
              <a:lnSpc>
                <a:spcPct val="100000"/>
              </a:lnSpc>
              <a:spcBef>
                <a:spcPts val="0"/>
              </a:spcBef>
              <a:spcAft>
                <a:spcPts val="0"/>
              </a:spcAft>
              <a:buClrTx/>
              <a:buSzTx/>
              <a:buFontTx/>
              <a:buNone/>
              <a:tabLst/>
              <a:defRPr sz="900">
                <a:solidFill>
                  <a:sysClr val="windowText" lastClr="000000"/>
                </a:solidFill>
                <a:latin typeface="Arial" panose="020B0604020202020204" pitchFamily="34" charset="0"/>
                <a:cs typeface="Arial" panose="020B0604020202020204" pitchFamily="34" charset="0"/>
              </a:defRPr>
            </a:pPr>
            <a:r>
              <a:rPr lang="es-MX" sz="900">
                <a:solidFill>
                  <a:sysClr val="windowText" lastClr="000000"/>
                </a:solidFill>
                <a:latin typeface="Arial" panose="020B0604020202020204" pitchFamily="34" charset="0"/>
                <a:cs typeface="Arial" panose="020B0604020202020204" pitchFamily="34" charset="0"/>
              </a:rPr>
              <a:t>Asistencia de vocales a las sesiones de los consejos distritales</a:t>
            </a: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9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stacked"/>
        <c:varyColors val="0"/>
        <c:ser>
          <c:idx val="0"/>
          <c:order val="0"/>
          <c:tx>
            <c:strRef>
              <c:f>'[3]Anexo 5'!$R$100</c:f>
              <c:strCache>
                <c:ptCount val="1"/>
                <c:pt idx="0">
                  <c:v>Asistencia </c:v>
                </c:pt>
              </c:strCache>
            </c:strRef>
          </c:tx>
          <c:spPr>
            <a:solidFill>
              <a:srgbClr val="D5007F"/>
            </a:solidFill>
            <a:ln>
              <a:noFill/>
            </a:ln>
            <a:effectLst>
              <a:outerShdw blurRad="40000" dist="23000" dir="5400000" rotWithShape="0">
                <a:srgbClr val="000000">
                  <a:alpha val="35000"/>
                </a:srgbClr>
              </a:outerShdw>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'[3]Anexo 5'!$Q$101:$Q$103</c:f>
              <c:strCache>
                <c:ptCount val="3"/>
                <c:pt idx="0">
                  <c:v>VOE</c:v>
                </c:pt>
                <c:pt idx="1">
                  <c:v>VRFE</c:v>
                </c:pt>
                <c:pt idx="2">
                  <c:v>VCEyEC</c:v>
                </c:pt>
              </c:strCache>
            </c:strRef>
          </c:cat>
          <c:val>
            <c:numRef>
              <c:f>'[3]Anexo 5'!$R$101:$R$103</c:f>
              <c:numCache>
                <c:formatCode>General</c:formatCode>
                <c:ptCount val="3"/>
                <c:pt idx="0">
                  <c:v>14</c:v>
                </c:pt>
                <c:pt idx="1">
                  <c:v>14</c:v>
                </c:pt>
                <c:pt idx="2">
                  <c:v>13</c:v>
                </c:pt>
              </c:numCache>
            </c:numRef>
          </c:val>
          <c:extLst>
            <c:ext xmlns:c16="http://schemas.microsoft.com/office/drawing/2014/chart" uri="{C3380CC4-5D6E-409C-BE32-E72D297353CC}">
              <c16:uniqueId val="{00000000-5846-4B79-8D15-8A75F9FE09B7}"/>
            </c:ext>
          </c:extLst>
        </c:ser>
        <c:ser>
          <c:idx val="1"/>
          <c:order val="1"/>
          <c:tx>
            <c:strRef>
              <c:f>'[3]Anexo 5'!$S$100</c:f>
              <c:strCache>
                <c:ptCount val="1"/>
                <c:pt idx="0">
                  <c:v>Inasistencia</c:v>
                </c:pt>
              </c:strCache>
            </c:strRef>
          </c:tx>
          <c:spPr>
            <a:solidFill>
              <a:srgbClr val="B2B2B2"/>
            </a:solidFill>
            <a:ln>
              <a:noFill/>
            </a:ln>
            <a:effectLst>
              <a:outerShdw blurRad="40000" dist="23000" dir="5400000" rotWithShape="0">
                <a:srgbClr val="000000">
                  <a:alpha val="35000"/>
                </a:srgbClr>
              </a:outerShdw>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'[3]Anexo 5'!$Q$101:$Q$103</c:f>
              <c:strCache>
                <c:ptCount val="3"/>
                <c:pt idx="0">
                  <c:v>VOE</c:v>
                </c:pt>
                <c:pt idx="1">
                  <c:v>VRFE</c:v>
                </c:pt>
                <c:pt idx="2">
                  <c:v>VCEyEC</c:v>
                </c:pt>
              </c:strCache>
            </c:strRef>
          </c:cat>
          <c:val>
            <c:numRef>
              <c:f>'[3]Anexo 5'!$S$101:$S$103</c:f>
              <c:numCache>
                <c:formatCode>General</c:formatCode>
                <c:ptCount val="3"/>
                <c:pt idx="0">
                  <c:v>0</c:v>
                </c:pt>
                <c:pt idx="1">
                  <c:v>0</c:v>
                </c:pt>
                <c:pt idx="2">
                  <c:v>0</c:v>
                </c:pt>
              </c:numCache>
            </c:numRef>
          </c:val>
          <c:extLst>
            <c:ext xmlns:c16="http://schemas.microsoft.com/office/drawing/2014/chart" uri="{C3380CC4-5D6E-409C-BE32-E72D297353CC}">
              <c16:uniqueId val="{00000001-5846-4B79-8D15-8A75F9FE09B7}"/>
            </c:ext>
          </c:extLst>
        </c:ser>
        <c:dLbls>
          <c:showLegendKey val="0"/>
          <c:showVal val="0"/>
          <c:showCatName val="0"/>
          <c:showSerName val="0"/>
          <c:showPercent val="0"/>
          <c:showBubbleSize val="0"/>
        </c:dLbls>
        <c:gapWidth val="150"/>
        <c:shape val="box"/>
        <c:axId val="-360412672"/>
        <c:axId val="-360419200"/>
        <c:axId val="0"/>
      </c:bar3DChart>
      <c:catAx>
        <c:axId val="-360412672"/>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360419200"/>
        <c:crosses val="autoZero"/>
        <c:auto val="1"/>
        <c:lblAlgn val="ctr"/>
        <c:lblOffset val="100"/>
        <c:noMultiLvlLbl val="0"/>
      </c:catAx>
      <c:valAx>
        <c:axId val="-360419200"/>
        <c:scaling>
          <c:orientation val="minMax"/>
        </c:scaling>
        <c:delete val="1"/>
        <c:axPos val="l"/>
        <c:numFmt formatCode="General" sourceLinked="1"/>
        <c:majorTickMark val="none"/>
        <c:minorTickMark val="none"/>
        <c:tickLblPos val="nextTo"/>
        <c:crossAx val="-36041267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noFill/>
    <a:ln w="9525" cap="flat" cmpd="sng" algn="ctr">
      <a:noFill/>
      <a:round/>
    </a:ln>
    <a:effectLst/>
  </c:spPr>
  <c:txPr>
    <a:bodyPr/>
    <a:lstStyle/>
    <a:p>
      <a:pPr>
        <a:defRPr/>
      </a:pPr>
      <a:endParaRPr lang="es-MX"/>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00" b="0" i="0" u="none" strike="noStrike" kern="1200" spc="0" baseline="0">
                <a:solidFill>
                  <a:sysClr val="windowText" lastClr="000000">
                    <a:lumMod val="65000"/>
                    <a:lumOff val="35000"/>
                  </a:sysClr>
                </a:solidFill>
                <a:latin typeface="Arial" panose="020B0604020202020204" pitchFamily="34" charset="0"/>
                <a:ea typeface="+mn-ea"/>
                <a:cs typeface="Arial" panose="020B0604020202020204" pitchFamily="34" charset="0"/>
              </a:defRPr>
            </a:pPr>
            <a:r>
              <a:rPr lang="es-MX" sz="1000" b="1" i="0" baseline="0">
                <a:effectLst/>
                <a:latin typeface="Arial" panose="020B0604020202020204" pitchFamily="34" charset="0"/>
                <a:cs typeface="Arial" panose="020B0604020202020204" pitchFamily="34" charset="0"/>
              </a:rPr>
              <a:t>Gráfica 5.7 </a:t>
            </a:r>
          </a:p>
          <a:p>
            <a:pPr marL="0" marR="0" lvl="0" indent="0" algn="ctr" defTabSz="914400" rtl="0" eaLnBrk="1" fontAlgn="auto" latinLnBrk="0" hangingPunct="1">
              <a:lnSpc>
                <a:spcPct val="100000"/>
              </a:lnSpc>
              <a:spcBef>
                <a:spcPts val="0"/>
              </a:spcBef>
              <a:spcAft>
                <a:spcPts val="0"/>
              </a:spcAft>
              <a:buClrTx/>
              <a:buSzTx/>
              <a:buFontTx/>
              <a:buNone/>
              <a:tabLst/>
              <a:defRPr sz="1000">
                <a:solidFill>
                  <a:sysClr val="windowText" lastClr="000000">
                    <a:lumMod val="65000"/>
                    <a:lumOff val="35000"/>
                  </a:sysClr>
                </a:solidFill>
                <a:latin typeface="Arial" panose="020B0604020202020204" pitchFamily="34" charset="0"/>
                <a:cs typeface="Arial" panose="020B0604020202020204" pitchFamily="34" charset="0"/>
              </a:defRPr>
            </a:pPr>
            <a:r>
              <a:rPr lang="es-MX" sz="1000" b="1" i="0" u="none" strike="noStrike" kern="1200" spc="0" baseline="0">
                <a:solidFill>
                  <a:sysClr val="windowText" lastClr="000000">
                    <a:lumMod val="65000"/>
                    <a:lumOff val="35000"/>
                  </a:sysClr>
                </a:solidFill>
                <a:effectLst/>
                <a:latin typeface="Arial" panose="020B0604020202020204" pitchFamily="34" charset="0"/>
                <a:ea typeface="+mn-ea"/>
                <a:cs typeface="Arial" panose="020B0604020202020204" pitchFamily="34" charset="0"/>
              </a:rPr>
              <a:t>Proceso Electoral Local 2019-2020</a:t>
            </a:r>
          </a:p>
          <a:p>
            <a:pPr marL="0" marR="0" lvl="0" indent="0" algn="ctr" defTabSz="914400" rtl="0" eaLnBrk="1" fontAlgn="auto" latinLnBrk="0" hangingPunct="1">
              <a:lnSpc>
                <a:spcPct val="100000"/>
              </a:lnSpc>
              <a:spcBef>
                <a:spcPts val="0"/>
              </a:spcBef>
              <a:spcAft>
                <a:spcPts val="0"/>
              </a:spcAft>
              <a:buClrTx/>
              <a:buSzTx/>
              <a:buFontTx/>
              <a:buNone/>
              <a:tabLst/>
              <a:defRPr sz="1000">
                <a:solidFill>
                  <a:sysClr val="windowText" lastClr="000000">
                    <a:lumMod val="65000"/>
                    <a:lumOff val="35000"/>
                  </a:sysClr>
                </a:solidFill>
                <a:latin typeface="Arial" panose="020B0604020202020204" pitchFamily="34" charset="0"/>
                <a:cs typeface="Arial" panose="020B0604020202020204" pitchFamily="34" charset="0"/>
              </a:defRPr>
            </a:pPr>
            <a:r>
              <a:rPr lang="es-MX" sz="1000" b="1" i="0" u="none" strike="noStrike" kern="1200" spc="0" baseline="0">
                <a:solidFill>
                  <a:sysClr val="windowText" lastClr="000000">
                    <a:lumMod val="65000"/>
                    <a:lumOff val="35000"/>
                  </a:sysClr>
                </a:solidFill>
                <a:effectLst/>
                <a:latin typeface="Arial" panose="020B0604020202020204" pitchFamily="34" charset="0"/>
                <a:ea typeface="+mn-ea"/>
                <a:cs typeface="Arial" panose="020B0604020202020204" pitchFamily="34" charset="0"/>
              </a:rPr>
              <a:t>Cobertura de asistencia e inasistencia de las consejeras y los consejeros electorales a </a:t>
            </a:r>
            <a:r>
              <a:rPr lang="es-MX" sz="1000" b="1" i="0" baseline="0">
                <a:effectLst/>
                <a:latin typeface="Arial" panose="020B0604020202020204" pitchFamily="34" charset="0"/>
                <a:cs typeface="Arial" panose="020B0604020202020204" pitchFamily="34" charset="0"/>
              </a:rPr>
              <a:t>la sesión extraordinaria de los consejos distritales, por tipo de fórmula a la que fueron designados</a:t>
            </a:r>
            <a:endParaRPr lang="es-MX" sz="1000">
              <a:effectLst/>
              <a:latin typeface="Arial" panose="020B0604020202020204" pitchFamily="34" charset="0"/>
              <a:cs typeface="Arial" panose="020B0604020202020204" pitchFamily="34" charset="0"/>
            </a:endParaRPr>
          </a:p>
        </c:rich>
      </c:tx>
      <c:layout>
        <c:manualLayout>
          <c:xMode val="edge"/>
          <c:yMode val="edge"/>
          <c:x val="0.152651342902142"/>
          <c:y val="1.6927389244541718E-2"/>
        </c:manualLayout>
      </c:layout>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00" b="0" i="0" u="none" strike="noStrike" kern="1200" spc="0" baseline="0">
              <a:solidFill>
                <a:sysClr val="windowText" lastClr="000000">
                  <a:lumMod val="65000"/>
                  <a:lumOff val="35000"/>
                </a:sysClr>
              </a:solidFill>
              <a:latin typeface="Arial" panose="020B0604020202020204" pitchFamily="34" charset="0"/>
              <a:ea typeface="+mn-ea"/>
              <a:cs typeface="Arial" panose="020B0604020202020204" pitchFamily="34" charset="0"/>
            </a:defRPr>
          </a:pPr>
          <a:endParaRPr lang="es-MX"/>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2.4665757822876094E-2"/>
          <c:y val="0.15431956694516522"/>
          <c:w val="0.95633977878261145"/>
          <c:h val="0.67891025251483683"/>
        </c:manualLayout>
      </c:layout>
      <c:bar3DChart>
        <c:barDir val="col"/>
        <c:grouping val="stacked"/>
        <c:varyColors val="0"/>
        <c:ser>
          <c:idx val="0"/>
          <c:order val="1"/>
          <c:tx>
            <c:strRef>
              <c:f>'[3]Anexo 5'!$E$45</c:f>
              <c:strCache>
                <c:ptCount val="1"/>
                <c:pt idx="0">
                  <c:v>Asistencia</c:v>
                </c:pt>
              </c:strCache>
            </c:strRef>
          </c:tx>
          <c:spPr>
            <a:solidFill>
              <a:srgbClr val="D5007F"/>
            </a:solidFill>
            <a:ln>
              <a:noFill/>
            </a:ln>
            <a:effectLst/>
            <a:sp3d/>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'[3]Anexo 5'!$F$43:$K$44</c:f>
              <c:multiLvlStrCache>
                <c:ptCount val="6"/>
                <c:lvl/>
                <c:lvl>
                  <c:pt idx="0">
                    <c:v>Consejera/o F1</c:v>
                  </c:pt>
                  <c:pt idx="1">
                    <c:v>Consejera/o F2</c:v>
                  </c:pt>
                  <c:pt idx="2">
                    <c:v>Consejera/o F3</c:v>
                  </c:pt>
                  <c:pt idx="3">
                    <c:v>Consejera/o F4</c:v>
                  </c:pt>
                  <c:pt idx="4">
                    <c:v>Consejera/o F5</c:v>
                  </c:pt>
                  <c:pt idx="5">
                    <c:v>Consejera/o F6</c:v>
                  </c:pt>
                </c:lvl>
              </c:multiLvlStrCache>
            </c:multiLvlStrRef>
          </c:cat>
          <c:val>
            <c:numRef>
              <c:f>'[3]Anexo 5'!$F$45:$K$45</c:f>
              <c:numCache>
                <c:formatCode>General</c:formatCode>
                <c:ptCount val="6"/>
                <c:pt idx="0">
                  <c:v>13</c:v>
                </c:pt>
                <c:pt idx="1">
                  <c:v>14</c:v>
                </c:pt>
                <c:pt idx="2">
                  <c:v>13</c:v>
                </c:pt>
                <c:pt idx="3">
                  <c:v>13</c:v>
                </c:pt>
                <c:pt idx="4">
                  <c:v>14</c:v>
                </c:pt>
                <c:pt idx="5">
                  <c:v>14</c:v>
                </c:pt>
              </c:numCache>
            </c:numRef>
          </c:val>
          <c:extLst>
            <c:ext xmlns:c16="http://schemas.microsoft.com/office/drawing/2014/chart" uri="{C3380CC4-5D6E-409C-BE32-E72D297353CC}">
              <c16:uniqueId val="{00000000-BEFE-4D14-A951-04653336DCBC}"/>
            </c:ext>
          </c:extLst>
        </c:ser>
        <c:ser>
          <c:idx val="1"/>
          <c:order val="2"/>
          <c:tx>
            <c:strRef>
              <c:f>'[3]Anexo 5'!$E$46</c:f>
              <c:strCache>
                <c:ptCount val="1"/>
                <c:pt idx="0">
                  <c:v>Inasistencia</c:v>
                </c:pt>
              </c:strCache>
            </c:strRef>
          </c:tx>
          <c:spPr>
            <a:solidFill>
              <a:srgbClr val="B2B2B2"/>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'[3]Anexo 5'!$F$43:$K$44</c:f>
              <c:multiLvlStrCache>
                <c:ptCount val="6"/>
                <c:lvl/>
                <c:lvl>
                  <c:pt idx="0">
                    <c:v>Consejera/o F1</c:v>
                  </c:pt>
                  <c:pt idx="1">
                    <c:v>Consejera/o F2</c:v>
                  </c:pt>
                  <c:pt idx="2">
                    <c:v>Consejera/o F3</c:v>
                  </c:pt>
                  <c:pt idx="3">
                    <c:v>Consejera/o F4</c:v>
                  </c:pt>
                  <c:pt idx="4">
                    <c:v>Consejera/o F5</c:v>
                  </c:pt>
                  <c:pt idx="5">
                    <c:v>Consejera/o F6</c:v>
                  </c:pt>
                </c:lvl>
              </c:multiLvlStrCache>
            </c:multiLvlStrRef>
          </c:cat>
          <c:val>
            <c:numRef>
              <c:f>'[3]Anexo 5'!$F$46:$K$46</c:f>
              <c:numCache>
                <c:formatCode>General</c:formatCode>
                <c:ptCount val="6"/>
                <c:pt idx="0">
                  <c:v>1</c:v>
                </c:pt>
                <c:pt idx="1">
                  <c:v>0</c:v>
                </c:pt>
                <c:pt idx="2">
                  <c:v>1</c:v>
                </c:pt>
                <c:pt idx="3">
                  <c:v>1</c:v>
                </c:pt>
                <c:pt idx="4">
                  <c:v>0</c:v>
                </c:pt>
                <c:pt idx="5">
                  <c:v>0</c:v>
                </c:pt>
              </c:numCache>
            </c:numRef>
          </c:val>
          <c:extLst>
            <c:ext xmlns:c16="http://schemas.microsoft.com/office/drawing/2014/chart" uri="{C3380CC4-5D6E-409C-BE32-E72D297353CC}">
              <c16:uniqueId val="{00000001-BEFE-4D14-A951-04653336DCBC}"/>
            </c:ext>
          </c:extLst>
        </c:ser>
        <c:dLbls>
          <c:showLegendKey val="0"/>
          <c:showVal val="1"/>
          <c:showCatName val="0"/>
          <c:showSerName val="0"/>
          <c:showPercent val="0"/>
          <c:showBubbleSize val="0"/>
        </c:dLbls>
        <c:gapWidth val="150"/>
        <c:shape val="cylinder"/>
        <c:axId val="1368874047"/>
        <c:axId val="1368872383"/>
        <c:axId val="0"/>
        <c:extLst>
          <c:ext xmlns:c15="http://schemas.microsoft.com/office/drawing/2012/chart" uri="{02D57815-91ED-43cb-92C2-25804820EDAC}">
            <c15:filteredBarSeries>
              <c15:ser>
                <c:idx val="2"/>
                <c:order val="0"/>
                <c:spPr>
                  <a:solidFill>
                    <a:schemeClr val="accent3"/>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extLst>
                      <c:ext uri="{02D57815-91ED-43cb-92C2-25804820EDAC}">
                        <c15:formulaRef>
                          <c15:sqref>'[3]Anexo 5'!$F$43:$K$44</c15:sqref>
                        </c15:formulaRef>
                      </c:ext>
                    </c:extLst>
                    <c:multiLvlStrCache>
                      <c:ptCount val="6"/>
                      <c:lvl/>
                      <c:lvl>
                        <c:pt idx="0">
                          <c:v>Consejera/o F1</c:v>
                        </c:pt>
                        <c:pt idx="1">
                          <c:v>Consejera/o F2</c:v>
                        </c:pt>
                        <c:pt idx="2">
                          <c:v>Consejera/o F3</c:v>
                        </c:pt>
                        <c:pt idx="3">
                          <c:v>Consejera/o F4</c:v>
                        </c:pt>
                        <c:pt idx="4">
                          <c:v>Consejera/o F5</c:v>
                        </c:pt>
                        <c:pt idx="5">
                          <c:v>Consejera/o F6</c:v>
                        </c:pt>
                      </c:lvl>
                    </c:multiLvlStrCache>
                  </c:multiLvlStrRef>
                </c:cat>
                <c:val>
                  <c:numRef>
                    <c:extLst>
                      <c:ext uri="{02D57815-91ED-43cb-92C2-25804820EDAC}">
                        <c15:formulaRef>
                          <c15:sqref>'[3]Anexo 5'!$F$44:$K$44</c15:sqref>
                        </c15:formulaRef>
                      </c:ext>
                    </c:extLst>
                    <c:numCache>
                      <c:formatCode>General</c:formatCode>
                      <c:ptCount val="6"/>
                    </c:numCache>
                  </c:numRef>
                </c:val>
                <c:extLst>
                  <c:ext xmlns:c16="http://schemas.microsoft.com/office/drawing/2014/chart" uri="{C3380CC4-5D6E-409C-BE32-E72D297353CC}">
                    <c16:uniqueId val="{00000002-BEFE-4D14-A951-04653336DCBC}"/>
                  </c:ext>
                </c:extLst>
              </c15:ser>
            </c15:filteredBarSeries>
          </c:ext>
        </c:extLst>
      </c:bar3DChart>
      <c:catAx>
        <c:axId val="1368874047"/>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1368872383"/>
        <c:crosses val="autoZero"/>
        <c:auto val="1"/>
        <c:lblAlgn val="ctr"/>
        <c:lblOffset val="100"/>
        <c:noMultiLvlLbl val="0"/>
      </c:catAx>
      <c:valAx>
        <c:axId val="1368872383"/>
        <c:scaling>
          <c:orientation val="minMax"/>
        </c:scaling>
        <c:delete val="1"/>
        <c:axPos val="l"/>
        <c:numFmt formatCode="General" sourceLinked="1"/>
        <c:majorTickMark val="none"/>
        <c:minorTickMark val="none"/>
        <c:tickLblPos val="nextTo"/>
        <c:crossAx val="136887404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noFill/>
    <a:ln w="9525" cap="flat" cmpd="sng" algn="ctr">
      <a:noFill/>
      <a:round/>
    </a:ln>
    <a:effectLst/>
  </c:spPr>
  <c:txPr>
    <a:bodyPr/>
    <a:lstStyle/>
    <a:p>
      <a:pPr>
        <a:defRPr/>
      </a:pPr>
      <a:endParaRPr lang="es-MX"/>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'Anexo 6'!$AC$6:$AD$6</c:f>
              <c:strCache>
                <c:ptCount val="1"/>
                <c:pt idx="0">
                  <c:v>Asistencia</c:v>
                </c:pt>
              </c:strCache>
            </c:strRef>
          </c:tx>
          <c:spPr>
            <a:solidFill>
              <a:srgbClr val="D5007F"/>
            </a:solidFill>
            <a:ln>
              <a:noFill/>
            </a:ln>
            <a:effectLst/>
          </c:spPr>
          <c:invertIfNegative val="0"/>
          <c:dLbls>
            <c:dLbl>
              <c:idx val="0"/>
              <c:tx>
                <c:rich>
                  <a:bodyPr/>
                  <a:lstStyle/>
                  <a:p>
                    <a:fld id="{629CB39F-14C5-4338-BF0F-A176C9AC6F30}" type="CELLRANGE">
                      <a:rPr lang="en-US"/>
                      <a:pPr/>
                      <a:t>[CELLRANGE]</a:t>
                    </a:fld>
                    <a:endParaRPr lang="en-US" baseline="0"/>
                  </a:p>
                  <a:p>
                    <a:fld id="{0ABB7377-3922-4A0E-B5A8-A669DED596CF}" type="VALUE">
                      <a:rPr lang="en-US"/>
                      <a:pPr/>
                      <a:t>[VALOR]</a:t>
                    </a:fld>
                    <a:endParaRPr lang="es-MX"/>
                  </a:p>
                </c:rich>
              </c:tx>
              <c:dLblPos val="inBase"/>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4-09ED-4038-89C1-F2B8A44E8922}"/>
                </c:ext>
              </c:extLst>
            </c:dLbl>
            <c:dLbl>
              <c:idx val="1"/>
              <c:tx>
                <c:rich>
                  <a:bodyPr/>
                  <a:lstStyle/>
                  <a:p>
                    <a:fld id="{ACB295F9-B758-4D30-80A8-472895535D10}" type="CELLRANGE">
                      <a:rPr lang="en-US"/>
                      <a:pPr/>
                      <a:t>[CELLRANGE]</a:t>
                    </a:fld>
                    <a:endParaRPr lang="en-US" baseline="0"/>
                  </a:p>
                  <a:p>
                    <a:fld id="{082A9E25-CFB4-4BCD-95A0-092B5342E2E6}" type="VALUE">
                      <a:rPr lang="en-US"/>
                      <a:pPr/>
                      <a:t>[VALOR]</a:t>
                    </a:fld>
                    <a:endParaRPr lang="es-MX"/>
                  </a:p>
                </c:rich>
              </c:tx>
              <c:dLblPos val="inBase"/>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5-09ED-4038-89C1-F2B8A44E8922}"/>
                </c:ext>
              </c:extLst>
            </c:dLbl>
            <c:dLbl>
              <c:idx val="2"/>
              <c:tx>
                <c:rich>
                  <a:bodyPr/>
                  <a:lstStyle/>
                  <a:p>
                    <a:fld id="{0EA02416-8A72-4D74-8CEC-61CB46817578}" type="CELLRANGE">
                      <a:rPr lang="en-US"/>
                      <a:pPr/>
                      <a:t>[CELLRANGE]</a:t>
                    </a:fld>
                    <a:endParaRPr lang="en-US" baseline="0"/>
                  </a:p>
                  <a:p>
                    <a:fld id="{236C647B-DBF3-49B4-8837-DD6CAF57ED84}" type="VALUE">
                      <a:rPr lang="en-US"/>
                      <a:pPr/>
                      <a:t>[VALOR]</a:t>
                    </a:fld>
                    <a:endParaRPr lang="es-MX"/>
                  </a:p>
                </c:rich>
              </c:tx>
              <c:dLblPos val="inBase"/>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6-09ED-4038-89C1-F2B8A44E8922}"/>
                </c:ext>
              </c:extLst>
            </c:dLbl>
            <c:dLbl>
              <c:idx val="3"/>
              <c:tx>
                <c:rich>
                  <a:bodyPr/>
                  <a:lstStyle/>
                  <a:p>
                    <a:fld id="{B65CE4B8-937F-4E66-A913-7166C803F1DB}" type="CELLRANGE">
                      <a:rPr lang="en-US"/>
                      <a:pPr/>
                      <a:t>[CELLRANGE]</a:t>
                    </a:fld>
                    <a:endParaRPr lang="en-US" baseline="0"/>
                  </a:p>
                  <a:p>
                    <a:fld id="{D7FF0FF0-2EA9-4CCB-9B24-D74392EB0AE8}" type="VALUE">
                      <a:rPr lang="en-US"/>
                      <a:pPr/>
                      <a:t>[VALOR]</a:t>
                    </a:fld>
                    <a:endParaRPr lang="es-MX"/>
                  </a:p>
                </c:rich>
              </c:tx>
              <c:dLblPos val="inBase"/>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7-09ED-4038-89C1-F2B8A44E8922}"/>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s-MX"/>
              </a:p>
            </c:txPr>
            <c:dLblPos val="inBase"/>
            <c:showLegendKey val="0"/>
            <c:showVal val="1"/>
            <c:showCatName val="0"/>
            <c:showSerName val="0"/>
            <c:showPercent val="0"/>
            <c:showBubbleSize val="0"/>
            <c:separator>
</c:separator>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'Anexo 6'!$AB$8:$AB$9</c:f>
              <c:strCache>
                <c:ptCount val="2"/>
                <c:pt idx="0">
                  <c:v>Ord. 2019-2020
10 Enero
</c:v>
                </c:pt>
                <c:pt idx="1">
                  <c:v>Ord. 2019-2020
16 Enero
</c:v>
                </c:pt>
              </c:strCache>
            </c:strRef>
          </c:cat>
          <c:val>
            <c:numRef>
              <c:f>'Anexo 6'!$AD$8:$AD$9</c:f>
              <c:numCache>
                <c:formatCode>0.00</c:formatCode>
                <c:ptCount val="2"/>
                <c:pt idx="0">
                  <c:v>71.428571428571431</c:v>
                </c:pt>
                <c:pt idx="1">
                  <c:v>74.489795918367349</c:v>
                </c:pt>
              </c:numCache>
            </c:numRef>
          </c:val>
          <c:extLst>
            <c:ext xmlns:c15="http://schemas.microsoft.com/office/drawing/2012/chart" uri="{02D57815-91ED-43cb-92C2-25804820EDAC}">
              <c15:datalabelsRange>
                <c15:f>'Anexo 6'!$AC$8:$AC$11</c15:f>
                <c15:dlblRangeCache>
                  <c:ptCount val="4"/>
                  <c:pt idx="0">
                    <c:v>70</c:v>
                  </c:pt>
                  <c:pt idx="1">
                    <c:v>73</c:v>
                  </c:pt>
                </c15:dlblRangeCache>
              </c15:datalabelsRange>
            </c:ext>
            <c:ext xmlns:c16="http://schemas.microsoft.com/office/drawing/2014/chart" uri="{C3380CC4-5D6E-409C-BE32-E72D297353CC}">
              <c16:uniqueId val="{00000000-09ED-4038-89C1-F2B8A44E8922}"/>
            </c:ext>
          </c:extLst>
        </c:ser>
        <c:ser>
          <c:idx val="1"/>
          <c:order val="1"/>
          <c:tx>
            <c:strRef>
              <c:f>'Anexo 6'!$AE$6:$AF$6</c:f>
              <c:strCache>
                <c:ptCount val="1"/>
                <c:pt idx="0">
                  <c:v>Inasistencia</c:v>
                </c:pt>
              </c:strCache>
            </c:strRef>
          </c:tx>
          <c:spPr>
            <a:solidFill>
              <a:schemeClr val="bg1">
                <a:lumMod val="50000"/>
              </a:schemeClr>
            </a:solidFill>
            <a:ln>
              <a:noFill/>
            </a:ln>
            <a:effectLst/>
          </c:spPr>
          <c:invertIfNegative val="0"/>
          <c:dLbls>
            <c:dLbl>
              <c:idx val="0"/>
              <c:tx>
                <c:rich>
                  <a:bodyPr/>
                  <a:lstStyle/>
                  <a:p>
                    <a:fld id="{06F320F4-A19D-4BC8-8579-72E3C3C26F4A}" type="CELLRANGE">
                      <a:rPr lang="en-US"/>
                      <a:pPr/>
                      <a:t>[CELLRANGE]</a:t>
                    </a:fld>
                    <a:endParaRPr lang="en-US" baseline="0"/>
                  </a:p>
                  <a:p>
                    <a:fld id="{4871B669-E352-48BD-925D-36692CE16599}" type="VALUE">
                      <a:rPr lang="en-US"/>
                      <a:pPr/>
                      <a:t>[VALOR]</a:t>
                    </a:fld>
                    <a:endParaRPr lang="es-MX"/>
                  </a:p>
                </c:rich>
              </c:tx>
              <c:dLblPos val="inBase"/>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8-09ED-4038-89C1-F2B8A44E8922}"/>
                </c:ext>
              </c:extLst>
            </c:dLbl>
            <c:dLbl>
              <c:idx val="1"/>
              <c:tx>
                <c:rich>
                  <a:bodyPr/>
                  <a:lstStyle/>
                  <a:p>
                    <a:fld id="{3D63C831-E311-4A77-89EA-1D371B9B647B}" type="CELLRANGE">
                      <a:rPr lang="en-US"/>
                      <a:pPr/>
                      <a:t>[CELLRANGE]</a:t>
                    </a:fld>
                    <a:endParaRPr lang="en-US" baseline="0"/>
                  </a:p>
                  <a:p>
                    <a:fld id="{7717083D-EEA6-46BD-BC4D-0BEE9D824D72}" type="VALUE">
                      <a:rPr lang="en-US"/>
                      <a:pPr/>
                      <a:t>[VALOR]</a:t>
                    </a:fld>
                    <a:endParaRPr lang="es-MX"/>
                  </a:p>
                </c:rich>
              </c:tx>
              <c:dLblPos val="inBase"/>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9-09ED-4038-89C1-F2B8A44E8922}"/>
                </c:ext>
              </c:extLst>
            </c:dLbl>
            <c:dLbl>
              <c:idx val="2"/>
              <c:tx>
                <c:rich>
                  <a:bodyPr/>
                  <a:lstStyle/>
                  <a:p>
                    <a:fld id="{D59F94D1-E9E4-4ECE-A8D8-6B484EDD3113}" type="CELLRANGE">
                      <a:rPr lang="en-US"/>
                      <a:pPr/>
                      <a:t>[CELLRANGE]</a:t>
                    </a:fld>
                    <a:endParaRPr lang="en-US" baseline="0"/>
                  </a:p>
                  <a:p>
                    <a:fld id="{B913A3E9-1142-40A1-BF39-DC6A876E35E0}" type="VALUE">
                      <a:rPr lang="en-US"/>
                      <a:pPr/>
                      <a:t>[VALOR]</a:t>
                    </a:fld>
                    <a:endParaRPr lang="es-MX"/>
                  </a:p>
                </c:rich>
              </c:tx>
              <c:dLblPos val="inBase"/>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A-09ED-4038-89C1-F2B8A44E8922}"/>
                </c:ext>
              </c:extLst>
            </c:dLbl>
            <c:dLbl>
              <c:idx val="3"/>
              <c:tx>
                <c:rich>
                  <a:bodyPr/>
                  <a:lstStyle/>
                  <a:p>
                    <a:fld id="{AA633873-4927-41CA-B326-BC24BF473233}" type="CELLRANGE">
                      <a:rPr lang="en-US"/>
                      <a:pPr/>
                      <a:t>[CELLRANGE]</a:t>
                    </a:fld>
                    <a:endParaRPr lang="en-US" baseline="0"/>
                  </a:p>
                  <a:p>
                    <a:fld id="{1AF05BBC-A26E-4AAF-861B-21199E713E0B}" type="VALUE">
                      <a:rPr lang="en-US"/>
                      <a:pPr/>
                      <a:t>[VALOR]</a:t>
                    </a:fld>
                    <a:endParaRPr lang="es-MX"/>
                  </a:p>
                </c:rich>
              </c:tx>
              <c:dLblPos val="inBase"/>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B-09ED-4038-89C1-F2B8A44E8922}"/>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s-MX"/>
              </a:p>
            </c:txPr>
            <c:dLblPos val="inBase"/>
            <c:showLegendKey val="0"/>
            <c:showVal val="1"/>
            <c:showCatName val="0"/>
            <c:showSerName val="0"/>
            <c:showPercent val="0"/>
            <c:showBubbleSize val="0"/>
            <c:separator>
</c:separator>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'Anexo 6'!$AB$8:$AB$9</c:f>
              <c:strCache>
                <c:ptCount val="2"/>
                <c:pt idx="0">
                  <c:v>Ord. 2019-2020
10 Enero
</c:v>
                </c:pt>
                <c:pt idx="1">
                  <c:v>Ord. 2019-2020
16 Enero
</c:v>
                </c:pt>
              </c:strCache>
            </c:strRef>
          </c:cat>
          <c:val>
            <c:numRef>
              <c:f>'Anexo 6'!$AF$8:$AF$9</c:f>
              <c:numCache>
                <c:formatCode>0.00</c:formatCode>
                <c:ptCount val="2"/>
                <c:pt idx="0">
                  <c:v>28.571428571428569</c:v>
                </c:pt>
                <c:pt idx="1">
                  <c:v>25.510204081632654</c:v>
                </c:pt>
              </c:numCache>
            </c:numRef>
          </c:val>
          <c:extLst>
            <c:ext xmlns:c15="http://schemas.microsoft.com/office/drawing/2012/chart" uri="{02D57815-91ED-43cb-92C2-25804820EDAC}">
              <c15:datalabelsRange>
                <c15:f>'Anexo 6'!$AE$8:$AE$11</c15:f>
                <c15:dlblRangeCache>
                  <c:ptCount val="4"/>
                  <c:pt idx="0">
                    <c:v>28</c:v>
                  </c:pt>
                  <c:pt idx="1">
                    <c:v>25</c:v>
                  </c:pt>
                </c15:dlblRangeCache>
              </c15:datalabelsRange>
            </c:ext>
            <c:ext xmlns:c16="http://schemas.microsoft.com/office/drawing/2014/chart" uri="{C3380CC4-5D6E-409C-BE32-E72D297353CC}">
              <c16:uniqueId val="{00000001-09ED-4038-89C1-F2B8A44E8922}"/>
            </c:ext>
          </c:extLst>
        </c:ser>
        <c:ser>
          <c:idx val="2"/>
          <c:order val="2"/>
          <c:tx>
            <c:strRef>
              <c:f>'Anexo 6'!$AG$6:$AH$6</c:f>
              <c:strCache>
                <c:ptCount val="1"/>
                <c:pt idx="0">
                  <c:v>Justificaciones</c:v>
                </c:pt>
              </c:strCache>
            </c:strRef>
          </c:tx>
          <c:spPr>
            <a:solidFill>
              <a:schemeClr val="bg1">
                <a:lumMod val="85000"/>
              </a:schemeClr>
            </a:solidFill>
            <a:ln>
              <a:noFill/>
            </a:ln>
            <a:effectLst/>
          </c:spPr>
          <c:invertIfNegative val="0"/>
          <c:dLbls>
            <c:dLbl>
              <c:idx val="0"/>
              <c:tx>
                <c:rich>
                  <a:bodyPr/>
                  <a:lstStyle/>
                  <a:p>
                    <a:fld id="{E3290FCE-D186-4620-920E-40FE1A9E27D1}" type="CELLRANGE">
                      <a:rPr lang="en-US"/>
                      <a:pPr/>
                      <a:t>[CELLRANGE]</a:t>
                    </a:fld>
                    <a:endParaRPr lang="en-US" baseline="0"/>
                  </a:p>
                  <a:p>
                    <a:fld id="{43A9C9EC-F6F8-48FD-90D2-9AA40BA602A3}" type="VALUE">
                      <a:rPr lang="en-US"/>
                      <a:pPr/>
                      <a:t>[VALOR]</a:t>
                    </a:fld>
                    <a:endParaRPr lang="es-MX"/>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C-09ED-4038-89C1-F2B8A44E8922}"/>
                </c:ext>
              </c:extLst>
            </c:dLbl>
            <c:dLbl>
              <c:idx val="1"/>
              <c:tx>
                <c:rich>
                  <a:bodyPr/>
                  <a:lstStyle/>
                  <a:p>
                    <a:fld id="{B373FE00-F1A5-4DA5-8721-69AD9B708654}" type="CELLRANGE">
                      <a:rPr lang="en-US"/>
                      <a:pPr/>
                      <a:t>[CELLRANGE]</a:t>
                    </a:fld>
                    <a:endParaRPr lang="en-US" baseline="0"/>
                  </a:p>
                  <a:p>
                    <a:fld id="{DBB4D1E3-ED03-4B1E-8BDE-630E23114B32}" type="VALUE">
                      <a:rPr lang="en-US"/>
                      <a:pPr/>
                      <a:t>[VALOR]</a:t>
                    </a:fld>
                    <a:endParaRPr lang="es-MX"/>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D-09ED-4038-89C1-F2B8A44E8922}"/>
                </c:ext>
              </c:extLst>
            </c:dLbl>
            <c:dLbl>
              <c:idx val="2"/>
              <c:tx>
                <c:rich>
                  <a:bodyPr/>
                  <a:lstStyle/>
                  <a:p>
                    <a:fld id="{3DC70D2A-622E-4D2F-BBF2-FAAA082DA350}" type="CELLRANGE">
                      <a:rPr lang="en-US"/>
                      <a:pPr/>
                      <a:t>[CELLRANGE]</a:t>
                    </a:fld>
                    <a:endParaRPr lang="en-US" baseline="0"/>
                  </a:p>
                  <a:p>
                    <a:fld id="{8C47A076-D7D0-4741-BD46-13A21DA65EF2}" type="VALUE">
                      <a:rPr lang="en-US"/>
                      <a:pPr/>
                      <a:t>[VALOR]</a:t>
                    </a:fld>
                    <a:endParaRPr lang="es-MX"/>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E-09ED-4038-89C1-F2B8A44E8922}"/>
                </c:ext>
              </c:extLst>
            </c:dLbl>
            <c:dLbl>
              <c:idx val="3"/>
              <c:tx>
                <c:rich>
                  <a:bodyPr/>
                  <a:lstStyle/>
                  <a:p>
                    <a:fld id="{D66C24EB-7667-48A3-9C5C-8450D36D491C}" type="CELLRANGE">
                      <a:rPr lang="en-US"/>
                      <a:pPr/>
                      <a:t>[CELLRANGE]</a:t>
                    </a:fld>
                    <a:endParaRPr lang="en-US" baseline="0"/>
                  </a:p>
                  <a:p>
                    <a:fld id="{7FED0C0C-5D7E-4071-909E-8543620162BD}" type="VALUE">
                      <a:rPr lang="en-US"/>
                      <a:pPr/>
                      <a:t>[VALOR]</a:t>
                    </a:fld>
                    <a:endParaRPr lang="es-MX"/>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F-09ED-4038-89C1-F2B8A44E8922}"/>
                </c:ext>
              </c:extLst>
            </c:dLbl>
            <c:spPr>
              <a:noFill/>
              <a:ln>
                <a:noFill/>
              </a:ln>
              <a:effectLst/>
            </c:spPr>
            <c:txPr>
              <a:bodyPr rot="0" spcFirstLastPara="1" vertOverflow="ellipsis" vert="horz" wrap="square" lIns="38100" tIns="19050" rIns="38100" bIns="19050" anchor="t" anchorCtr="1">
                <a:spAutoFit/>
              </a:bodyPr>
              <a:lstStyle/>
              <a:p>
                <a:pPr>
                  <a:defRPr sz="1100" b="1" i="0" u="none" strike="noStrike" kern="1200" baseline="0">
                    <a:solidFill>
                      <a:schemeClr val="tx1">
                        <a:lumMod val="75000"/>
                        <a:lumOff val="25000"/>
                      </a:schemeClr>
                    </a:solidFill>
                    <a:latin typeface="+mn-lt"/>
                    <a:ea typeface="+mn-ea"/>
                    <a:cs typeface="+mn-cs"/>
                  </a:defRPr>
                </a:pPr>
                <a:endParaRPr lang="es-MX"/>
              </a:p>
            </c:txPr>
            <c:dLblPos val="ctr"/>
            <c:showLegendKey val="0"/>
            <c:showVal val="1"/>
            <c:showCatName val="0"/>
            <c:showSerName val="0"/>
            <c:showPercent val="0"/>
            <c:showBubbleSize val="0"/>
            <c:separator>
</c:separator>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'Anexo 6'!$AB$8:$AB$9</c:f>
              <c:strCache>
                <c:ptCount val="2"/>
                <c:pt idx="0">
                  <c:v>Ord. 2019-2020
10 Enero
</c:v>
                </c:pt>
                <c:pt idx="1">
                  <c:v>Ord. 2019-2020
16 Enero
</c:v>
                </c:pt>
              </c:strCache>
            </c:strRef>
          </c:cat>
          <c:val>
            <c:numRef>
              <c:f>'Anexo 6'!$AH$8:$AH$9</c:f>
              <c:numCache>
                <c:formatCode>0.00</c:formatCode>
                <c:ptCount val="2"/>
                <c:pt idx="0">
                  <c:v>0</c:v>
                </c:pt>
                <c:pt idx="1">
                  <c:v>0</c:v>
                </c:pt>
              </c:numCache>
            </c:numRef>
          </c:val>
          <c:extLst>
            <c:ext xmlns:c15="http://schemas.microsoft.com/office/drawing/2012/chart" uri="{02D57815-91ED-43cb-92C2-25804820EDAC}">
              <c15:datalabelsRange>
                <c15:f>'Anexo 6'!$AG$8:$AG$11</c15:f>
                <c15:dlblRangeCache>
                  <c:ptCount val="4"/>
                  <c:pt idx="0">
                    <c:v>0</c:v>
                  </c:pt>
                  <c:pt idx="1">
                    <c:v>0</c:v>
                  </c:pt>
                </c15:dlblRangeCache>
              </c15:datalabelsRange>
            </c:ext>
            <c:ext xmlns:c16="http://schemas.microsoft.com/office/drawing/2014/chart" uri="{C3380CC4-5D6E-409C-BE32-E72D297353CC}">
              <c16:uniqueId val="{00000002-09ED-4038-89C1-F2B8A44E8922}"/>
            </c:ext>
          </c:extLst>
        </c:ser>
        <c:dLbls>
          <c:showLegendKey val="0"/>
          <c:showVal val="0"/>
          <c:showCatName val="0"/>
          <c:showSerName val="0"/>
          <c:showPercent val="0"/>
          <c:showBubbleSize val="0"/>
        </c:dLbls>
        <c:gapWidth val="150"/>
        <c:overlap val="100"/>
        <c:axId val="1605381647"/>
        <c:axId val="1605394543"/>
      </c:barChart>
      <c:catAx>
        <c:axId val="1605381647"/>
        <c:scaling>
          <c:orientation val="minMax"/>
        </c:scaling>
        <c:delete val="0"/>
        <c:axPos val="b"/>
        <c:numFmt formatCode="General" sourceLinked="1"/>
        <c:majorTickMark val="none"/>
        <c:minorTickMark val="out"/>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MX"/>
          </a:p>
        </c:txPr>
        <c:crossAx val="1605394543"/>
        <c:crosses val="autoZero"/>
        <c:auto val="1"/>
        <c:lblAlgn val="ctr"/>
        <c:lblOffset val="100"/>
        <c:noMultiLvlLbl val="0"/>
      </c:catAx>
      <c:valAx>
        <c:axId val="1605394543"/>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MX"/>
          </a:p>
        </c:txPr>
        <c:crossAx val="1605381647"/>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6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s-MX" sz="800" b="1"/>
              <a:t>Gráfica 1</a:t>
            </a:r>
          </a:p>
          <a:p>
            <a:pPr>
              <a:defRPr/>
            </a:pPr>
            <a:r>
              <a:rPr lang="en-US" sz="800" b="1"/>
              <a:t>Proceso Electoral Local Extraordinario 2019</a:t>
            </a:r>
            <a:endParaRPr lang="es-MX" sz="800" b="1"/>
          </a:p>
          <a:p>
            <a:pPr>
              <a:defRPr/>
            </a:pPr>
            <a:r>
              <a:rPr lang="es-MX" sz="800" b="1"/>
              <a:t>Distribución relativa de vacantes y cargos ocupados de consejeras/os electorales de los consejos distritales</a:t>
            </a:r>
          </a:p>
        </c:rich>
      </c:tx>
      <c:overlay val="0"/>
      <c:spPr>
        <a:noFill/>
        <a:ln>
          <a:noFill/>
        </a:ln>
        <a:effectLst/>
      </c:spPr>
      <c:txPr>
        <a:bodyPr rot="0" spcFirstLastPara="1" vertOverflow="ellipsis" vert="horz" wrap="square" anchor="ctr" anchorCtr="1"/>
        <a:lstStyle/>
        <a:p>
          <a:pPr>
            <a:defRPr sz="96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MX"/>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3.0566981402278322E-2"/>
          <c:y val="0.29750043289193651"/>
          <c:w val="0.94827126224229819"/>
          <c:h val="0.54943404325500544"/>
        </c:manualLayout>
      </c:layout>
      <c:bar3DChart>
        <c:barDir val="col"/>
        <c:grouping val="percentStacked"/>
        <c:varyColors val="0"/>
        <c:ser>
          <c:idx val="0"/>
          <c:order val="0"/>
          <c:tx>
            <c:strRef>
              <c:f>'[2]Anexo 1'!$V$14</c:f>
              <c:strCache>
                <c:ptCount val="1"/>
                <c:pt idx="0">
                  <c:v>Plazas cubiertas</c:v>
                </c:pt>
              </c:strCache>
            </c:strRef>
          </c:tx>
          <c:spPr>
            <a:gradFill>
              <a:gsLst>
                <a:gs pos="75000">
                  <a:srgbClr val="FF33CC"/>
                </a:gs>
                <a:gs pos="100000">
                  <a:schemeClr val="accent1">
                    <a:lumMod val="30000"/>
                    <a:lumOff val="70000"/>
                  </a:schemeClr>
                </a:gs>
              </a:gsLst>
              <a:lin ang="5400000" scaled="1"/>
            </a:gradFill>
            <a:ln>
              <a:noFill/>
            </a:ln>
            <a:effectLst/>
            <a:sp3d/>
          </c:spPr>
          <c:invertIfNegative val="0"/>
          <c:dLbls>
            <c:dLbl>
              <c:idx val="0"/>
              <c:layout>
                <c:manualLayout>
                  <c:x val="1.4016598735918954E-2"/>
                  <c:y val="-8.44257985233873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ACD-4E37-A38A-7D085F0CF8E2}"/>
                </c:ext>
              </c:extLst>
            </c:dLbl>
            <c:dLbl>
              <c:idx val="1"/>
              <c:layout>
                <c:manualLayout>
                  <c:x val="1.4005811157109138E-2"/>
                  <c:y val="-8.040552240322616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ACD-4E37-A38A-7D085F0CF8E2}"/>
                </c:ext>
              </c:extLst>
            </c:dLbl>
            <c:dLbl>
              <c:idx val="2"/>
              <c:layout>
                <c:manualLayout>
                  <c:x val="1.4005811157109095E-2"/>
                  <c:y val="-8.040552240322609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ACD-4E37-A38A-7D085F0CF8E2}"/>
                </c:ext>
              </c:extLst>
            </c:dLbl>
            <c:dLbl>
              <c:idx val="3"/>
              <c:layout>
                <c:manualLayout>
                  <c:x val="1.6367918930973172E-2"/>
                  <c:y val="-7.638524628306479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ACD-4E37-A38A-7D085F0CF8E2}"/>
                </c:ext>
              </c:extLst>
            </c:dLbl>
            <c:dLbl>
              <c:idx val="4"/>
              <c:layout>
                <c:manualLayout>
                  <c:x val="1.6367918930973259E-2"/>
                  <c:y val="-7.236497016290356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ACD-4E37-A38A-7D085F0CF8E2}"/>
                </c:ext>
              </c:extLst>
            </c:dLbl>
            <c:dLbl>
              <c:idx val="5"/>
              <c:layout>
                <c:manualLayout>
                  <c:x val="1.8707149598050921E-2"/>
                  <c:y val="-7.236497016290348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ACD-4E37-A38A-7D085F0CF8E2}"/>
                </c:ext>
              </c:extLst>
            </c:dLbl>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'[2]Anexo 1'!$W$12:$AB$12</c:f>
              <c:strCache>
                <c:ptCount val="6"/>
                <c:pt idx="0">
                  <c:v>F1</c:v>
                </c:pt>
                <c:pt idx="1">
                  <c:v>F2</c:v>
                </c:pt>
                <c:pt idx="2">
                  <c:v>F3</c:v>
                </c:pt>
                <c:pt idx="3">
                  <c:v>F4</c:v>
                </c:pt>
                <c:pt idx="4">
                  <c:v>F5</c:v>
                </c:pt>
                <c:pt idx="5">
                  <c:v>F6</c:v>
                </c:pt>
              </c:strCache>
            </c:strRef>
          </c:cat>
          <c:val>
            <c:numRef>
              <c:f>'[2]Anexo 1'!$W$14:$AB$14</c:f>
              <c:numCache>
                <c:formatCode>General</c:formatCode>
                <c:ptCount val="6"/>
                <c:pt idx="0">
                  <c:v>1</c:v>
                </c:pt>
                <c:pt idx="1">
                  <c:v>1</c:v>
                </c:pt>
                <c:pt idx="2">
                  <c:v>1</c:v>
                </c:pt>
                <c:pt idx="3">
                  <c:v>1</c:v>
                </c:pt>
                <c:pt idx="4">
                  <c:v>1</c:v>
                </c:pt>
                <c:pt idx="5">
                  <c:v>1</c:v>
                </c:pt>
              </c:numCache>
            </c:numRef>
          </c:val>
          <c:extLst>
            <c:ext xmlns:c16="http://schemas.microsoft.com/office/drawing/2014/chart" uri="{C3380CC4-5D6E-409C-BE32-E72D297353CC}">
              <c16:uniqueId val="{00000006-9ACD-4E37-A38A-7D085F0CF8E2}"/>
            </c:ext>
          </c:extLst>
        </c:ser>
        <c:ser>
          <c:idx val="1"/>
          <c:order val="1"/>
          <c:tx>
            <c:strRef>
              <c:f>'[2]Anexo 1'!$V$13</c:f>
              <c:strCache>
                <c:ptCount val="1"/>
                <c:pt idx="0">
                  <c:v>Vacantes</c:v>
                </c:pt>
              </c:strCache>
            </c:strRef>
          </c:tx>
          <c:spPr>
            <a:gradFill>
              <a:gsLst>
                <a:gs pos="62000">
                  <a:srgbClr val="92D050"/>
                </a:gs>
                <a:gs pos="100000">
                  <a:schemeClr val="accent1">
                    <a:lumMod val="30000"/>
                    <a:lumOff val="70000"/>
                  </a:schemeClr>
                </a:gs>
              </a:gsLst>
              <a:lin ang="5400000" scaled="1"/>
            </a:gradFill>
            <a:ln>
              <a:noFill/>
            </a:ln>
            <a:effectLst/>
            <a:sp3d/>
          </c:spPr>
          <c:invertIfNegative val="0"/>
          <c:dLbls>
            <c:dLbl>
              <c:idx val="0"/>
              <c:layout>
                <c:manualLayout>
                  <c:x val="1.8896862190912595E-2"/>
                  <c:y val="-6.834469404274222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9ACD-4E37-A38A-7D085F0CF8E2}"/>
                </c:ext>
              </c:extLst>
            </c:dLbl>
            <c:dLbl>
              <c:idx val="1"/>
              <c:layout>
                <c:manualLayout>
                  <c:x val="2.1258969964776653E-2"/>
                  <c:y val="-7.236497016290348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9ACD-4E37-A38A-7D085F0CF8E2}"/>
                </c:ext>
              </c:extLst>
            </c:dLbl>
            <c:dLbl>
              <c:idx val="2"/>
              <c:layout>
                <c:manualLayout>
                  <c:x val="1.8896862190912619E-2"/>
                  <c:y val="-7.236497016290352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9ACD-4E37-A38A-7D085F0CF8E2}"/>
                </c:ext>
              </c:extLst>
            </c:dLbl>
            <c:dLbl>
              <c:idx val="3"/>
              <c:layout>
                <c:manualLayout>
                  <c:x val="1.4172646643184463E-2"/>
                  <c:y val="-7.236497016290348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9ACD-4E37-A38A-7D085F0CF8E2}"/>
                </c:ext>
              </c:extLst>
            </c:dLbl>
            <c:dLbl>
              <c:idx val="4"/>
              <c:layout>
                <c:manualLayout>
                  <c:x val="1.8896862190912619E-2"/>
                  <c:y val="-6.834469404274222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9ACD-4E37-A38A-7D085F0CF8E2}"/>
                </c:ext>
              </c:extLst>
            </c:dLbl>
            <c:dLbl>
              <c:idx val="5"/>
              <c:layout>
                <c:manualLayout>
                  <c:x val="1.1810538869320385E-2"/>
                  <c:y val="-7.236497016290352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9ACD-4E37-A38A-7D085F0CF8E2}"/>
                </c:ext>
              </c:extLst>
            </c:dLbl>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'[2]Anexo 1'!$W$12:$AB$12</c:f>
              <c:strCache>
                <c:ptCount val="6"/>
                <c:pt idx="0">
                  <c:v>F1</c:v>
                </c:pt>
                <c:pt idx="1">
                  <c:v>F2</c:v>
                </c:pt>
                <c:pt idx="2">
                  <c:v>F3</c:v>
                </c:pt>
                <c:pt idx="3">
                  <c:v>F4</c:v>
                </c:pt>
                <c:pt idx="4">
                  <c:v>F5</c:v>
                </c:pt>
                <c:pt idx="5">
                  <c:v>F6</c:v>
                </c:pt>
              </c:strCache>
            </c:strRef>
          </c:cat>
          <c:val>
            <c:numRef>
              <c:f>'[2]Anexo 1'!$W$13:$AB$13</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D-9ACD-4E37-A38A-7D085F0CF8E2}"/>
            </c:ext>
          </c:extLst>
        </c:ser>
        <c:dLbls>
          <c:showLegendKey val="0"/>
          <c:showVal val="1"/>
          <c:showCatName val="0"/>
          <c:showSerName val="0"/>
          <c:showPercent val="0"/>
          <c:showBubbleSize val="0"/>
        </c:dLbls>
        <c:gapWidth val="73"/>
        <c:gapDepth val="74"/>
        <c:shape val="cylinder"/>
        <c:axId val="1037948304"/>
        <c:axId val="1037955376"/>
        <c:axId val="0"/>
      </c:bar3DChart>
      <c:catAx>
        <c:axId val="1037948304"/>
        <c:scaling>
          <c:orientation val="minMax"/>
        </c:scaling>
        <c:delete val="1"/>
        <c:axPos val="b"/>
        <c:numFmt formatCode="General" sourceLinked="1"/>
        <c:majorTickMark val="out"/>
        <c:minorTickMark val="none"/>
        <c:tickLblPos val="nextTo"/>
        <c:crossAx val="1037955376"/>
        <c:crosses val="autoZero"/>
        <c:auto val="1"/>
        <c:lblAlgn val="ctr"/>
        <c:lblOffset val="100"/>
        <c:noMultiLvlLbl val="0"/>
      </c:catAx>
      <c:valAx>
        <c:axId val="1037955376"/>
        <c:scaling>
          <c:orientation val="minMax"/>
          <c:min val="0.2"/>
        </c:scaling>
        <c:delete val="1"/>
        <c:axPos val="l"/>
        <c:numFmt formatCode="0%" sourceLinked="1"/>
        <c:majorTickMark val="out"/>
        <c:minorTickMark val="none"/>
        <c:tickLblPos val="nextTo"/>
        <c:crossAx val="1037948304"/>
        <c:crosses val="autoZero"/>
        <c:crossBetween val="between"/>
      </c:valAx>
      <c:spPr>
        <a:noFill/>
        <a:ln>
          <a:noFill/>
        </a:ln>
        <a:effectLst/>
      </c:spPr>
    </c:plotArea>
    <c:legend>
      <c:legendPos val="b"/>
      <c:layout>
        <c:manualLayout>
          <c:xMode val="edge"/>
          <c:yMode val="edge"/>
          <c:x val="0.32888831535941754"/>
          <c:y val="0.92411681339619312"/>
          <c:w val="0.31400769414060031"/>
          <c:h val="6.7842634363484242E-2"/>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ysClr val="window" lastClr="FFFFFF"/>
    </a:solidFill>
    <a:ln w="9525" cap="flat" cmpd="sng" algn="ctr">
      <a:noFill/>
      <a:round/>
    </a:ln>
    <a:effectLst/>
  </c:spPr>
  <c:txPr>
    <a:bodyPr/>
    <a:lstStyle/>
    <a:p>
      <a:pPr>
        <a:defRPr sz="800">
          <a:solidFill>
            <a:sysClr val="windowText" lastClr="000000"/>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Arial" panose="020B0604020202020204" pitchFamily="34" charset="0"/>
                <a:cs typeface="Arial" panose="020B0604020202020204" pitchFamily="34" charset="0"/>
              </a:defRPr>
            </a:pPr>
            <a:r>
              <a:rPr lang="es-MX" sz="1000">
                <a:latin typeface="Arial" panose="020B0604020202020204" pitchFamily="34" charset="0"/>
                <a:cs typeface="Arial" panose="020B0604020202020204" pitchFamily="34" charset="0"/>
              </a:rPr>
              <a:t>Gráfica</a:t>
            </a:r>
            <a:r>
              <a:rPr lang="es-MX" sz="1000" baseline="0">
                <a:latin typeface="Arial" panose="020B0604020202020204" pitchFamily="34" charset="0"/>
                <a:cs typeface="Arial" panose="020B0604020202020204" pitchFamily="34" charset="0"/>
              </a:rPr>
              <a:t> 6.1 </a:t>
            </a:r>
          </a:p>
          <a:p>
            <a:pPr>
              <a:defRPr sz="1000">
                <a:latin typeface="Arial" panose="020B0604020202020204" pitchFamily="34" charset="0"/>
                <a:cs typeface="Arial" panose="020B0604020202020204" pitchFamily="34" charset="0"/>
              </a:defRPr>
            </a:pPr>
            <a:r>
              <a:rPr lang="es-MX" sz="1000" baseline="0">
                <a:latin typeface="Arial" panose="020B0604020202020204" pitchFamily="34" charset="0"/>
                <a:cs typeface="Arial" panose="020B0604020202020204" pitchFamily="34" charset="0"/>
              </a:rPr>
              <a:t>Proceso Electoral Local 2019-2020</a:t>
            </a:r>
          </a:p>
          <a:p>
            <a:pPr>
              <a:defRPr sz="1000">
                <a:latin typeface="Arial" panose="020B0604020202020204" pitchFamily="34" charset="0"/>
                <a:cs typeface="Arial" panose="020B0604020202020204" pitchFamily="34" charset="0"/>
              </a:defRPr>
            </a:pPr>
            <a:r>
              <a:rPr lang="es-MX" sz="1000">
                <a:latin typeface="Arial" panose="020B0604020202020204" pitchFamily="34" charset="0"/>
                <a:cs typeface="Arial" panose="020B0604020202020204" pitchFamily="34" charset="0"/>
              </a:rPr>
              <a:t>Asistencia de las representaciones de partidos políticos nacionales a las sesiones de los consejos distritales</a:t>
            </a:r>
          </a:p>
        </c:rich>
      </c:tx>
      <c:overlay val="0"/>
    </c:title>
    <c:autoTitleDeleted val="0"/>
    <c:plotArea>
      <c:layout>
        <c:manualLayout>
          <c:layoutTarget val="inner"/>
          <c:xMode val="edge"/>
          <c:yMode val="edge"/>
          <c:x val="2.1728398065773362E-2"/>
          <c:y val="0.27076923076923076"/>
          <c:w val="0.95171467096494811"/>
          <c:h val="0.52247813339408899"/>
        </c:manualLayout>
      </c:layout>
      <c:barChart>
        <c:barDir val="col"/>
        <c:grouping val="clustered"/>
        <c:varyColors val="0"/>
        <c:ser>
          <c:idx val="0"/>
          <c:order val="0"/>
          <c:invertIfNegative val="0"/>
          <c:cat>
            <c:strRef>
              <c:f>'[4]Anexo 6'!$D$31:$J$31</c:f>
              <c:strCache>
                <c:ptCount val="7"/>
                <c:pt idx="0">
                  <c:v>PAN</c:v>
                </c:pt>
                <c:pt idx="1">
                  <c:v>PRI</c:v>
                </c:pt>
                <c:pt idx="2">
                  <c:v>PRD</c:v>
                </c:pt>
                <c:pt idx="3">
                  <c:v>PVEM</c:v>
                </c:pt>
                <c:pt idx="4">
                  <c:v>PT</c:v>
                </c:pt>
                <c:pt idx="5">
                  <c:v>MC</c:v>
                </c:pt>
                <c:pt idx="6">
                  <c:v>MORENA</c:v>
                </c:pt>
              </c:strCache>
            </c:strRef>
          </c:cat>
          <c:val>
            <c:numRef>
              <c:f>'[4]Anexo 6'!$D$32:$J$32</c:f>
              <c:numCache>
                <c:formatCode>General</c:formatCode>
                <c:ptCount val="7"/>
              </c:numCache>
            </c:numRef>
          </c:val>
          <c:extLst>
            <c:ext xmlns:c16="http://schemas.microsoft.com/office/drawing/2014/chart" uri="{C3380CC4-5D6E-409C-BE32-E72D297353CC}">
              <c16:uniqueId val="{00000000-A833-4EBE-9161-79F21B301269}"/>
            </c:ext>
          </c:extLst>
        </c:ser>
        <c:ser>
          <c:idx val="1"/>
          <c:order val="1"/>
          <c:spPr>
            <a:solidFill>
              <a:schemeClr val="bg1"/>
            </a:solidFill>
            <a:scene3d>
              <a:camera prst="orthographicFront"/>
              <a:lightRig rig="threePt" dir="t"/>
            </a:scene3d>
            <a:sp3d prstMaterial="matte">
              <a:bevelT w="63500" h="63500" prst="artDeco"/>
              <a:contourClr>
                <a:srgbClr val="000000"/>
              </a:contourClr>
            </a:sp3d>
          </c:spPr>
          <c:invertIfNegative val="0"/>
          <c:dPt>
            <c:idx val="0"/>
            <c:invertIfNegative val="0"/>
            <c:bubble3D val="0"/>
            <c:spPr>
              <a:solidFill>
                <a:schemeClr val="bg1">
                  <a:lumMod val="85000"/>
                </a:schemeClr>
              </a:solidFill>
              <a:scene3d>
                <a:camera prst="orthographicFront"/>
                <a:lightRig rig="threePt" dir="t"/>
              </a:scene3d>
              <a:sp3d prstMaterial="matte">
                <a:bevelT w="63500" h="63500" prst="artDeco"/>
                <a:contourClr>
                  <a:srgbClr val="000000"/>
                </a:contourClr>
              </a:sp3d>
            </c:spPr>
            <c:extLst>
              <c:ext xmlns:c16="http://schemas.microsoft.com/office/drawing/2014/chart" uri="{C3380CC4-5D6E-409C-BE32-E72D297353CC}">
                <c16:uniqueId val="{00000002-A833-4EBE-9161-79F21B301269}"/>
              </c:ext>
            </c:extLst>
          </c:dPt>
          <c:dPt>
            <c:idx val="1"/>
            <c:invertIfNegative val="0"/>
            <c:bubble3D val="0"/>
            <c:spPr>
              <a:solidFill>
                <a:schemeClr val="bg1">
                  <a:lumMod val="95000"/>
                </a:schemeClr>
              </a:solidFill>
              <a:scene3d>
                <a:camera prst="orthographicFront"/>
                <a:lightRig rig="threePt" dir="t"/>
              </a:scene3d>
              <a:sp3d prstMaterial="matte">
                <a:bevelT w="63500" h="63500" prst="artDeco"/>
                <a:contourClr>
                  <a:srgbClr val="000000"/>
                </a:contourClr>
              </a:sp3d>
            </c:spPr>
            <c:extLst>
              <c:ext xmlns:c16="http://schemas.microsoft.com/office/drawing/2014/chart" uri="{C3380CC4-5D6E-409C-BE32-E72D297353CC}">
                <c16:uniqueId val="{00000004-A833-4EBE-9161-79F21B301269}"/>
              </c:ext>
            </c:extLst>
          </c:dPt>
          <c:dPt>
            <c:idx val="2"/>
            <c:invertIfNegative val="0"/>
            <c:bubble3D val="0"/>
            <c:spPr>
              <a:solidFill>
                <a:schemeClr val="bg1">
                  <a:lumMod val="75000"/>
                </a:schemeClr>
              </a:solidFill>
              <a:scene3d>
                <a:camera prst="orthographicFront"/>
                <a:lightRig rig="threePt" dir="t"/>
              </a:scene3d>
              <a:sp3d prstMaterial="matte">
                <a:bevelT w="63500" h="63500" prst="artDeco"/>
                <a:contourClr>
                  <a:srgbClr val="000000"/>
                </a:contourClr>
              </a:sp3d>
            </c:spPr>
            <c:extLst>
              <c:ext xmlns:c16="http://schemas.microsoft.com/office/drawing/2014/chart" uri="{C3380CC4-5D6E-409C-BE32-E72D297353CC}">
                <c16:uniqueId val="{00000006-A833-4EBE-9161-79F21B301269}"/>
              </c:ext>
            </c:extLst>
          </c:dPt>
          <c:dPt>
            <c:idx val="3"/>
            <c:invertIfNegative val="0"/>
            <c:bubble3D val="0"/>
            <c:spPr>
              <a:solidFill>
                <a:schemeClr val="bg1">
                  <a:lumMod val="65000"/>
                </a:schemeClr>
              </a:solidFill>
              <a:scene3d>
                <a:camera prst="orthographicFront"/>
                <a:lightRig rig="threePt" dir="t"/>
              </a:scene3d>
              <a:sp3d prstMaterial="matte">
                <a:bevelT w="63500" h="63500" prst="artDeco"/>
                <a:contourClr>
                  <a:srgbClr val="000000"/>
                </a:contourClr>
              </a:sp3d>
            </c:spPr>
            <c:extLst>
              <c:ext xmlns:c16="http://schemas.microsoft.com/office/drawing/2014/chart" uri="{C3380CC4-5D6E-409C-BE32-E72D297353CC}">
                <c16:uniqueId val="{00000008-A833-4EBE-9161-79F21B301269}"/>
              </c:ext>
            </c:extLst>
          </c:dPt>
          <c:dPt>
            <c:idx val="4"/>
            <c:invertIfNegative val="0"/>
            <c:bubble3D val="0"/>
            <c:spPr>
              <a:solidFill>
                <a:srgbClr val="EAEAEA"/>
              </a:solidFill>
              <a:scene3d>
                <a:camera prst="orthographicFront"/>
                <a:lightRig rig="threePt" dir="t"/>
              </a:scene3d>
              <a:sp3d prstMaterial="matte">
                <a:bevelT w="63500" h="63500" prst="artDeco"/>
                <a:contourClr>
                  <a:srgbClr val="000000"/>
                </a:contourClr>
              </a:sp3d>
            </c:spPr>
            <c:extLst>
              <c:ext xmlns:c16="http://schemas.microsoft.com/office/drawing/2014/chart" uri="{C3380CC4-5D6E-409C-BE32-E72D297353CC}">
                <c16:uniqueId val="{0000000A-A833-4EBE-9161-79F21B301269}"/>
              </c:ext>
            </c:extLst>
          </c:dPt>
          <c:dPt>
            <c:idx val="5"/>
            <c:invertIfNegative val="0"/>
            <c:bubble3D val="0"/>
            <c:spPr>
              <a:solidFill>
                <a:schemeClr val="bg1">
                  <a:lumMod val="50000"/>
                </a:schemeClr>
              </a:solidFill>
              <a:scene3d>
                <a:camera prst="orthographicFront"/>
                <a:lightRig rig="threePt" dir="t"/>
              </a:scene3d>
              <a:sp3d prstMaterial="matte">
                <a:bevelT w="63500" h="63500" prst="artDeco"/>
                <a:contourClr>
                  <a:srgbClr val="000000"/>
                </a:contourClr>
              </a:sp3d>
            </c:spPr>
            <c:extLst>
              <c:ext xmlns:c16="http://schemas.microsoft.com/office/drawing/2014/chart" uri="{C3380CC4-5D6E-409C-BE32-E72D297353CC}">
                <c16:uniqueId val="{0000000C-A833-4EBE-9161-79F21B301269}"/>
              </c:ext>
            </c:extLst>
          </c:dPt>
          <c:dPt>
            <c:idx val="6"/>
            <c:invertIfNegative val="0"/>
            <c:bubble3D val="0"/>
            <c:spPr>
              <a:solidFill>
                <a:srgbClr val="EAEAEA"/>
              </a:solidFill>
              <a:scene3d>
                <a:camera prst="orthographicFront"/>
                <a:lightRig rig="threePt" dir="t"/>
              </a:scene3d>
              <a:sp3d prstMaterial="matte">
                <a:bevelT w="63500" h="63500" prst="artDeco"/>
                <a:contourClr>
                  <a:srgbClr val="000000"/>
                </a:contourClr>
              </a:sp3d>
            </c:spPr>
            <c:extLst>
              <c:ext xmlns:c16="http://schemas.microsoft.com/office/drawing/2014/chart" uri="{C3380CC4-5D6E-409C-BE32-E72D297353CC}">
                <c16:uniqueId val="{0000000E-A833-4EBE-9161-79F21B301269}"/>
              </c:ext>
            </c:extLst>
          </c:dPt>
          <c:dPt>
            <c:idx val="8"/>
            <c:invertIfNegative val="0"/>
            <c:bubble3D val="0"/>
            <c:extLst>
              <c:ext xmlns:c16="http://schemas.microsoft.com/office/drawing/2014/chart" uri="{C3380CC4-5D6E-409C-BE32-E72D297353CC}">
                <c16:uniqueId val="{0000000F-A833-4EBE-9161-79F21B301269}"/>
              </c:ext>
            </c:extLst>
          </c:dPt>
          <c:dLbls>
            <c:spPr>
              <a:noFill/>
              <a:ln>
                <a:noFill/>
              </a:ln>
              <a:effectLst/>
            </c:spPr>
            <c:txPr>
              <a:bodyPr wrap="square" lIns="38100" tIns="19050" rIns="38100" bIns="19050" anchor="ctr">
                <a:spAutoFit/>
              </a:bodyPr>
              <a:lstStyle/>
              <a:p>
                <a:pPr>
                  <a:defRPr sz="900" b="1">
                    <a:latin typeface="Arial" panose="020B0604020202020204" pitchFamily="34" charset="0"/>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'[4]Anexo 6'!$D$31:$J$31</c:f>
              <c:strCache>
                <c:ptCount val="7"/>
                <c:pt idx="0">
                  <c:v>PAN</c:v>
                </c:pt>
                <c:pt idx="1">
                  <c:v>PRI</c:v>
                </c:pt>
                <c:pt idx="2">
                  <c:v>PRD</c:v>
                </c:pt>
                <c:pt idx="3">
                  <c:v>PVEM</c:v>
                </c:pt>
                <c:pt idx="4">
                  <c:v>PT</c:v>
                </c:pt>
                <c:pt idx="5">
                  <c:v>MC</c:v>
                </c:pt>
                <c:pt idx="6">
                  <c:v>MORENA</c:v>
                </c:pt>
              </c:strCache>
            </c:strRef>
          </c:cat>
          <c:val>
            <c:numRef>
              <c:f>'[4]Anexo 6'!$D$33:$J$33</c:f>
              <c:numCache>
                <c:formatCode>General</c:formatCode>
                <c:ptCount val="7"/>
                <c:pt idx="0">
                  <c:v>11</c:v>
                </c:pt>
                <c:pt idx="1">
                  <c:v>12</c:v>
                </c:pt>
                <c:pt idx="2">
                  <c:v>8</c:v>
                </c:pt>
                <c:pt idx="3">
                  <c:v>9</c:v>
                </c:pt>
                <c:pt idx="4">
                  <c:v>14</c:v>
                </c:pt>
                <c:pt idx="5">
                  <c:v>9</c:v>
                </c:pt>
                <c:pt idx="6">
                  <c:v>7</c:v>
                </c:pt>
              </c:numCache>
            </c:numRef>
          </c:val>
          <c:extLst>
            <c:ext xmlns:c16="http://schemas.microsoft.com/office/drawing/2014/chart" uri="{C3380CC4-5D6E-409C-BE32-E72D297353CC}">
              <c16:uniqueId val="{00000010-A833-4EBE-9161-79F21B301269}"/>
            </c:ext>
          </c:extLst>
        </c:ser>
        <c:dLbls>
          <c:showLegendKey val="0"/>
          <c:showVal val="0"/>
          <c:showCatName val="0"/>
          <c:showSerName val="0"/>
          <c:showPercent val="0"/>
          <c:showBubbleSize val="0"/>
        </c:dLbls>
        <c:gapWidth val="150"/>
        <c:axId val="-360420288"/>
        <c:axId val="-360425184"/>
      </c:barChart>
      <c:catAx>
        <c:axId val="-360420288"/>
        <c:scaling>
          <c:orientation val="minMax"/>
        </c:scaling>
        <c:delete val="0"/>
        <c:axPos val="b"/>
        <c:numFmt formatCode="General" sourceLinked="0"/>
        <c:majorTickMark val="out"/>
        <c:minorTickMark val="none"/>
        <c:tickLblPos val="nextTo"/>
        <c:crossAx val="-360425184"/>
        <c:crosses val="autoZero"/>
        <c:auto val="1"/>
        <c:lblAlgn val="ctr"/>
        <c:lblOffset val="100"/>
        <c:noMultiLvlLbl val="0"/>
      </c:catAx>
      <c:valAx>
        <c:axId val="-360425184"/>
        <c:scaling>
          <c:orientation val="minMax"/>
        </c:scaling>
        <c:delete val="1"/>
        <c:axPos val="l"/>
        <c:numFmt formatCode="General" sourceLinked="1"/>
        <c:majorTickMark val="out"/>
        <c:minorTickMark val="none"/>
        <c:tickLblPos val="nextTo"/>
        <c:crossAx val="-360420288"/>
        <c:crosses val="autoZero"/>
        <c:crossBetween val="between"/>
      </c:valAx>
      <c:spPr>
        <a:noFill/>
      </c:spPr>
    </c:plotArea>
    <c:plotVisOnly val="1"/>
    <c:dispBlanksAs val="gap"/>
    <c:showDLblsOverMax val="0"/>
  </c:chart>
  <c:spPr>
    <a:noFill/>
    <a:ln>
      <a:noFill/>
    </a:ln>
  </c:sp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s-MX" sz="1050" b="1" i="0" baseline="0">
                <a:solidFill>
                  <a:sysClr val="windowText" lastClr="000000"/>
                </a:solidFill>
                <a:effectLst/>
                <a:latin typeface="Arial" panose="020B0604020202020204" pitchFamily="34" charset="0"/>
                <a:cs typeface="Arial" panose="020B0604020202020204" pitchFamily="34" charset="0"/>
              </a:rPr>
              <a:t>Gráfica 6.2</a:t>
            </a:r>
          </a:p>
          <a:p>
            <a:pPr>
              <a:defRPr sz="1050" b="1">
                <a:solidFill>
                  <a:sysClr val="windowText" lastClr="000000"/>
                </a:solidFill>
                <a:latin typeface="Arial" panose="020B0604020202020204" pitchFamily="34" charset="0"/>
                <a:cs typeface="Arial" panose="020B0604020202020204" pitchFamily="34" charset="0"/>
              </a:defRPr>
            </a:pPr>
            <a:r>
              <a:rPr lang="es-MX" sz="1050" b="1" i="0" baseline="0">
                <a:solidFill>
                  <a:sysClr val="windowText" lastClr="000000"/>
                </a:solidFill>
                <a:effectLst/>
                <a:latin typeface="Arial" panose="020B0604020202020204" pitchFamily="34" charset="0"/>
                <a:cs typeface="Arial" panose="020B0604020202020204" pitchFamily="34" charset="0"/>
              </a:rPr>
              <a:t>Proceso Electoral Local 2019-2020</a:t>
            </a:r>
          </a:p>
          <a:p>
            <a:pPr>
              <a:defRPr sz="1050" b="1">
                <a:solidFill>
                  <a:sysClr val="windowText" lastClr="000000"/>
                </a:solidFill>
                <a:latin typeface="Arial" panose="020B0604020202020204" pitchFamily="34" charset="0"/>
                <a:cs typeface="Arial" panose="020B0604020202020204" pitchFamily="34" charset="0"/>
              </a:defRPr>
            </a:pPr>
            <a:r>
              <a:rPr lang="es-MX" sz="1050" b="1" i="0" baseline="0">
                <a:solidFill>
                  <a:sysClr val="windowText" lastClr="000000"/>
                </a:solidFill>
                <a:effectLst/>
                <a:latin typeface="Arial" panose="020B0604020202020204" pitchFamily="34" charset="0"/>
                <a:cs typeface="Arial" panose="020B0604020202020204" pitchFamily="34" charset="0"/>
              </a:rPr>
              <a:t>Porcentaje de asistencia e inasistencia de las representaciones de los partidos políticos nacionales a la sesión de los consejos distritales</a:t>
            </a:r>
            <a:endParaRPr lang="es-MX" sz="1050" b="1">
              <a:solidFill>
                <a:sysClr val="windowText" lastClr="000000"/>
              </a:solidFill>
              <a:effectLst/>
              <a:latin typeface="Arial" panose="020B0604020202020204" pitchFamily="34" charset="0"/>
              <a:cs typeface="Arial" panose="020B0604020202020204" pitchFamily="34" charset="0"/>
            </a:endParaRPr>
          </a:p>
        </c:rich>
      </c:tx>
      <c:overlay val="0"/>
      <c:spPr>
        <a:noFill/>
        <a:ln>
          <a:noFill/>
        </a:ln>
        <a:effectLst/>
      </c:spPr>
      <c:txPr>
        <a:bodyPr rot="0" spcFirstLastPara="1" vertOverflow="ellipsis" vert="horz" wrap="square" anchor="ctr" anchorCtr="1"/>
        <a:lstStyle/>
        <a:p>
          <a:pPr>
            <a:defRPr sz="105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MX"/>
        </a:p>
      </c:txPr>
    </c:title>
    <c:autoTitleDeleted val="0"/>
    <c:plotArea>
      <c:layout/>
      <c:barChart>
        <c:barDir val="col"/>
        <c:grouping val="stacked"/>
        <c:varyColors val="0"/>
        <c:ser>
          <c:idx val="0"/>
          <c:order val="0"/>
          <c:tx>
            <c:strRef>
              <c:f>'[4]Anexo 6'!$B$44</c:f>
              <c:strCache>
                <c:ptCount val="1"/>
                <c:pt idx="0">
                  <c:v>Asistencia</c:v>
                </c:pt>
              </c:strCache>
            </c:strRef>
          </c:tx>
          <c:spPr>
            <a:solidFill>
              <a:srgbClr val="D5007F"/>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'[4]Anexo 6'!$D$42:$J$43</c:f>
              <c:multiLvlStrCache>
                <c:ptCount val="7"/>
                <c:lvl/>
                <c:lvl>
                  <c:pt idx="0">
                    <c:v>PAN</c:v>
                  </c:pt>
                  <c:pt idx="1">
                    <c:v>PRI</c:v>
                  </c:pt>
                  <c:pt idx="2">
                    <c:v>PRD</c:v>
                  </c:pt>
                  <c:pt idx="3">
                    <c:v>PVEM</c:v>
                  </c:pt>
                  <c:pt idx="4">
                    <c:v>PT</c:v>
                  </c:pt>
                  <c:pt idx="5">
                    <c:v>MC</c:v>
                  </c:pt>
                  <c:pt idx="6">
                    <c:v>MORENA</c:v>
                  </c:pt>
                </c:lvl>
              </c:multiLvlStrCache>
            </c:multiLvlStrRef>
          </c:cat>
          <c:val>
            <c:numRef>
              <c:f>'[4]Anexo 6'!$D$44:$J$44</c:f>
              <c:numCache>
                <c:formatCode>General</c:formatCode>
                <c:ptCount val="7"/>
                <c:pt idx="0">
                  <c:v>0.7857142857142857</c:v>
                </c:pt>
                <c:pt idx="1">
                  <c:v>0.8571428571428571</c:v>
                </c:pt>
                <c:pt idx="2">
                  <c:v>0.5714285714285714</c:v>
                </c:pt>
                <c:pt idx="3">
                  <c:v>0.6428571428571429</c:v>
                </c:pt>
                <c:pt idx="4">
                  <c:v>1</c:v>
                </c:pt>
                <c:pt idx="5">
                  <c:v>0.6428571428571429</c:v>
                </c:pt>
                <c:pt idx="6">
                  <c:v>1</c:v>
                </c:pt>
              </c:numCache>
            </c:numRef>
          </c:val>
          <c:extLst>
            <c:ext xmlns:c16="http://schemas.microsoft.com/office/drawing/2014/chart" uri="{C3380CC4-5D6E-409C-BE32-E72D297353CC}">
              <c16:uniqueId val="{00000000-4898-4DC6-A1E8-BAE13A0BF2F8}"/>
            </c:ext>
          </c:extLst>
        </c:ser>
        <c:ser>
          <c:idx val="1"/>
          <c:order val="1"/>
          <c:tx>
            <c:strRef>
              <c:f>'[4]Anexo 6'!$B$45</c:f>
              <c:strCache>
                <c:ptCount val="1"/>
                <c:pt idx="0">
                  <c:v>Inasistencia</c:v>
                </c:pt>
              </c:strCache>
            </c:strRef>
          </c:tx>
          <c:spPr>
            <a:solidFill>
              <a:srgbClr val="B2B2B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'[4]Anexo 6'!$D$42:$J$43</c:f>
              <c:multiLvlStrCache>
                <c:ptCount val="7"/>
                <c:lvl/>
                <c:lvl>
                  <c:pt idx="0">
                    <c:v>PAN</c:v>
                  </c:pt>
                  <c:pt idx="1">
                    <c:v>PRI</c:v>
                  </c:pt>
                  <c:pt idx="2">
                    <c:v>PRD</c:v>
                  </c:pt>
                  <c:pt idx="3">
                    <c:v>PVEM</c:v>
                  </c:pt>
                  <c:pt idx="4">
                    <c:v>PT</c:v>
                  </c:pt>
                  <c:pt idx="5">
                    <c:v>MC</c:v>
                  </c:pt>
                  <c:pt idx="6">
                    <c:v>MORENA</c:v>
                  </c:pt>
                </c:lvl>
              </c:multiLvlStrCache>
            </c:multiLvlStrRef>
          </c:cat>
          <c:val>
            <c:numRef>
              <c:f>'[4]Anexo 6'!$D$45:$J$45</c:f>
              <c:numCache>
                <c:formatCode>General</c:formatCode>
                <c:ptCount val="7"/>
                <c:pt idx="0">
                  <c:v>0.21428571428571427</c:v>
                </c:pt>
                <c:pt idx="1">
                  <c:v>0.14285714285714285</c:v>
                </c:pt>
                <c:pt idx="2">
                  <c:v>0.42857142857142855</c:v>
                </c:pt>
                <c:pt idx="3">
                  <c:v>0.35714285714285715</c:v>
                </c:pt>
                <c:pt idx="4">
                  <c:v>0</c:v>
                </c:pt>
                <c:pt idx="5">
                  <c:v>0.35714285714285715</c:v>
                </c:pt>
                <c:pt idx="6">
                  <c:v>0</c:v>
                </c:pt>
              </c:numCache>
            </c:numRef>
          </c:val>
          <c:extLst>
            <c:ext xmlns:c16="http://schemas.microsoft.com/office/drawing/2014/chart" uri="{C3380CC4-5D6E-409C-BE32-E72D297353CC}">
              <c16:uniqueId val="{00000001-4898-4DC6-A1E8-BAE13A0BF2F8}"/>
            </c:ext>
          </c:extLst>
        </c:ser>
        <c:dLbls>
          <c:showLegendKey val="0"/>
          <c:showVal val="0"/>
          <c:showCatName val="0"/>
          <c:showSerName val="0"/>
          <c:showPercent val="0"/>
          <c:showBubbleSize val="0"/>
        </c:dLbls>
        <c:gapWidth val="120"/>
        <c:overlap val="100"/>
        <c:axId val="1991383776"/>
        <c:axId val="1991385856"/>
      </c:barChart>
      <c:catAx>
        <c:axId val="1991383776"/>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s-MX"/>
          </a:p>
        </c:txPr>
        <c:crossAx val="1991385856"/>
        <c:crosses val="autoZero"/>
        <c:auto val="1"/>
        <c:lblAlgn val="ctr"/>
        <c:lblOffset val="100"/>
        <c:noMultiLvlLbl val="0"/>
      </c:catAx>
      <c:valAx>
        <c:axId val="1991385856"/>
        <c:scaling>
          <c:orientation val="minMax"/>
        </c:scaling>
        <c:delete val="1"/>
        <c:axPos val="l"/>
        <c:numFmt formatCode="General" sourceLinked="1"/>
        <c:majorTickMark val="none"/>
        <c:minorTickMark val="none"/>
        <c:tickLblPos val="nextTo"/>
        <c:crossAx val="19913837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noFill/>
    <a:ln w="9525" cap="flat" cmpd="sng" algn="ctr">
      <a:noFill/>
      <a:round/>
    </a:ln>
    <a:effectLst/>
  </c:spPr>
  <c:txPr>
    <a:bodyPr/>
    <a:lstStyle/>
    <a:p>
      <a:pPr>
        <a:defRPr/>
      </a:pPr>
      <a:endParaRPr lang="es-MX"/>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s-MX" sz="1000" b="1" i="0" baseline="0">
                <a:solidFill>
                  <a:sysClr val="windowText" lastClr="000000"/>
                </a:solidFill>
                <a:effectLst/>
                <a:latin typeface="Arial" panose="020B0604020202020204" pitchFamily="34" charset="0"/>
                <a:cs typeface="Arial" panose="020B0604020202020204" pitchFamily="34" charset="0"/>
              </a:rPr>
              <a:t>Gráfica 6.3 </a:t>
            </a:r>
          </a:p>
          <a:p>
            <a:pPr>
              <a:defRPr sz="1050" b="1">
                <a:solidFill>
                  <a:sysClr val="windowText" lastClr="000000"/>
                </a:solidFill>
                <a:latin typeface="Arial" panose="020B0604020202020204" pitchFamily="34" charset="0"/>
                <a:cs typeface="Arial" panose="020B0604020202020204" pitchFamily="34" charset="0"/>
              </a:defRPr>
            </a:pPr>
            <a:r>
              <a:rPr lang="es-MX" sz="1000" b="1" i="0" baseline="0">
                <a:solidFill>
                  <a:sysClr val="windowText" lastClr="000000"/>
                </a:solidFill>
                <a:effectLst/>
                <a:latin typeface="Arial" panose="020B0604020202020204" pitchFamily="34" charset="0"/>
                <a:cs typeface="Arial" panose="020B0604020202020204" pitchFamily="34" charset="0"/>
              </a:rPr>
              <a:t>Proceso Electoral Local 2019-2020</a:t>
            </a:r>
            <a:endParaRPr lang="es-MX" sz="1000" b="1">
              <a:solidFill>
                <a:sysClr val="windowText" lastClr="000000"/>
              </a:solidFill>
              <a:effectLst/>
              <a:latin typeface="Arial" panose="020B0604020202020204" pitchFamily="34" charset="0"/>
              <a:cs typeface="Arial" panose="020B0604020202020204" pitchFamily="34" charset="0"/>
            </a:endParaRPr>
          </a:p>
          <a:p>
            <a:pPr>
              <a:defRPr sz="1050" b="1">
                <a:solidFill>
                  <a:sysClr val="windowText" lastClr="000000"/>
                </a:solidFill>
                <a:latin typeface="Arial" panose="020B0604020202020204" pitchFamily="34" charset="0"/>
                <a:cs typeface="Arial" panose="020B0604020202020204" pitchFamily="34" charset="0"/>
              </a:defRPr>
            </a:pPr>
            <a:r>
              <a:rPr lang="es-MX" sz="1000" b="1" i="0" baseline="0">
                <a:solidFill>
                  <a:sysClr val="windowText" lastClr="000000"/>
                </a:solidFill>
                <a:effectLst/>
                <a:latin typeface="Arial" panose="020B0604020202020204" pitchFamily="34" charset="0"/>
                <a:cs typeface="Arial" panose="020B0604020202020204" pitchFamily="34" charset="0"/>
              </a:rPr>
              <a:t>Cobertura de asistencia (%) de las representaciones de los partidos políticos nacionales a la sesión de los consejos distritales</a:t>
            </a:r>
            <a:endParaRPr lang="es-MX" sz="1000" b="1">
              <a:solidFill>
                <a:sysClr val="windowText" lastClr="000000"/>
              </a:solidFill>
              <a:effectLst/>
              <a:latin typeface="Arial" panose="020B0604020202020204" pitchFamily="34" charset="0"/>
              <a:cs typeface="Arial" panose="020B0604020202020204" pitchFamily="34" charset="0"/>
            </a:endParaRPr>
          </a:p>
        </c:rich>
      </c:tx>
      <c:overlay val="0"/>
      <c:spPr>
        <a:noFill/>
        <a:ln>
          <a:noFill/>
        </a:ln>
        <a:effectLst/>
      </c:spPr>
      <c:txPr>
        <a:bodyPr rot="0" spcFirstLastPara="1" vertOverflow="ellipsis" vert="horz" wrap="square" anchor="ctr" anchorCtr="1"/>
        <a:lstStyle/>
        <a:p>
          <a:pPr>
            <a:defRPr sz="105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MX"/>
        </a:p>
      </c:txPr>
    </c:title>
    <c:autoTitleDeleted val="0"/>
    <c:view3D>
      <c:rotX val="0"/>
      <c:rotY val="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9.051821679112922E-3"/>
          <c:y val="0.22831050228310501"/>
          <c:w val="0.97963340122199571"/>
          <c:h val="0.59110757559414662"/>
        </c:manualLayout>
      </c:layout>
      <c:bar3DChart>
        <c:barDir val="col"/>
        <c:grouping val="stacked"/>
        <c:varyColors val="0"/>
        <c:ser>
          <c:idx val="0"/>
          <c:order val="0"/>
          <c:tx>
            <c:strRef>
              <c:f>'[4]Anexo 6'!$B$44</c:f>
              <c:strCache>
                <c:ptCount val="1"/>
                <c:pt idx="0">
                  <c:v>Asistencia</c:v>
                </c:pt>
              </c:strCache>
            </c:strRef>
          </c:tx>
          <c:spPr>
            <a:solidFill>
              <a:srgbClr val="FF99CC"/>
            </a:solidFill>
            <a:ln>
              <a:noFill/>
            </a:ln>
            <a:effectLst/>
            <a:scene3d>
              <a:camera prst="orthographicFront"/>
              <a:lightRig rig="threePt" dir="t"/>
            </a:scene3d>
            <a:sp3d>
              <a:bevelT/>
            </a:sp3d>
          </c:spPr>
          <c:invertIfNegative val="0"/>
          <c:dPt>
            <c:idx val="0"/>
            <c:invertIfNegative val="0"/>
            <c:bubble3D val="0"/>
            <c:spPr>
              <a:solidFill>
                <a:srgbClr val="777777"/>
              </a:solidFill>
              <a:ln>
                <a:noFill/>
              </a:ln>
              <a:effectLst/>
              <a:scene3d>
                <a:camera prst="orthographicFront"/>
                <a:lightRig rig="threePt" dir="t"/>
              </a:scene3d>
              <a:sp3d>
                <a:bevelT/>
              </a:sp3d>
            </c:spPr>
            <c:extLst>
              <c:ext xmlns:c16="http://schemas.microsoft.com/office/drawing/2014/chart" uri="{C3380CC4-5D6E-409C-BE32-E72D297353CC}">
                <c16:uniqueId val="{00000001-5638-4CCF-9F81-9563ADCD6EE0}"/>
              </c:ext>
            </c:extLst>
          </c:dPt>
          <c:dPt>
            <c:idx val="1"/>
            <c:invertIfNegative val="0"/>
            <c:bubble3D val="0"/>
            <c:spPr>
              <a:solidFill>
                <a:srgbClr val="EAEAEA"/>
              </a:solidFill>
              <a:ln>
                <a:noFill/>
              </a:ln>
              <a:effectLst/>
              <a:scene3d>
                <a:camera prst="orthographicFront"/>
                <a:lightRig rig="threePt" dir="t"/>
              </a:scene3d>
              <a:sp3d>
                <a:bevelT/>
              </a:sp3d>
            </c:spPr>
            <c:extLst>
              <c:ext xmlns:c16="http://schemas.microsoft.com/office/drawing/2014/chart" uri="{C3380CC4-5D6E-409C-BE32-E72D297353CC}">
                <c16:uniqueId val="{00000003-5638-4CCF-9F81-9563ADCD6EE0}"/>
              </c:ext>
            </c:extLst>
          </c:dPt>
          <c:dPt>
            <c:idx val="2"/>
            <c:invertIfNegative val="0"/>
            <c:bubble3D val="0"/>
            <c:spPr>
              <a:solidFill>
                <a:srgbClr val="969696"/>
              </a:solidFill>
              <a:ln>
                <a:noFill/>
              </a:ln>
              <a:effectLst/>
              <a:scene3d>
                <a:camera prst="orthographicFront"/>
                <a:lightRig rig="threePt" dir="t"/>
              </a:scene3d>
              <a:sp3d>
                <a:bevelT/>
              </a:sp3d>
            </c:spPr>
            <c:extLst>
              <c:ext xmlns:c16="http://schemas.microsoft.com/office/drawing/2014/chart" uri="{C3380CC4-5D6E-409C-BE32-E72D297353CC}">
                <c16:uniqueId val="{00000005-5638-4CCF-9F81-9563ADCD6EE0}"/>
              </c:ext>
            </c:extLst>
          </c:dPt>
          <c:dPt>
            <c:idx val="3"/>
            <c:invertIfNegative val="0"/>
            <c:bubble3D val="0"/>
            <c:spPr>
              <a:solidFill>
                <a:schemeClr val="bg1">
                  <a:lumMod val="85000"/>
                </a:schemeClr>
              </a:solidFill>
              <a:ln>
                <a:noFill/>
              </a:ln>
              <a:effectLst/>
              <a:scene3d>
                <a:camera prst="orthographicFront"/>
                <a:lightRig rig="threePt" dir="t"/>
              </a:scene3d>
              <a:sp3d>
                <a:bevelT/>
              </a:sp3d>
            </c:spPr>
            <c:extLst>
              <c:ext xmlns:c16="http://schemas.microsoft.com/office/drawing/2014/chart" uri="{C3380CC4-5D6E-409C-BE32-E72D297353CC}">
                <c16:uniqueId val="{00000007-5638-4CCF-9F81-9563ADCD6EE0}"/>
              </c:ext>
            </c:extLst>
          </c:dPt>
          <c:dPt>
            <c:idx val="4"/>
            <c:invertIfNegative val="0"/>
            <c:bubble3D val="0"/>
            <c:spPr>
              <a:solidFill>
                <a:schemeClr val="bg1">
                  <a:lumMod val="75000"/>
                </a:schemeClr>
              </a:solidFill>
              <a:ln>
                <a:noFill/>
              </a:ln>
              <a:effectLst/>
              <a:scene3d>
                <a:camera prst="orthographicFront"/>
                <a:lightRig rig="threePt" dir="t"/>
              </a:scene3d>
              <a:sp3d>
                <a:bevelT/>
              </a:sp3d>
            </c:spPr>
            <c:extLst>
              <c:ext xmlns:c16="http://schemas.microsoft.com/office/drawing/2014/chart" uri="{C3380CC4-5D6E-409C-BE32-E72D297353CC}">
                <c16:uniqueId val="{00000009-5638-4CCF-9F81-9563ADCD6EE0}"/>
              </c:ext>
            </c:extLst>
          </c:dPt>
          <c:dPt>
            <c:idx val="5"/>
            <c:invertIfNegative val="0"/>
            <c:bubble3D val="0"/>
            <c:spPr>
              <a:solidFill>
                <a:schemeClr val="bg1">
                  <a:lumMod val="95000"/>
                </a:schemeClr>
              </a:solidFill>
              <a:ln>
                <a:noFill/>
              </a:ln>
              <a:effectLst/>
              <a:scene3d>
                <a:camera prst="orthographicFront"/>
                <a:lightRig rig="threePt" dir="t"/>
              </a:scene3d>
              <a:sp3d>
                <a:bevelT/>
              </a:sp3d>
            </c:spPr>
            <c:extLst>
              <c:ext xmlns:c16="http://schemas.microsoft.com/office/drawing/2014/chart" uri="{C3380CC4-5D6E-409C-BE32-E72D297353CC}">
                <c16:uniqueId val="{0000000B-5638-4CCF-9F81-9563ADCD6EE0}"/>
              </c:ext>
            </c:extLst>
          </c:dPt>
          <c:dPt>
            <c:idx val="6"/>
            <c:invertIfNegative val="0"/>
            <c:bubble3D val="0"/>
            <c:spPr>
              <a:solidFill>
                <a:schemeClr val="bg1">
                  <a:lumMod val="50000"/>
                </a:schemeClr>
              </a:solidFill>
              <a:ln>
                <a:noFill/>
              </a:ln>
              <a:effectLst/>
              <a:scene3d>
                <a:camera prst="orthographicFront"/>
                <a:lightRig rig="threePt" dir="t"/>
              </a:scene3d>
              <a:sp3d>
                <a:bevelT/>
              </a:sp3d>
            </c:spPr>
            <c:extLst>
              <c:ext xmlns:c16="http://schemas.microsoft.com/office/drawing/2014/chart" uri="{C3380CC4-5D6E-409C-BE32-E72D297353CC}">
                <c16:uniqueId val="{0000000D-5638-4CCF-9F81-9563ADCD6EE0}"/>
              </c:ext>
            </c:extLst>
          </c:dPt>
          <c:dPt>
            <c:idx val="7"/>
            <c:invertIfNegative val="0"/>
            <c:bubble3D val="0"/>
            <c:spPr>
              <a:solidFill>
                <a:srgbClr val="B2B2B2"/>
              </a:solidFill>
              <a:ln>
                <a:noFill/>
              </a:ln>
              <a:effectLst/>
              <a:scene3d>
                <a:camera prst="orthographicFront"/>
                <a:lightRig rig="threePt" dir="t"/>
              </a:scene3d>
              <a:sp3d>
                <a:bevelT/>
              </a:sp3d>
            </c:spPr>
            <c:extLst>
              <c:ext xmlns:c16="http://schemas.microsoft.com/office/drawing/2014/chart" uri="{C3380CC4-5D6E-409C-BE32-E72D297353CC}">
                <c16:uniqueId val="{0000000F-5638-4CCF-9F81-9563ADCD6EE0}"/>
              </c:ext>
            </c:extLst>
          </c:dPt>
          <c:dLbls>
            <c:dLbl>
              <c:idx val="0"/>
              <c:layout>
                <c:manualLayout>
                  <c:x val="1.9671750418003746E-3"/>
                  <c:y val="-3.04414524772130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638-4CCF-9F81-9563ADCD6EE0}"/>
                </c:ext>
              </c:extLst>
            </c:dLbl>
            <c:dLbl>
              <c:idx val="1"/>
              <c:layout>
                <c:manualLayout>
                  <c:x val="-2.9530962144062108E-3"/>
                  <c:y val="-3.056262654872798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638-4CCF-9F81-9563ADCD6EE0}"/>
                </c:ext>
              </c:extLst>
            </c:dLbl>
            <c:dLbl>
              <c:idx val="2"/>
              <c:layout>
                <c:manualLayout>
                  <c:x val="0"/>
                  <c:y val="-2.669016782157884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638-4CCF-9F81-9563ADCD6EE0}"/>
                </c:ext>
              </c:extLst>
            </c:dLbl>
            <c:dLbl>
              <c:idx val="3"/>
              <c:layout>
                <c:manualLayout>
                  <c:x val="-9.5212989591662598E-6"/>
                  <c:y val="-3.042792187369399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638-4CCF-9F81-9563ADCD6EE0}"/>
                </c:ext>
              </c:extLst>
            </c:dLbl>
            <c:dLbl>
              <c:idx val="4"/>
              <c:layout>
                <c:manualLayout>
                  <c:x val="0"/>
                  <c:y val="-3.04011613467340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638-4CCF-9F81-9563ADCD6EE0}"/>
                </c:ext>
              </c:extLst>
            </c:dLbl>
            <c:dLbl>
              <c:idx val="5"/>
              <c:layout>
                <c:manualLayout>
                  <c:x val="1.9671750418003694E-3"/>
                  <c:y val="-3.034703893265795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5638-4CCF-9F81-9563ADCD6EE0}"/>
                </c:ext>
              </c:extLst>
            </c:dLbl>
            <c:dLbl>
              <c:idx val="6"/>
              <c:layout>
                <c:manualLayout>
                  <c:x val="-5.0238853919377371E-4"/>
                  <c:y val="-2.277711728387273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5638-4CCF-9F81-9563ADCD6EE0}"/>
                </c:ext>
              </c:extLst>
            </c:dLbl>
            <c:dLbl>
              <c:idx val="7"/>
              <c:layout>
                <c:manualLayout>
                  <c:x val="1.7511722399247854E-3"/>
                  <c:y val="-2.2925352562425696E-2"/>
                </c:manualLayout>
              </c:layout>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F-5638-4CCF-9F81-9563ADCD6EE0}"/>
                </c:ext>
              </c:extLst>
            </c:dLbl>
            <c:dLbl>
              <c:idx val="8"/>
              <c:layout>
                <c:manualLayout>
                  <c:x val="4.3287097083107304E-3"/>
                  <c:y val="-7.990867579908682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5638-4CCF-9F81-9563ADCD6EE0}"/>
                </c:ext>
              </c:extLst>
            </c:dLbl>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'[4]Anexo 6'!$D$42:$K$43</c:f>
              <c:multiLvlStrCache>
                <c:ptCount val="8"/>
                <c:lvl/>
                <c:lvl>
                  <c:pt idx="0">
                    <c:v>PAN</c:v>
                  </c:pt>
                  <c:pt idx="1">
                    <c:v>PRI</c:v>
                  </c:pt>
                  <c:pt idx="2">
                    <c:v>PRD</c:v>
                  </c:pt>
                  <c:pt idx="3">
                    <c:v>PVEM</c:v>
                  </c:pt>
                  <c:pt idx="4">
                    <c:v>PT</c:v>
                  </c:pt>
                  <c:pt idx="5">
                    <c:v>MC</c:v>
                  </c:pt>
                  <c:pt idx="6">
                    <c:v>MORENA</c:v>
                  </c:pt>
                  <c:pt idx="7">
                    <c:v>Total</c:v>
                  </c:pt>
                </c:lvl>
              </c:multiLvlStrCache>
            </c:multiLvlStrRef>
          </c:cat>
          <c:val>
            <c:numRef>
              <c:f>'[4]Anexo 6'!$D$44:$K$44</c:f>
              <c:numCache>
                <c:formatCode>General</c:formatCode>
                <c:ptCount val="8"/>
                <c:pt idx="0">
                  <c:v>0.7857142857142857</c:v>
                </c:pt>
                <c:pt idx="1">
                  <c:v>0.8571428571428571</c:v>
                </c:pt>
                <c:pt idx="2">
                  <c:v>0.5714285714285714</c:v>
                </c:pt>
                <c:pt idx="3">
                  <c:v>0.6428571428571429</c:v>
                </c:pt>
                <c:pt idx="4">
                  <c:v>1</c:v>
                </c:pt>
                <c:pt idx="5">
                  <c:v>0.6428571428571429</c:v>
                </c:pt>
                <c:pt idx="6">
                  <c:v>1</c:v>
                </c:pt>
                <c:pt idx="7">
                  <c:v>0.7142857142857143</c:v>
                </c:pt>
              </c:numCache>
            </c:numRef>
          </c:val>
          <c:extLst>
            <c:ext xmlns:c16="http://schemas.microsoft.com/office/drawing/2014/chart" uri="{C3380CC4-5D6E-409C-BE32-E72D297353CC}">
              <c16:uniqueId val="{00000011-5638-4CCF-9F81-9563ADCD6EE0}"/>
            </c:ext>
          </c:extLst>
        </c:ser>
        <c:dLbls>
          <c:showLegendKey val="0"/>
          <c:showVal val="0"/>
          <c:showCatName val="0"/>
          <c:showSerName val="0"/>
          <c:showPercent val="0"/>
          <c:showBubbleSize val="0"/>
        </c:dLbls>
        <c:gapWidth val="80"/>
        <c:gapDepth val="80"/>
        <c:shape val="cylinder"/>
        <c:axId val="1991383776"/>
        <c:axId val="1991385856"/>
        <c:axId val="0"/>
        <c:extLst>
          <c:ext xmlns:c15="http://schemas.microsoft.com/office/drawing/2012/chart" uri="{02D57815-91ED-43cb-92C2-25804820EDAC}">
            <c15:filteredBarSeries>
              <c15:ser>
                <c:idx val="1"/>
                <c:order val="1"/>
                <c:tx>
                  <c:strRef>
                    <c:extLst>
                      <c:ext uri="{02D57815-91ED-43cb-92C2-25804820EDAC}">
                        <c15:formulaRef>
                          <c15:sqref>'[4]Anexo 6'!$B$45</c15:sqref>
                        </c15:formulaRef>
                      </c:ext>
                    </c:extLst>
                    <c:strCache>
                      <c:ptCount val="1"/>
                      <c:pt idx="0">
                        <c:v>Inasistencia</c:v>
                      </c:pt>
                    </c:strCache>
                  </c:strRef>
                </c:tx>
                <c:spPr>
                  <a:solidFill>
                    <a:srgbClr val="FF33CC"/>
                  </a:solidFill>
                  <a:ln>
                    <a:noFill/>
                  </a:ln>
                  <a:effectLst/>
                  <a:scene3d>
                    <a:camera prst="orthographicFront"/>
                    <a:lightRig rig="threePt" dir="t"/>
                  </a:scene3d>
                  <a:sp3d>
                    <a:bevelT/>
                  </a:sp3d>
                </c:spPr>
                <c:invertIfNegative val="0"/>
                <c:dLbls>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extLst>
                      <c:ext uri="{02D57815-91ED-43cb-92C2-25804820EDAC}">
                        <c15:formulaRef>
                          <c15:sqref>'[4]Anexo 6'!$D$42:$K$43</c15:sqref>
                        </c15:formulaRef>
                      </c:ext>
                    </c:extLst>
                    <c:multiLvlStrCache>
                      <c:ptCount val="8"/>
                      <c:lvl/>
                      <c:lvl>
                        <c:pt idx="0">
                          <c:v>PAN</c:v>
                        </c:pt>
                        <c:pt idx="1">
                          <c:v>PRI</c:v>
                        </c:pt>
                        <c:pt idx="2">
                          <c:v>PRD</c:v>
                        </c:pt>
                        <c:pt idx="3">
                          <c:v>PVEM</c:v>
                        </c:pt>
                        <c:pt idx="4">
                          <c:v>PT</c:v>
                        </c:pt>
                        <c:pt idx="5">
                          <c:v>MC</c:v>
                        </c:pt>
                        <c:pt idx="6">
                          <c:v>MORENA</c:v>
                        </c:pt>
                        <c:pt idx="7">
                          <c:v>Total</c:v>
                        </c:pt>
                      </c:lvl>
                    </c:multiLvlStrCache>
                  </c:multiLvlStrRef>
                </c:cat>
                <c:val>
                  <c:numRef>
                    <c:extLst>
                      <c:ext uri="{02D57815-91ED-43cb-92C2-25804820EDAC}">
                        <c15:formulaRef>
                          <c15:sqref>'[4]Anexo 6'!$D$45:$K$45</c15:sqref>
                        </c15:formulaRef>
                      </c:ext>
                    </c:extLst>
                    <c:numCache>
                      <c:formatCode>General</c:formatCode>
                      <c:ptCount val="8"/>
                      <c:pt idx="0">
                        <c:v>0.21428571428571427</c:v>
                      </c:pt>
                      <c:pt idx="1">
                        <c:v>0.14285714285714285</c:v>
                      </c:pt>
                      <c:pt idx="2">
                        <c:v>0.42857142857142855</c:v>
                      </c:pt>
                      <c:pt idx="3">
                        <c:v>0.35714285714285715</c:v>
                      </c:pt>
                      <c:pt idx="4">
                        <c:v>0</c:v>
                      </c:pt>
                      <c:pt idx="5">
                        <c:v>0.35714285714285715</c:v>
                      </c:pt>
                      <c:pt idx="6">
                        <c:v>0</c:v>
                      </c:pt>
                      <c:pt idx="7">
                        <c:v>0.2857142857142857</c:v>
                      </c:pt>
                    </c:numCache>
                  </c:numRef>
                </c:val>
                <c:extLst>
                  <c:ext xmlns:c16="http://schemas.microsoft.com/office/drawing/2014/chart" uri="{C3380CC4-5D6E-409C-BE32-E72D297353CC}">
                    <c16:uniqueId val="{00000012-5638-4CCF-9F81-9563ADCD6EE0}"/>
                  </c:ext>
                </c:extLst>
              </c15:ser>
            </c15:filteredBarSeries>
          </c:ext>
        </c:extLst>
      </c:bar3DChart>
      <c:catAx>
        <c:axId val="1991383776"/>
        <c:scaling>
          <c:orientation val="minMax"/>
        </c:scaling>
        <c:delete val="0"/>
        <c:axPos val="b"/>
        <c:numFmt formatCode="General" sourceLinked="1"/>
        <c:majorTickMark val="cross"/>
        <c:minorTickMark val="none"/>
        <c:tickLblPos val="low"/>
        <c:spPr>
          <a:noFill/>
          <a:ln>
            <a:solidFill>
              <a:schemeClr val="tx1">
                <a:lumMod val="50000"/>
                <a:lumOff val="50000"/>
              </a:schemeClr>
            </a:solidFill>
          </a:ln>
          <a:effectLst/>
        </c:spPr>
        <c:txPr>
          <a:bodyPr rot="-60000000" spcFirstLastPara="1" vertOverflow="ellipsis" vert="horz" wrap="square" anchor="ctr" anchorCtr="1"/>
          <a:lstStyle/>
          <a:p>
            <a:pPr>
              <a:defRPr sz="7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1991385856"/>
        <c:crosses val="autoZero"/>
        <c:auto val="1"/>
        <c:lblAlgn val="ctr"/>
        <c:lblOffset val="100"/>
        <c:tickLblSkip val="1"/>
        <c:noMultiLvlLbl val="0"/>
      </c:catAx>
      <c:valAx>
        <c:axId val="1991385856"/>
        <c:scaling>
          <c:orientation val="minMax"/>
        </c:scaling>
        <c:delete val="1"/>
        <c:axPos val="l"/>
        <c:numFmt formatCode="General" sourceLinked="1"/>
        <c:majorTickMark val="none"/>
        <c:minorTickMark val="none"/>
        <c:tickLblPos val="nextTo"/>
        <c:crossAx val="19913837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noFill/>
    <a:ln w="6350" cap="flat" cmpd="sng" algn="ctr">
      <a:solidFill>
        <a:schemeClr val="tx1">
          <a:lumMod val="50000"/>
          <a:lumOff val="50000"/>
        </a:schemeClr>
      </a:solidFill>
      <a:round/>
    </a:ln>
    <a:effectLst/>
  </c:spPr>
  <c:txPr>
    <a:bodyPr/>
    <a:lstStyle/>
    <a:p>
      <a:pPr>
        <a:defRPr/>
      </a:pPr>
      <a:endParaRPr lang="es-MX"/>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Arial" panose="020B0604020202020204" pitchFamily="34" charset="0"/>
                <a:cs typeface="Arial" panose="020B0604020202020204" pitchFamily="34" charset="0"/>
              </a:defRPr>
            </a:pPr>
            <a:r>
              <a:rPr lang="es-MX" sz="1000">
                <a:latin typeface="Arial" panose="020B0604020202020204" pitchFamily="34" charset="0"/>
                <a:cs typeface="Arial" panose="020B0604020202020204" pitchFamily="34" charset="0"/>
              </a:rPr>
              <a:t>Gráfica</a:t>
            </a:r>
            <a:r>
              <a:rPr lang="es-MX" sz="1000" baseline="0">
                <a:latin typeface="Arial" panose="020B0604020202020204" pitchFamily="34" charset="0"/>
                <a:cs typeface="Arial" panose="020B0604020202020204" pitchFamily="34" charset="0"/>
              </a:rPr>
              <a:t> 6.1 </a:t>
            </a:r>
          </a:p>
          <a:p>
            <a:pPr>
              <a:defRPr sz="1000">
                <a:latin typeface="Arial" panose="020B0604020202020204" pitchFamily="34" charset="0"/>
                <a:cs typeface="Arial" panose="020B0604020202020204" pitchFamily="34" charset="0"/>
              </a:defRPr>
            </a:pPr>
            <a:r>
              <a:rPr lang="es-MX" sz="1000" baseline="0">
                <a:latin typeface="Arial" panose="020B0604020202020204" pitchFamily="34" charset="0"/>
                <a:cs typeface="Arial" panose="020B0604020202020204" pitchFamily="34" charset="0"/>
              </a:rPr>
              <a:t>Proceso Electoral Local 2019-2020</a:t>
            </a:r>
          </a:p>
          <a:p>
            <a:pPr>
              <a:defRPr sz="1000">
                <a:latin typeface="Arial" panose="020B0604020202020204" pitchFamily="34" charset="0"/>
                <a:cs typeface="Arial" panose="020B0604020202020204" pitchFamily="34" charset="0"/>
              </a:defRPr>
            </a:pPr>
            <a:r>
              <a:rPr lang="es-MX" sz="1000">
                <a:latin typeface="Arial" panose="020B0604020202020204" pitchFamily="34" charset="0"/>
                <a:cs typeface="Arial" panose="020B0604020202020204" pitchFamily="34" charset="0"/>
              </a:rPr>
              <a:t>Asistencia de las representaciones de partidos políticos nacionales a las sesiones de los consejos distritales</a:t>
            </a:r>
          </a:p>
        </c:rich>
      </c:tx>
      <c:overlay val="0"/>
    </c:title>
    <c:autoTitleDeleted val="0"/>
    <c:plotArea>
      <c:layout>
        <c:manualLayout>
          <c:layoutTarget val="inner"/>
          <c:xMode val="edge"/>
          <c:yMode val="edge"/>
          <c:x val="2.1728398065773362E-2"/>
          <c:y val="0.27076923076923076"/>
          <c:w val="0.95171467096494811"/>
          <c:h val="0.52247813339408899"/>
        </c:manualLayout>
      </c:layout>
      <c:barChart>
        <c:barDir val="col"/>
        <c:grouping val="clustered"/>
        <c:varyColors val="0"/>
        <c:ser>
          <c:idx val="0"/>
          <c:order val="0"/>
          <c:invertIfNegative val="0"/>
          <c:cat>
            <c:strRef>
              <c:f>'[3]Anexo 6'!$D$36:$J$36</c:f>
              <c:strCache>
                <c:ptCount val="7"/>
                <c:pt idx="0">
                  <c:v>PAN</c:v>
                </c:pt>
                <c:pt idx="1">
                  <c:v>PRI</c:v>
                </c:pt>
                <c:pt idx="2">
                  <c:v>PRD</c:v>
                </c:pt>
                <c:pt idx="3">
                  <c:v>PVEM</c:v>
                </c:pt>
                <c:pt idx="4">
                  <c:v>PT</c:v>
                </c:pt>
                <c:pt idx="5">
                  <c:v>MC</c:v>
                </c:pt>
                <c:pt idx="6">
                  <c:v>MORENA</c:v>
                </c:pt>
              </c:strCache>
            </c:strRef>
          </c:cat>
          <c:val>
            <c:numRef>
              <c:f>'[3]Anexo 6'!$D$37:$J$37</c:f>
              <c:numCache>
                <c:formatCode>General</c:formatCode>
                <c:ptCount val="7"/>
              </c:numCache>
            </c:numRef>
          </c:val>
          <c:extLst>
            <c:ext xmlns:c16="http://schemas.microsoft.com/office/drawing/2014/chart" uri="{C3380CC4-5D6E-409C-BE32-E72D297353CC}">
              <c16:uniqueId val="{00000000-4090-4D95-B562-8DE961F44D51}"/>
            </c:ext>
          </c:extLst>
        </c:ser>
        <c:ser>
          <c:idx val="1"/>
          <c:order val="1"/>
          <c:spPr>
            <a:solidFill>
              <a:schemeClr val="bg1"/>
            </a:solidFill>
            <a:scene3d>
              <a:camera prst="orthographicFront"/>
              <a:lightRig rig="threePt" dir="t"/>
            </a:scene3d>
            <a:sp3d prstMaterial="matte">
              <a:bevelT w="63500" h="63500" prst="artDeco"/>
              <a:contourClr>
                <a:srgbClr val="000000"/>
              </a:contourClr>
            </a:sp3d>
          </c:spPr>
          <c:invertIfNegative val="0"/>
          <c:dPt>
            <c:idx val="0"/>
            <c:invertIfNegative val="0"/>
            <c:bubble3D val="0"/>
            <c:spPr>
              <a:solidFill>
                <a:schemeClr val="bg1">
                  <a:lumMod val="85000"/>
                </a:schemeClr>
              </a:solidFill>
              <a:scene3d>
                <a:camera prst="orthographicFront"/>
                <a:lightRig rig="threePt" dir="t"/>
              </a:scene3d>
              <a:sp3d prstMaterial="matte">
                <a:bevelT w="63500" h="63500" prst="artDeco"/>
                <a:contourClr>
                  <a:srgbClr val="000000"/>
                </a:contourClr>
              </a:sp3d>
            </c:spPr>
            <c:extLst>
              <c:ext xmlns:c16="http://schemas.microsoft.com/office/drawing/2014/chart" uri="{C3380CC4-5D6E-409C-BE32-E72D297353CC}">
                <c16:uniqueId val="{00000002-4090-4D95-B562-8DE961F44D51}"/>
              </c:ext>
            </c:extLst>
          </c:dPt>
          <c:dPt>
            <c:idx val="1"/>
            <c:invertIfNegative val="0"/>
            <c:bubble3D val="0"/>
            <c:spPr>
              <a:solidFill>
                <a:schemeClr val="bg1">
                  <a:lumMod val="95000"/>
                </a:schemeClr>
              </a:solidFill>
              <a:scene3d>
                <a:camera prst="orthographicFront"/>
                <a:lightRig rig="threePt" dir="t"/>
              </a:scene3d>
              <a:sp3d prstMaterial="matte">
                <a:bevelT w="63500" h="63500" prst="artDeco"/>
                <a:contourClr>
                  <a:srgbClr val="000000"/>
                </a:contourClr>
              </a:sp3d>
            </c:spPr>
            <c:extLst>
              <c:ext xmlns:c16="http://schemas.microsoft.com/office/drawing/2014/chart" uri="{C3380CC4-5D6E-409C-BE32-E72D297353CC}">
                <c16:uniqueId val="{00000004-4090-4D95-B562-8DE961F44D51}"/>
              </c:ext>
            </c:extLst>
          </c:dPt>
          <c:dPt>
            <c:idx val="2"/>
            <c:invertIfNegative val="0"/>
            <c:bubble3D val="0"/>
            <c:spPr>
              <a:solidFill>
                <a:schemeClr val="bg1">
                  <a:lumMod val="75000"/>
                </a:schemeClr>
              </a:solidFill>
              <a:scene3d>
                <a:camera prst="orthographicFront"/>
                <a:lightRig rig="threePt" dir="t"/>
              </a:scene3d>
              <a:sp3d prstMaterial="matte">
                <a:bevelT w="63500" h="63500" prst="artDeco"/>
                <a:contourClr>
                  <a:srgbClr val="000000"/>
                </a:contourClr>
              </a:sp3d>
            </c:spPr>
            <c:extLst>
              <c:ext xmlns:c16="http://schemas.microsoft.com/office/drawing/2014/chart" uri="{C3380CC4-5D6E-409C-BE32-E72D297353CC}">
                <c16:uniqueId val="{00000006-4090-4D95-B562-8DE961F44D51}"/>
              </c:ext>
            </c:extLst>
          </c:dPt>
          <c:dPt>
            <c:idx val="3"/>
            <c:invertIfNegative val="0"/>
            <c:bubble3D val="0"/>
            <c:spPr>
              <a:solidFill>
                <a:schemeClr val="bg1">
                  <a:lumMod val="65000"/>
                </a:schemeClr>
              </a:solidFill>
              <a:scene3d>
                <a:camera prst="orthographicFront"/>
                <a:lightRig rig="threePt" dir="t"/>
              </a:scene3d>
              <a:sp3d prstMaterial="matte">
                <a:bevelT w="63500" h="63500" prst="artDeco"/>
                <a:contourClr>
                  <a:srgbClr val="000000"/>
                </a:contourClr>
              </a:sp3d>
            </c:spPr>
            <c:extLst>
              <c:ext xmlns:c16="http://schemas.microsoft.com/office/drawing/2014/chart" uri="{C3380CC4-5D6E-409C-BE32-E72D297353CC}">
                <c16:uniqueId val="{00000008-4090-4D95-B562-8DE961F44D51}"/>
              </c:ext>
            </c:extLst>
          </c:dPt>
          <c:dPt>
            <c:idx val="4"/>
            <c:invertIfNegative val="0"/>
            <c:bubble3D val="0"/>
            <c:spPr>
              <a:solidFill>
                <a:srgbClr val="EAEAEA"/>
              </a:solidFill>
              <a:scene3d>
                <a:camera prst="orthographicFront"/>
                <a:lightRig rig="threePt" dir="t"/>
              </a:scene3d>
              <a:sp3d prstMaterial="matte">
                <a:bevelT w="63500" h="63500" prst="artDeco"/>
                <a:contourClr>
                  <a:srgbClr val="000000"/>
                </a:contourClr>
              </a:sp3d>
            </c:spPr>
            <c:extLst>
              <c:ext xmlns:c16="http://schemas.microsoft.com/office/drawing/2014/chart" uri="{C3380CC4-5D6E-409C-BE32-E72D297353CC}">
                <c16:uniqueId val="{0000000A-4090-4D95-B562-8DE961F44D51}"/>
              </c:ext>
            </c:extLst>
          </c:dPt>
          <c:dPt>
            <c:idx val="5"/>
            <c:invertIfNegative val="0"/>
            <c:bubble3D val="0"/>
            <c:spPr>
              <a:solidFill>
                <a:schemeClr val="bg1">
                  <a:lumMod val="50000"/>
                </a:schemeClr>
              </a:solidFill>
              <a:scene3d>
                <a:camera prst="orthographicFront"/>
                <a:lightRig rig="threePt" dir="t"/>
              </a:scene3d>
              <a:sp3d prstMaterial="matte">
                <a:bevelT w="63500" h="63500" prst="artDeco"/>
                <a:contourClr>
                  <a:srgbClr val="000000"/>
                </a:contourClr>
              </a:sp3d>
            </c:spPr>
            <c:extLst>
              <c:ext xmlns:c16="http://schemas.microsoft.com/office/drawing/2014/chart" uri="{C3380CC4-5D6E-409C-BE32-E72D297353CC}">
                <c16:uniqueId val="{0000000C-4090-4D95-B562-8DE961F44D51}"/>
              </c:ext>
            </c:extLst>
          </c:dPt>
          <c:dPt>
            <c:idx val="6"/>
            <c:invertIfNegative val="0"/>
            <c:bubble3D val="0"/>
            <c:spPr>
              <a:solidFill>
                <a:srgbClr val="EAEAEA"/>
              </a:solidFill>
              <a:scene3d>
                <a:camera prst="orthographicFront"/>
                <a:lightRig rig="threePt" dir="t"/>
              </a:scene3d>
              <a:sp3d prstMaterial="matte">
                <a:bevelT w="63500" h="63500" prst="artDeco"/>
                <a:contourClr>
                  <a:srgbClr val="000000"/>
                </a:contourClr>
              </a:sp3d>
            </c:spPr>
            <c:extLst>
              <c:ext xmlns:c16="http://schemas.microsoft.com/office/drawing/2014/chart" uri="{C3380CC4-5D6E-409C-BE32-E72D297353CC}">
                <c16:uniqueId val="{0000000E-4090-4D95-B562-8DE961F44D51}"/>
              </c:ext>
            </c:extLst>
          </c:dPt>
          <c:dPt>
            <c:idx val="8"/>
            <c:invertIfNegative val="0"/>
            <c:bubble3D val="0"/>
            <c:extLst>
              <c:ext xmlns:c16="http://schemas.microsoft.com/office/drawing/2014/chart" uri="{C3380CC4-5D6E-409C-BE32-E72D297353CC}">
                <c16:uniqueId val="{0000000F-4090-4D95-B562-8DE961F44D51}"/>
              </c:ext>
            </c:extLst>
          </c:dPt>
          <c:dLbls>
            <c:spPr>
              <a:noFill/>
              <a:ln>
                <a:noFill/>
              </a:ln>
              <a:effectLst/>
            </c:spPr>
            <c:txPr>
              <a:bodyPr wrap="square" lIns="38100" tIns="19050" rIns="38100" bIns="19050" anchor="ctr">
                <a:spAutoFit/>
              </a:bodyPr>
              <a:lstStyle/>
              <a:p>
                <a:pPr>
                  <a:defRPr sz="900" b="1">
                    <a:latin typeface="Arial" panose="020B0604020202020204" pitchFamily="34" charset="0"/>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'[3]Anexo 6'!$D$36:$J$36</c:f>
              <c:strCache>
                <c:ptCount val="7"/>
                <c:pt idx="0">
                  <c:v>PAN</c:v>
                </c:pt>
                <c:pt idx="1">
                  <c:v>PRI</c:v>
                </c:pt>
                <c:pt idx="2">
                  <c:v>PRD</c:v>
                </c:pt>
                <c:pt idx="3">
                  <c:v>PVEM</c:v>
                </c:pt>
                <c:pt idx="4">
                  <c:v>PT</c:v>
                </c:pt>
                <c:pt idx="5">
                  <c:v>MC</c:v>
                </c:pt>
                <c:pt idx="6">
                  <c:v>MORENA</c:v>
                </c:pt>
              </c:strCache>
            </c:strRef>
          </c:cat>
          <c:val>
            <c:numRef>
              <c:f>'[3]Anexo 6'!$D$38:$J$38</c:f>
              <c:numCache>
                <c:formatCode>General</c:formatCode>
                <c:ptCount val="7"/>
                <c:pt idx="0">
                  <c:v>14</c:v>
                </c:pt>
                <c:pt idx="1">
                  <c:v>14</c:v>
                </c:pt>
                <c:pt idx="2">
                  <c:v>9</c:v>
                </c:pt>
                <c:pt idx="3">
                  <c:v>10</c:v>
                </c:pt>
                <c:pt idx="4">
                  <c:v>10</c:v>
                </c:pt>
                <c:pt idx="5">
                  <c:v>11</c:v>
                </c:pt>
                <c:pt idx="6">
                  <c:v>5</c:v>
                </c:pt>
              </c:numCache>
            </c:numRef>
          </c:val>
          <c:extLst>
            <c:ext xmlns:c16="http://schemas.microsoft.com/office/drawing/2014/chart" uri="{C3380CC4-5D6E-409C-BE32-E72D297353CC}">
              <c16:uniqueId val="{00000010-4090-4D95-B562-8DE961F44D51}"/>
            </c:ext>
          </c:extLst>
        </c:ser>
        <c:dLbls>
          <c:showLegendKey val="0"/>
          <c:showVal val="0"/>
          <c:showCatName val="0"/>
          <c:showSerName val="0"/>
          <c:showPercent val="0"/>
          <c:showBubbleSize val="0"/>
        </c:dLbls>
        <c:gapWidth val="150"/>
        <c:axId val="-360420288"/>
        <c:axId val="-360425184"/>
      </c:barChart>
      <c:catAx>
        <c:axId val="-360420288"/>
        <c:scaling>
          <c:orientation val="minMax"/>
        </c:scaling>
        <c:delete val="0"/>
        <c:axPos val="b"/>
        <c:numFmt formatCode="General" sourceLinked="0"/>
        <c:majorTickMark val="out"/>
        <c:minorTickMark val="none"/>
        <c:tickLblPos val="nextTo"/>
        <c:crossAx val="-360425184"/>
        <c:crosses val="autoZero"/>
        <c:auto val="1"/>
        <c:lblAlgn val="ctr"/>
        <c:lblOffset val="100"/>
        <c:noMultiLvlLbl val="0"/>
      </c:catAx>
      <c:valAx>
        <c:axId val="-360425184"/>
        <c:scaling>
          <c:orientation val="minMax"/>
        </c:scaling>
        <c:delete val="1"/>
        <c:axPos val="l"/>
        <c:numFmt formatCode="General" sourceLinked="1"/>
        <c:majorTickMark val="out"/>
        <c:minorTickMark val="none"/>
        <c:tickLblPos val="nextTo"/>
        <c:crossAx val="-360420288"/>
        <c:crosses val="autoZero"/>
        <c:crossBetween val="between"/>
      </c:valAx>
      <c:spPr>
        <a:noFill/>
      </c:spPr>
    </c:plotArea>
    <c:plotVisOnly val="1"/>
    <c:dispBlanksAs val="gap"/>
    <c:showDLblsOverMax val="0"/>
  </c:chart>
  <c:spPr>
    <a:noFill/>
    <a:ln>
      <a:noFill/>
    </a:ln>
  </c:spPr>
  <c:printSettings>
    <c:headerFooter/>
    <c:pageMargins b="0.75" l="0.7" r="0.7" t="0.75" header="0.3" footer="0.3"/>
    <c:pageSetup orientation="portrait"/>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s-MX" sz="1050" b="1" i="0" baseline="0">
                <a:solidFill>
                  <a:sysClr val="windowText" lastClr="000000"/>
                </a:solidFill>
                <a:effectLst/>
                <a:latin typeface="Arial" panose="020B0604020202020204" pitchFamily="34" charset="0"/>
                <a:cs typeface="Arial" panose="020B0604020202020204" pitchFamily="34" charset="0"/>
              </a:rPr>
              <a:t>Gráfica 6.2</a:t>
            </a:r>
          </a:p>
          <a:p>
            <a:pPr>
              <a:defRPr sz="1050" b="1">
                <a:solidFill>
                  <a:sysClr val="windowText" lastClr="000000"/>
                </a:solidFill>
                <a:latin typeface="Arial" panose="020B0604020202020204" pitchFamily="34" charset="0"/>
                <a:cs typeface="Arial" panose="020B0604020202020204" pitchFamily="34" charset="0"/>
              </a:defRPr>
            </a:pPr>
            <a:r>
              <a:rPr lang="es-MX" sz="1050" b="1" i="0" baseline="0">
                <a:solidFill>
                  <a:sysClr val="windowText" lastClr="000000"/>
                </a:solidFill>
                <a:effectLst/>
                <a:latin typeface="Arial" panose="020B0604020202020204" pitchFamily="34" charset="0"/>
                <a:cs typeface="Arial" panose="020B0604020202020204" pitchFamily="34" charset="0"/>
              </a:rPr>
              <a:t>Proceso Electoral Local 2019-2020</a:t>
            </a:r>
          </a:p>
          <a:p>
            <a:pPr>
              <a:defRPr sz="1050" b="1">
                <a:solidFill>
                  <a:sysClr val="windowText" lastClr="000000"/>
                </a:solidFill>
                <a:latin typeface="Arial" panose="020B0604020202020204" pitchFamily="34" charset="0"/>
                <a:cs typeface="Arial" panose="020B0604020202020204" pitchFamily="34" charset="0"/>
              </a:defRPr>
            </a:pPr>
            <a:r>
              <a:rPr lang="es-MX" sz="1050" b="1" i="0" baseline="0">
                <a:solidFill>
                  <a:sysClr val="windowText" lastClr="000000"/>
                </a:solidFill>
                <a:effectLst/>
                <a:latin typeface="Arial" panose="020B0604020202020204" pitchFamily="34" charset="0"/>
                <a:cs typeface="Arial" panose="020B0604020202020204" pitchFamily="34" charset="0"/>
              </a:rPr>
              <a:t>Porcentaje de asistencia e inasistencia de las representaciones de los partidos políticos nacionales a la sesión de los consejos distritales</a:t>
            </a:r>
            <a:endParaRPr lang="es-MX" sz="1050" b="1">
              <a:solidFill>
                <a:sysClr val="windowText" lastClr="000000"/>
              </a:solidFill>
              <a:effectLst/>
              <a:latin typeface="Arial" panose="020B0604020202020204" pitchFamily="34" charset="0"/>
              <a:cs typeface="Arial" panose="020B0604020202020204" pitchFamily="34" charset="0"/>
            </a:endParaRPr>
          </a:p>
        </c:rich>
      </c:tx>
      <c:overlay val="0"/>
      <c:spPr>
        <a:noFill/>
        <a:ln>
          <a:noFill/>
        </a:ln>
        <a:effectLst/>
      </c:spPr>
      <c:txPr>
        <a:bodyPr rot="0" spcFirstLastPara="1" vertOverflow="ellipsis" vert="horz" wrap="square" anchor="ctr" anchorCtr="1"/>
        <a:lstStyle/>
        <a:p>
          <a:pPr>
            <a:defRPr sz="105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MX"/>
        </a:p>
      </c:txPr>
    </c:title>
    <c:autoTitleDeleted val="0"/>
    <c:plotArea>
      <c:layout/>
      <c:barChart>
        <c:barDir val="col"/>
        <c:grouping val="stacked"/>
        <c:varyColors val="0"/>
        <c:ser>
          <c:idx val="0"/>
          <c:order val="0"/>
          <c:tx>
            <c:strRef>
              <c:f>'[3]Anexo 6'!$B$49</c:f>
              <c:strCache>
                <c:ptCount val="1"/>
                <c:pt idx="0">
                  <c:v>Asistencia</c:v>
                </c:pt>
              </c:strCache>
            </c:strRef>
          </c:tx>
          <c:spPr>
            <a:solidFill>
              <a:srgbClr val="D5007F"/>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'[3]Anexo 6'!$D$47:$J$48</c:f>
              <c:multiLvlStrCache>
                <c:ptCount val="7"/>
                <c:lvl/>
                <c:lvl>
                  <c:pt idx="0">
                    <c:v>PAN</c:v>
                  </c:pt>
                  <c:pt idx="1">
                    <c:v>PRI</c:v>
                  </c:pt>
                  <c:pt idx="2">
                    <c:v>PRD</c:v>
                  </c:pt>
                  <c:pt idx="3">
                    <c:v>PVEM</c:v>
                  </c:pt>
                  <c:pt idx="4">
                    <c:v>PT</c:v>
                  </c:pt>
                  <c:pt idx="5">
                    <c:v>MC</c:v>
                  </c:pt>
                  <c:pt idx="6">
                    <c:v>MORENA</c:v>
                  </c:pt>
                </c:lvl>
              </c:multiLvlStrCache>
            </c:multiLvlStrRef>
          </c:cat>
          <c:val>
            <c:numRef>
              <c:f>'[3]Anexo 6'!$D$49:$J$49</c:f>
              <c:numCache>
                <c:formatCode>General</c:formatCode>
                <c:ptCount val="7"/>
                <c:pt idx="0">
                  <c:v>1</c:v>
                </c:pt>
                <c:pt idx="1">
                  <c:v>1</c:v>
                </c:pt>
                <c:pt idx="2">
                  <c:v>0.6428571428571429</c:v>
                </c:pt>
                <c:pt idx="3">
                  <c:v>0.7142857142857143</c:v>
                </c:pt>
                <c:pt idx="4">
                  <c:v>0.7142857142857143</c:v>
                </c:pt>
                <c:pt idx="5">
                  <c:v>0.7857142857142857</c:v>
                </c:pt>
                <c:pt idx="6">
                  <c:v>0.7142857142857143</c:v>
                </c:pt>
              </c:numCache>
            </c:numRef>
          </c:val>
          <c:extLst>
            <c:ext xmlns:c16="http://schemas.microsoft.com/office/drawing/2014/chart" uri="{C3380CC4-5D6E-409C-BE32-E72D297353CC}">
              <c16:uniqueId val="{00000000-5309-40C0-9666-7015B7A0FCB0}"/>
            </c:ext>
          </c:extLst>
        </c:ser>
        <c:ser>
          <c:idx val="1"/>
          <c:order val="1"/>
          <c:tx>
            <c:strRef>
              <c:f>'[3]Anexo 6'!$B$50</c:f>
              <c:strCache>
                <c:ptCount val="1"/>
                <c:pt idx="0">
                  <c:v>Inasistencia</c:v>
                </c:pt>
              </c:strCache>
            </c:strRef>
          </c:tx>
          <c:spPr>
            <a:solidFill>
              <a:srgbClr val="B2B2B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'[3]Anexo 6'!$D$47:$J$48</c:f>
              <c:multiLvlStrCache>
                <c:ptCount val="7"/>
                <c:lvl/>
                <c:lvl>
                  <c:pt idx="0">
                    <c:v>PAN</c:v>
                  </c:pt>
                  <c:pt idx="1">
                    <c:v>PRI</c:v>
                  </c:pt>
                  <c:pt idx="2">
                    <c:v>PRD</c:v>
                  </c:pt>
                  <c:pt idx="3">
                    <c:v>PVEM</c:v>
                  </c:pt>
                  <c:pt idx="4">
                    <c:v>PT</c:v>
                  </c:pt>
                  <c:pt idx="5">
                    <c:v>MC</c:v>
                  </c:pt>
                  <c:pt idx="6">
                    <c:v>MORENA</c:v>
                  </c:pt>
                </c:lvl>
              </c:multiLvlStrCache>
            </c:multiLvlStrRef>
          </c:cat>
          <c:val>
            <c:numRef>
              <c:f>'[3]Anexo 6'!$D$50:$J$50</c:f>
              <c:numCache>
                <c:formatCode>General</c:formatCode>
                <c:ptCount val="7"/>
                <c:pt idx="0">
                  <c:v>0</c:v>
                </c:pt>
                <c:pt idx="1">
                  <c:v>0</c:v>
                </c:pt>
                <c:pt idx="2">
                  <c:v>0.35714285714285715</c:v>
                </c:pt>
                <c:pt idx="3">
                  <c:v>0.2857142857142857</c:v>
                </c:pt>
                <c:pt idx="4">
                  <c:v>0.2857142857142857</c:v>
                </c:pt>
                <c:pt idx="5">
                  <c:v>0.21428571428571427</c:v>
                </c:pt>
                <c:pt idx="6">
                  <c:v>0.2857142857142857</c:v>
                </c:pt>
              </c:numCache>
            </c:numRef>
          </c:val>
          <c:extLst>
            <c:ext xmlns:c16="http://schemas.microsoft.com/office/drawing/2014/chart" uri="{C3380CC4-5D6E-409C-BE32-E72D297353CC}">
              <c16:uniqueId val="{00000001-5309-40C0-9666-7015B7A0FCB0}"/>
            </c:ext>
          </c:extLst>
        </c:ser>
        <c:dLbls>
          <c:showLegendKey val="0"/>
          <c:showVal val="0"/>
          <c:showCatName val="0"/>
          <c:showSerName val="0"/>
          <c:showPercent val="0"/>
          <c:showBubbleSize val="0"/>
        </c:dLbls>
        <c:gapWidth val="120"/>
        <c:overlap val="100"/>
        <c:axId val="1991383776"/>
        <c:axId val="1991385856"/>
      </c:barChart>
      <c:catAx>
        <c:axId val="1991383776"/>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s-MX"/>
          </a:p>
        </c:txPr>
        <c:crossAx val="1991385856"/>
        <c:crosses val="autoZero"/>
        <c:auto val="1"/>
        <c:lblAlgn val="ctr"/>
        <c:lblOffset val="100"/>
        <c:noMultiLvlLbl val="0"/>
      </c:catAx>
      <c:valAx>
        <c:axId val="1991385856"/>
        <c:scaling>
          <c:orientation val="minMax"/>
        </c:scaling>
        <c:delete val="1"/>
        <c:axPos val="l"/>
        <c:numFmt formatCode="General" sourceLinked="1"/>
        <c:majorTickMark val="none"/>
        <c:minorTickMark val="none"/>
        <c:tickLblPos val="nextTo"/>
        <c:crossAx val="19913837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noFill/>
    <a:ln w="9525" cap="flat" cmpd="sng" algn="ctr">
      <a:noFill/>
      <a:round/>
    </a:ln>
    <a:effectLst/>
  </c:spPr>
  <c:txPr>
    <a:bodyPr/>
    <a:lstStyle/>
    <a:p>
      <a:pPr>
        <a:defRPr/>
      </a:pPr>
      <a:endParaRPr lang="es-MX"/>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s-MX" sz="1000" b="1" i="0" baseline="0">
                <a:solidFill>
                  <a:sysClr val="windowText" lastClr="000000"/>
                </a:solidFill>
                <a:effectLst/>
                <a:latin typeface="Arial" panose="020B0604020202020204" pitchFamily="34" charset="0"/>
                <a:cs typeface="Arial" panose="020B0604020202020204" pitchFamily="34" charset="0"/>
              </a:rPr>
              <a:t>Gráfica 6.3 </a:t>
            </a:r>
          </a:p>
          <a:p>
            <a:pPr>
              <a:defRPr sz="1050" b="1">
                <a:solidFill>
                  <a:sysClr val="windowText" lastClr="000000"/>
                </a:solidFill>
                <a:latin typeface="Arial" panose="020B0604020202020204" pitchFamily="34" charset="0"/>
                <a:cs typeface="Arial" panose="020B0604020202020204" pitchFamily="34" charset="0"/>
              </a:defRPr>
            </a:pPr>
            <a:r>
              <a:rPr lang="es-MX" sz="1000" b="1" i="0" baseline="0">
                <a:solidFill>
                  <a:sysClr val="windowText" lastClr="000000"/>
                </a:solidFill>
                <a:effectLst/>
                <a:latin typeface="Arial" panose="020B0604020202020204" pitchFamily="34" charset="0"/>
                <a:cs typeface="Arial" panose="020B0604020202020204" pitchFamily="34" charset="0"/>
              </a:rPr>
              <a:t>Proceso Electoral Local 2019-2020</a:t>
            </a:r>
            <a:endParaRPr lang="es-MX" sz="1000" b="1">
              <a:solidFill>
                <a:sysClr val="windowText" lastClr="000000"/>
              </a:solidFill>
              <a:effectLst/>
              <a:latin typeface="Arial" panose="020B0604020202020204" pitchFamily="34" charset="0"/>
              <a:cs typeface="Arial" panose="020B0604020202020204" pitchFamily="34" charset="0"/>
            </a:endParaRPr>
          </a:p>
          <a:p>
            <a:pPr>
              <a:defRPr sz="1050" b="1">
                <a:solidFill>
                  <a:sysClr val="windowText" lastClr="000000"/>
                </a:solidFill>
                <a:latin typeface="Arial" panose="020B0604020202020204" pitchFamily="34" charset="0"/>
                <a:cs typeface="Arial" panose="020B0604020202020204" pitchFamily="34" charset="0"/>
              </a:defRPr>
            </a:pPr>
            <a:r>
              <a:rPr lang="es-MX" sz="1000" b="1" i="0" baseline="0">
                <a:solidFill>
                  <a:sysClr val="windowText" lastClr="000000"/>
                </a:solidFill>
                <a:effectLst/>
                <a:latin typeface="Arial" panose="020B0604020202020204" pitchFamily="34" charset="0"/>
                <a:cs typeface="Arial" panose="020B0604020202020204" pitchFamily="34" charset="0"/>
              </a:rPr>
              <a:t>Cobertura de asistencia (%) de las representaciones de los partidos políticos nacionales a la sesión de los consejos distritales</a:t>
            </a:r>
            <a:endParaRPr lang="es-MX" sz="1000" b="1">
              <a:solidFill>
                <a:sysClr val="windowText" lastClr="000000"/>
              </a:solidFill>
              <a:effectLst/>
              <a:latin typeface="Arial" panose="020B0604020202020204" pitchFamily="34" charset="0"/>
              <a:cs typeface="Arial" panose="020B0604020202020204" pitchFamily="34" charset="0"/>
            </a:endParaRPr>
          </a:p>
        </c:rich>
      </c:tx>
      <c:overlay val="0"/>
      <c:spPr>
        <a:noFill/>
        <a:ln>
          <a:noFill/>
        </a:ln>
        <a:effectLst/>
      </c:spPr>
      <c:txPr>
        <a:bodyPr rot="0" spcFirstLastPara="1" vertOverflow="ellipsis" vert="horz" wrap="square" anchor="ctr" anchorCtr="1"/>
        <a:lstStyle/>
        <a:p>
          <a:pPr>
            <a:defRPr sz="105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MX"/>
        </a:p>
      </c:txPr>
    </c:title>
    <c:autoTitleDeleted val="0"/>
    <c:view3D>
      <c:rotX val="0"/>
      <c:rotY val="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9.051821679112922E-3"/>
          <c:y val="0.22831050228310501"/>
          <c:w val="0.97963340122199571"/>
          <c:h val="0.59110757559414662"/>
        </c:manualLayout>
      </c:layout>
      <c:bar3DChart>
        <c:barDir val="col"/>
        <c:grouping val="stacked"/>
        <c:varyColors val="0"/>
        <c:ser>
          <c:idx val="0"/>
          <c:order val="0"/>
          <c:tx>
            <c:strRef>
              <c:f>'[3]Anexo 6'!$B$49</c:f>
              <c:strCache>
                <c:ptCount val="1"/>
                <c:pt idx="0">
                  <c:v>Asistencia</c:v>
                </c:pt>
              </c:strCache>
            </c:strRef>
          </c:tx>
          <c:spPr>
            <a:solidFill>
              <a:srgbClr val="FF99CC"/>
            </a:solidFill>
            <a:ln>
              <a:noFill/>
            </a:ln>
            <a:effectLst/>
            <a:scene3d>
              <a:camera prst="orthographicFront"/>
              <a:lightRig rig="threePt" dir="t"/>
            </a:scene3d>
            <a:sp3d>
              <a:bevelT/>
            </a:sp3d>
          </c:spPr>
          <c:invertIfNegative val="0"/>
          <c:dPt>
            <c:idx val="0"/>
            <c:invertIfNegative val="0"/>
            <c:bubble3D val="0"/>
            <c:spPr>
              <a:solidFill>
                <a:srgbClr val="777777"/>
              </a:solidFill>
              <a:ln>
                <a:noFill/>
              </a:ln>
              <a:effectLst/>
              <a:scene3d>
                <a:camera prst="orthographicFront"/>
                <a:lightRig rig="threePt" dir="t"/>
              </a:scene3d>
              <a:sp3d>
                <a:bevelT/>
              </a:sp3d>
            </c:spPr>
            <c:extLst>
              <c:ext xmlns:c16="http://schemas.microsoft.com/office/drawing/2014/chart" uri="{C3380CC4-5D6E-409C-BE32-E72D297353CC}">
                <c16:uniqueId val="{00000001-A2E9-40FD-B002-DDB78E43CCB2}"/>
              </c:ext>
            </c:extLst>
          </c:dPt>
          <c:dPt>
            <c:idx val="1"/>
            <c:invertIfNegative val="0"/>
            <c:bubble3D val="0"/>
            <c:spPr>
              <a:solidFill>
                <a:srgbClr val="EAEAEA"/>
              </a:solidFill>
              <a:ln>
                <a:noFill/>
              </a:ln>
              <a:effectLst/>
              <a:scene3d>
                <a:camera prst="orthographicFront"/>
                <a:lightRig rig="threePt" dir="t"/>
              </a:scene3d>
              <a:sp3d>
                <a:bevelT/>
              </a:sp3d>
            </c:spPr>
            <c:extLst>
              <c:ext xmlns:c16="http://schemas.microsoft.com/office/drawing/2014/chart" uri="{C3380CC4-5D6E-409C-BE32-E72D297353CC}">
                <c16:uniqueId val="{00000003-A2E9-40FD-B002-DDB78E43CCB2}"/>
              </c:ext>
            </c:extLst>
          </c:dPt>
          <c:dPt>
            <c:idx val="2"/>
            <c:invertIfNegative val="0"/>
            <c:bubble3D val="0"/>
            <c:spPr>
              <a:solidFill>
                <a:srgbClr val="969696"/>
              </a:solidFill>
              <a:ln>
                <a:noFill/>
              </a:ln>
              <a:effectLst/>
              <a:scene3d>
                <a:camera prst="orthographicFront"/>
                <a:lightRig rig="threePt" dir="t"/>
              </a:scene3d>
              <a:sp3d>
                <a:bevelT/>
              </a:sp3d>
            </c:spPr>
            <c:extLst>
              <c:ext xmlns:c16="http://schemas.microsoft.com/office/drawing/2014/chart" uri="{C3380CC4-5D6E-409C-BE32-E72D297353CC}">
                <c16:uniqueId val="{00000005-A2E9-40FD-B002-DDB78E43CCB2}"/>
              </c:ext>
            </c:extLst>
          </c:dPt>
          <c:dPt>
            <c:idx val="3"/>
            <c:invertIfNegative val="0"/>
            <c:bubble3D val="0"/>
            <c:spPr>
              <a:solidFill>
                <a:schemeClr val="bg1">
                  <a:lumMod val="85000"/>
                </a:schemeClr>
              </a:solidFill>
              <a:ln>
                <a:noFill/>
              </a:ln>
              <a:effectLst/>
              <a:scene3d>
                <a:camera prst="orthographicFront"/>
                <a:lightRig rig="threePt" dir="t"/>
              </a:scene3d>
              <a:sp3d>
                <a:bevelT/>
              </a:sp3d>
            </c:spPr>
            <c:extLst>
              <c:ext xmlns:c16="http://schemas.microsoft.com/office/drawing/2014/chart" uri="{C3380CC4-5D6E-409C-BE32-E72D297353CC}">
                <c16:uniqueId val="{00000007-A2E9-40FD-B002-DDB78E43CCB2}"/>
              </c:ext>
            </c:extLst>
          </c:dPt>
          <c:dPt>
            <c:idx val="4"/>
            <c:invertIfNegative val="0"/>
            <c:bubble3D val="0"/>
            <c:spPr>
              <a:solidFill>
                <a:schemeClr val="bg1">
                  <a:lumMod val="75000"/>
                </a:schemeClr>
              </a:solidFill>
              <a:ln>
                <a:noFill/>
              </a:ln>
              <a:effectLst/>
              <a:scene3d>
                <a:camera prst="orthographicFront"/>
                <a:lightRig rig="threePt" dir="t"/>
              </a:scene3d>
              <a:sp3d>
                <a:bevelT/>
              </a:sp3d>
            </c:spPr>
            <c:extLst>
              <c:ext xmlns:c16="http://schemas.microsoft.com/office/drawing/2014/chart" uri="{C3380CC4-5D6E-409C-BE32-E72D297353CC}">
                <c16:uniqueId val="{00000009-A2E9-40FD-B002-DDB78E43CCB2}"/>
              </c:ext>
            </c:extLst>
          </c:dPt>
          <c:dPt>
            <c:idx val="5"/>
            <c:invertIfNegative val="0"/>
            <c:bubble3D val="0"/>
            <c:spPr>
              <a:solidFill>
                <a:schemeClr val="bg1">
                  <a:lumMod val="95000"/>
                </a:schemeClr>
              </a:solidFill>
              <a:ln>
                <a:noFill/>
              </a:ln>
              <a:effectLst/>
              <a:scene3d>
                <a:camera prst="orthographicFront"/>
                <a:lightRig rig="threePt" dir="t"/>
              </a:scene3d>
              <a:sp3d>
                <a:bevelT/>
              </a:sp3d>
            </c:spPr>
            <c:extLst>
              <c:ext xmlns:c16="http://schemas.microsoft.com/office/drawing/2014/chart" uri="{C3380CC4-5D6E-409C-BE32-E72D297353CC}">
                <c16:uniqueId val="{0000000B-A2E9-40FD-B002-DDB78E43CCB2}"/>
              </c:ext>
            </c:extLst>
          </c:dPt>
          <c:dPt>
            <c:idx val="6"/>
            <c:invertIfNegative val="0"/>
            <c:bubble3D val="0"/>
            <c:spPr>
              <a:solidFill>
                <a:schemeClr val="bg1">
                  <a:lumMod val="50000"/>
                </a:schemeClr>
              </a:solidFill>
              <a:ln>
                <a:noFill/>
              </a:ln>
              <a:effectLst/>
              <a:scene3d>
                <a:camera prst="orthographicFront"/>
                <a:lightRig rig="threePt" dir="t"/>
              </a:scene3d>
              <a:sp3d>
                <a:bevelT/>
              </a:sp3d>
            </c:spPr>
            <c:extLst>
              <c:ext xmlns:c16="http://schemas.microsoft.com/office/drawing/2014/chart" uri="{C3380CC4-5D6E-409C-BE32-E72D297353CC}">
                <c16:uniqueId val="{0000000D-A2E9-40FD-B002-DDB78E43CCB2}"/>
              </c:ext>
            </c:extLst>
          </c:dPt>
          <c:dPt>
            <c:idx val="7"/>
            <c:invertIfNegative val="0"/>
            <c:bubble3D val="0"/>
            <c:spPr>
              <a:solidFill>
                <a:srgbClr val="B2B2B2"/>
              </a:solidFill>
              <a:ln>
                <a:noFill/>
              </a:ln>
              <a:effectLst/>
              <a:scene3d>
                <a:camera prst="orthographicFront"/>
                <a:lightRig rig="threePt" dir="t"/>
              </a:scene3d>
              <a:sp3d>
                <a:bevelT/>
              </a:sp3d>
            </c:spPr>
            <c:extLst>
              <c:ext xmlns:c16="http://schemas.microsoft.com/office/drawing/2014/chart" uri="{C3380CC4-5D6E-409C-BE32-E72D297353CC}">
                <c16:uniqueId val="{0000000F-A2E9-40FD-B002-DDB78E43CCB2}"/>
              </c:ext>
            </c:extLst>
          </c:dPt>
          <c:dLbls>
            <c:dLbl>
              <c:idx val="0"/>
              <c:layout>
                <c:manualLayout>
                  <c:x val="1.9671750418003746E-3"/>
                  <c:y val="-3.04414524772130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2E9-40FD-B002-DDB78E43CCB2}"/>
                </c:ext>
              </c:extLst>
            </c:dLbl>
            <c:dLbl>
              <c:idx val="1"/>
              <c:layout>
                <c:manualLayout>
                  <c:x val="-2.9530962144062108E-3"/>
                  <c:y val="-3.056262654872798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2E9-40FD-B002-DDB78E43CCB2}"/>
                </c:ext>
              </c:extLst>
            </c:dLbl>
            <c:dLbl>
              <c:idx val="2"/>
              <c:layout>
                <c:manualLayout>
                  <c:x val="0"/>
                  <c:y val="-2.669016782157884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2E9-40FD-B002-DDB78E43CCB2}"/>
                </c:ext>
              </c:extLst>
            </c:dLbl>
            <c:dLbl>
              <c:idx val="3"/>
              <c:layout>
                <c:manualLayout>
                  <c:x val="-9.5212989591662598E-6"/>
                  <c:y val="-3.042792187369399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2E9-40FD-B002-DDB78E43CCB2}"/>
                </c:ext>
              </c:extLst>
            </c:dLbl>
            <c:dLbl>
              <c:idx val="4"/>
              <c:layout>
                <c:manualLayout>
                  <c:x val="0"/>
                  <c:y val="-3.04011613467340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A2E9-40FD-B002-DDB78E43CCB2}"/>
                </c:ext>
              </c:extLst>
            </c:dLbl>
            <c:dLbl>
              <c:idx val="5"/>
              <c:layout>
                <c:manualLayout>
                  <c:x val="1.9671750418003694E-3"/>
                  <c:y val="-3.034703893265795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A2E9-40FD-B002-DDB78E43CCB2}"/>
                </c:ext>
              </c:extLst>
            </c:dLbl>
            <c:dLbl>
              <c:idx val="6"/>
              <c:layout>
                <c:manualLayout>
                  <c:x val="-5.0238853919377371E-4"/>
                  <c:y val="-2.277711728387273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A2E9-40FD-B002-DDB78E43CCB2}"/>
                </c:ext>
              </c:extLst>
            </c:dLbl>
            <c:dLbl>
              <c:idx val="7"/>
              <c:layout>
                <c:manualLayout>
                  <c:x val="1.7511722399247854E-3"/>
                  <c:y val="-2.2925352562425696E-2"/>
                </c:manualLayout>
              </c:layout>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F-A2E9-40FD-B002-DDB78E43CCB2}"/>
                </c:ext>
              </c:extLst>
            </c:dLbl>
            <c:dLbl>
              <c:idx val="8"/>
              <c:layout>
                <c:manualLayout>
                  <c:x val="4.3287097083107304E-3"/>
                  <c:y val="-7.990867579908682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A2E9-40FD-B002-DDB78E43CCB2}"/>
                </c:ext>
              </c:extLst>
            </c:dLbl>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'[3]Anexo 6'!$D$47:$K$48</c:f>
              <c:multiLvlStrCache>
                <c:ptCount val="8"/>
                <c:lvl/>
                <c:lvl>
                  <c:pt idx="0">
                    <c:v>PAN</c:v>
                  </c:pt>
                  <c:pt idx="1">
                    <c:v>PRI</c:v>
                  </c:pt>
                  <c:pt idx="2">
                    <c:v>PRD</c:v>
                  </c:pt>
                  <c:pt idx="3">
                    <c:v>PVEM</c:v>
                  </c:pt>
                  <c:pt idx="4">
                    <c:v>PT</c:v>
                  </c:pt>
                  <c:pt idx="5">
                    <c:v>MC</c:v>
                  </c:pt>
                  <c:pt idx="6">
                    <c:v>MORENA</c:v>
                  </c:pt>
                  <c:pt idx="7">
                    <c:v>Total</c:v>
                  </c:pt>
                </c:lvl>
              </c:multiLvlStrCache>
            </c:multiLvlStrRef>
          </c:cat>
          <c:val>
            <c:numRef>
              <c:f>'[3]Anexo 6'!$D$49:$K$49</c:f>
              <c:numCache>
                <c:formatCode>General</c:formatCode>
                <c:ptCount val="8"/>
                <c:pt idx="0">
                  <c:v>1</c:v>
                </c:pt>
                <c:pt idx="1">
                  <c:v>1</c:v>
                </c:pt>
                <c:pt idx="2">
                  <c:v>0.6428571428571429</c:v>
                </c:pt>
                <c:pt idx="3">
                  <c:v>0.7142857142857143</c:v>
                </c:pt>
                <c:pt idx="4">
                  <c:v>0.7142857142857143</c:v>
                </c:pt>
                <c:pt idx="5">
                  <c:v>0.7857142857142857</c:v>
                </c:pt>
                <c:pt idx="6">
                  <c:v>0.7142857142857143</c:v>
                </c:pt>
                <c:pt idx="7">
                  <c:v>0.74489795918367352</c:v>
                </c:pt>
              </c:numCache>
            </c:numRef>
          </c:val>
          <c:extLst>
            <c:ext xmlns:c16="http://schemas.microsoft.com/office/drawing/2014/chart" uri="{C3380CC4-5D6E-409C-BE32-E72D297353CC}">
              <c16:uniqueId val="{00000011-A2E9-40FD-B002-DDB78E43CCB2}"/>
            </c:ext>
          </c:extLst>
        </c:ser>
        <c:dLbls>
          <c:showLegendKey val="0"/>
          <c:showVal val="0"/>
          <c:showCatName val="0"/>
          <c:showSerName val="0"/>
          <c:showPercent val="0"/>
          <c:showBubbleSize val="0"/>
        </c:dLbls>
        <c:gapWidth val="80"/>
        <c:gapDepth val="80"/>
        <c:shape val="cylinder"/>
        <c:axId val="1991383776"/>
        <c:axId val="1991385856"/>
        <c:axId val="0"/>
        <c:extLst>
          <c:ext xmlns:c15="http://schemas.microsoft.com/office/drawing/2012/chart" uri="{02D57815-91ED-43cb-92C2-25804820EDAC}">
            <c15:filteredBarSeries>
              <c15:ser>
                <c:idx val="1"/>
                <c:order val="1"/>
                <c:tx>
                  <c:strRef>
                    <c:extLst>
                      <c:ext uri="{02D57815-91ED-43cb-92C2-25804820EDAC}">
                        <c15:formulaRef>
                          <c15:sqref>'[3]Anexo 6'!$B$50</c15:sqref>
                        </c15:formulaRef>
                      </c:ext>
                    </c:extLst>
                    <c:strCache>
                      <c:ptCount val="1"/>
                      <c:pt idx="0">
                        <c:v>Inasistencia</c:v>
                      </c:pt>
                    </c:strCache>
                  </c:strRef>
                </c:tx>
                <c:spPr>
                  <a:solidFill>
                    <a:srgbClr val="FF33CC"/>
                  </a:solidFill>
                  <a:ln>
                    <a:noFill/>
                  </a:ln>
                  <a:effectLst/>
                  <a:scene3d>
                    <a:camera prst="orthographicFront"/>
                    <a:lightRig rig="threePt" dir="t"/>
                  </a:scene3d>
                  <a:sp3d>
                    <a:bevelT/>
                  </a:sp3d>
                </c:spPr>
                <c:invertIfNegative val="0"/>
                <c:dLbls>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extLst>
                      <c:ext uri="{02D57815-91ED-43cb-92C2-25804820EDAC}">
                        <c15:formulaRef>
                          <c15:sqref>'[3]Anexo 6'!$D$47:$K$48</c15:sqref>
                        </c15:formulaRef>
                      </c:ext>
                    </c:extLst>
                    <c:multiLvlStrCache>
                      <c:ptCount val="8"/>
                      <c:lvl/>
                      <c:lvl>
                        <c:pt idx="0">
                          <c:v>PAN</c:v>
                        </c:pt>
                        <c:pt idx="1">
                          <c:v>PRI</c:v>
                        </c:pt>
                        <c:pt idx="2">
                          <c:v>PRD</c:v>
                        </c:pt>
                        <c:pt idx="3">
                          <c:v>PVEM</c:v>
                        </c:pt>
                        <c:pt idx="4">
                          <c:v>PT</c:v>
                        </c:pt>
                        <c:pt idx="5">
                          <c:v>MC</c:v>
                        </c:pt>
                        <c:pt idx="6">
                          <c:v>MORENA</c:v>
                        </c:pt>
                        <c:pt idx="7">
                          <c:v>Total</c:v>
                        </c:pt>
                      </c:lvl>
                    </c:multiLvlStrCache>
                  </c:multiLvlStrRef>
                </c:cat>
                <c:val>
                  <c:numRef>
                    <c:extLst>
                      <c:ext uri="{02D57815-91ED-43cb-92C2-25804820EDAC}">
                        <c15:formulaRef>
                          <c15:sqref>'[3]Anexo 6'!$D$50:$K$50</c15:sqref>
                        </c15:formulaRef>
                      </c:ext>
                    </c:extLst>
                    <c:numCache>
                      <c:formatCode>General</c:formatCode>
                      <c:ptCount val="8"/>
                      <c:pt idx="0">
                        <c:v>0</c:v>
                      </c:pt>
                      <c:pt idx="1">
                        <c:v>0</c:v>
                      </c:pt>
                      <c:pt idx="2">
                        <c:v>0.35714285714285715</c:v>
                      </c:pt>
                      <c:pt idx="3">
                        <c:v>0.2857142857142857</c:v>
                      </c:pt>
                      <c:pt idx="4">
                        <c:v>0.2857142857142857</c:v>
                      </c:pt>
                      <c:pt idx="5">
                        <c:v>0.21428571428571427</c:v>
                      </c:pt>
                      <c:pt idx="6">
                        <c:v>0.2857142857142857</c:v>
                      </c:pt>
                      <c:pt idx="7">
                        <c:v>0.25510204081632654</c:v>
                      </c:pt>
                    </c:numCache>
                  </c:numRef>
                </c:val>
                <c:extLst>
                  <c:ext xmlns:c16="http://schemas.microsoft.com/office/drawing/2014/chart" uri="{C3380CC4-5D6E-409C-BE32-E72D297353CC}">
                    <c16:uniqueId val="{00000012-A2E9-40FD-B002-DDB78E43CCB2}"/>
                  </c:ext>
                </c:extLst>
              </c15:ser>
            </c15:filteredBarSeries>
          </c:ext>
        </c:extLst>
      </c:bar3DChart>
      <c:catAx>
        <c:axId val="1991383776"/>
        <c:scaling>
          <c:orientation val="minMax"/>
        </c:scaling>
        <c:delete val="0"/>
        <c:axPos val="b"/>
        <c:numFmt formatCode="General" sourceLinked="1"/>
        <c:majorTickMark val="cross"/>
        <c:minorTickMark val="none"/>
        <c:tickLblPos val="low"/>
        <c:spPr>
          <a:noFill/>
          <a:ln>
            <a:solidFill>
              <a:schemeClr val="tx1">
                <a:lumMod val="50000"/>
                <a:lumOff val="50000"/>
              </a:schemeClr>
            </a:solidFill>
          </a:ln>
          <a:effectLst/>
        </c:spPr>
        <c:txPr>
          <a:bodyPr rot="-60000000" spcFirstLastPara="1" vertOverflow="ellipsis" vert="horz" wrap="square" anchor="ctr" anchorCtr="1"/>
          <a:lstStyle/>
          <a:p>
            <a:pPr>
              <a:defRPr sz="7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1991385856"/>
        <c:crosses val="autoZero"/>
        <c:auto val="1"/>
        <c:lblAlgn val="ctr"/>
        <c:lblOffset val="100"/>
        <c:tickLblSkip val="1"/>
        <c:noMultiLvlLbl val="0"/>
      </c:catAx>
      <c:valAx>
        <c:axId val="1991385856"/>
        <c:scaling>
          <c:orientation val="minMax"/>
        </c:scaling>
        <c:delete val="1"/>
        <c:axPos val="l"/>
        <c:numFmt formatCode="General" sourceLinked="1"/>
        <c:majorTickMark val="none"/>
        <c:minorTickMark val="none"/>
        <c:tickLblPos val="nextTo"/>
        <c:crossAx val="19913837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noFill/>
    <a:ln w="6350" cap="flat" cmpd="sng" algn="ctr">
      <a:solidFill>
        <a:schemeClr val="tx1">
          <a:lumMod val="50000"/>
          <a:lumOff val="50000"/>
        </a:schemeClr>
      </a:solidFill>
      <a:round/>
    </a:ln>
    <a:effectLst/>
  </c:spPr>
  <c:txPr>
    <a:bodyPr/>
    <a:lstStyle/>
    <a:p>
      <a:pPr>
        <a:defRPr/>
      </a:pPr>
      <a:endParaRPr lang="es-MX"/>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s-MX" sz="900" b="1" i="0" baseline="0">
                <a:effectLst/>
                <a:latin typeface="Arial" panose="020B0604020202020204" pitchFamily="34" charset="0"/>
                <a:cs typeface="Arial" panose="020B0604020202020204" pitchFamily="34" charset="0"/>
              </a:rPr>
              <a:t>Gráfica 6.1.2 </a:t>
            </a:r>
          </a:p>
          <a:p>
            <a:pPr>
              <a:defRPr sz="900">
                <a:latin typeface="Arial" panose="020B0604020202020204" pitchFamily="34" charset="0"/>
                <a:cs typeface="Arial" panose="020B0604020202020204" pitchFamily="34" charset="0"/>
              </a:defRPr>
            </a:pPr>
            <a:r>
              <a:rPr lang="es-MX" sz="900" b="1" i="0" baseline="0">
                <a:effectLst/>
                <a:latin typeface="Arial" panose="020B0604020202020204" pitchFamily="34" charset="0"/>
                <a:cs typeface="Arial" panose="020B0604020202020204" pitchFamily="34" charset="0"/>
              </a:rPr>
              <a:t>Proceso Electoral Local 2019-2020</a:t>
            </a:r>
          </a:p>
          <a:p>
            <a:pPr>
              <a:defRPr sz="900">
                <a:latin typeface="Arial" panose="020B0604020202020204" pitchFamily="34" charset="0"/>
                <a:cs typeface="Arial" panose="020B0604020202020204" pitchFamily="34" charset="0"/>
              </a:defRPr>
            </a:pPr>
            <a:r>
              <a:rPr lang="es-MX" sz="900" b="1" i="0" baseline="0">
                <a:effectLst/>
              </a:rPr>
              <a:t>Porcentaje de asistencia de representantes de partidos políticos nacionales por entidad a las sesiones de los consejos distritales</a:t>
            </a:r>
            <a:endParaRPr lang="es-MX" sz="900">
              <a:effectLst/>
            </a:endParaRPr>
          </a:p>
        </c:rich>
      </c:tx>
      <c:overlay val="0"/>
      <c:spPr>
        <a:noFill/>
        <a:ln>
          <a:noFill/>
        </a:ln>
        <a:effectLst/>
      </c:spPr>
      <c:txPr>
        <a:bodyPr rot="0" spcFirstLastPara="1" vertOverflow="ellipsis" vert="horz" wrap="square" anchor="ctr" anchorCtr="1"/>
        <a:lstStyle/>
        <a:p>
          <a:pPr>
            <a:defRPr sz="9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stacked"/>
        <c:varyColors val="0"/>
        <c:ser>
          <c:idx val="0"/>
          <c:order val="0"/>
          <c:tx>
            <c:strRef>
              <c:f>'Anexo 6.1'!$N$10</c:f>
              <c:strCache>
                <c:ptCount val="1"/>
                <c:pt idx="0">
                  <c:v>% Asistencia</c:v>
                </c:pt>
              </c:strCache>
            </c:strRef>
          </c:tx>
          <c:spPr>
            <a:solidFill>
              <a:srgbClr val="950054"/>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bg1"/>
                    </a:solidFill>
                    <a:latin typeface="+mn-lt"/>
                    <a:ea typeface="+mn-ea"/>
                    <a:cs typeface="+mn-c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'Anexo 6.1'!$M$11:$M$12</c:f>
              <c:strCache>
                <c:ptCount val="2"/>
                <c:pt idx="0">
                  <c:v>Coahuila</c:v>
                </c:pt>
                <c:pt idx="1">
                  <c:v>Hidalgo </c:v>
                </c:pt>
              </c:strCache>
            </c:strRef>
          </c:cat>
          <c:val>
            <c:numRef>
              <c:f>'Anexo 6.1'!$N$11:$N$12</c:f>
              <c:numCache>
                <c:formatCode>0.0%</c:formatCode>
                <c:ptCount val="2"/>
                <c:pt idx="0">
                  <c:v>0.65306122448979587</c:v>
                </c:pt>
                <c:pt idx="1">
                  <c:v>0.77551020408163263</c:v>
                </c:pt>
              </c:numCache>
            </c:numRef>
          </c:val>
          <c:extLst>
            <c:ext xmlns:c16="http://schemas.microsoft.com/office/drawing/2014/chart" uri="{C3380CC4-5D6E-409C-BE32-E72D297353CC}">
              <c16:uniqueId val="{00000000-0629-4EFC-AC56-5EE88037B1C8}"/>
            </c:ext>
          </c:extLst>
        </c:ser>
        <c:ser>
          <c:idx val="1"/>
          <c:order val="1"/>
          <c:tx>
            <c:strRef>
              <c:f>'Anexo 6.1'!$O$10</c:f>
              <c:strCache>
                <c:ptCount val="1"/>
                <c:pt idx="0">
                  <c:v>% Inasistencia</c:v>
                </c:pt>
              </c:strCache>
            </c:strRef>
          </c:tx>
          <c:spPr>
            <a:solidFill>
              <a:srgbClr val="D5007F"/>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bg1"/>
                    </a:solidFill>
                    <a:latin typeface="+mn-lt"/>
                    <a:ea typeface="+mn-ea"/>
                    <a:cs typeface="+mn-c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'Anexo 6.1'!$M$11:$M$12</c:f>
              <c:strCache>
                <c:ptCount val="2"/>
                <c:pt idx="0">
                  <c:v>Coahuila</c:v>
                </c:pt>
                <c:pt idx="1">
                  <c:v>Hidalgo </c:v>
                </c:pt>
              </c:strCache>
            </c:strRef>
          </c:cat>
          <c:val>
            <c:numRef>
              <c:f>'Anexo 6.1'!$O$11:$O$12</c:f>
              <c:numCache>
                <c:formatCode>0.0%</c:formatCode>
                <c:ptCount val="2"/>
                <c:pt idx="0">
                  <c:v>0.34693877551020408</c:v>
                </c:pt>
                <c:pt idx="1">
                  <c:v>0.22448979591836735</c:v>
                </c:pt>
              </c:numCache>
            </c:numRef>
          </c:val>
          <c:extLst>
            <c:ext xmlns:c16="http://schemas.microsoft.com/office/drawing/2014/chart" uri="{C3380CC4-5D6E-409C-BE32-E72D297353CC}">
              <c16:uniqueId val="{00000001-0629-4EFC-AC56-5EE88037B1C8}"/>
            </c:ext>
          </c:extLst>
        </c:ser>
        <c:dLbls>
          <c:showLegendKey val="0"/>
          <c:showVal val="0"/>
          <c:showCatName val="0"/>
          <c:showSerName val="0"/>
          <c:showPercent val="0"/>
          <c:showBubbleSize val="0"/>
        </c:dLbls>
        <c:gapWidth val="146"/>
        <c:shape val="box"/>
        <c:axId val="580944640"/>
        <c:axId val="580945472"/>
        <c:axId val="0"/>
      </c:bar3DChart>
      <c:catAx>
        <c:axId val="580944640"/>
        <c:scaling>
          <c:orientation val="minMax"/>
        </c:scaling>
        <c:delete val="1"/>
        <c:axPos val="b"/>
        <c:numFmt formatCode="General" sourceLinked="1"/>
        <c:majorTickMark val="none"/>
        <c:minorTickMark val="none"/>
        <c:tickLblPos val="nextTo"/>
        <c:crossAx val="580945472"/>
        <c:crosses val="autoZero"/>
        <c:auto val="1"/>
        <c:lblAlgn val="ctr"/>
        <c:lblOffset val="100"/>
        <c:noMultiLvlLbl val="0"/>
      </c:catAx>
      <c:valAx>
        <c:axId val="580945472"/>
        <c:scaling>
          <c:orientation val="minMax"/>
        </c:scaling>
        <c:delete val="1"/>
        <c:axPos val="l"/>
        <c:numFmt formatCode="0.0%" sourceLinked="1"/>
        <c:majorTickMark val="none"/>
        <c:minorTickMark val="none"/>
        <c:tickLblPos val="nextTo"/>
        <c:crossAx val="58094464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noFill/>
    <a:ln w="9525" cap="flat" cmpd="sng" algn="ctr">
      <a:noFill/>
      <a:round/>
    </a:ln>
    <a:effectLst/>
  </c:spPr>
  <c:txPr>
    <a:bodyPr/>
    <a:lstStyle/>
    <a:p>
      <a:pPr>
        <a:defRPr/>
      </a:pPr>
      <a:endParaRPr lang="es-MX"/>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s-MX" sz="900" b="1" i="0" baseline="0">
                <a:effectLst/>
                <a:latin typeface="Arial" panose="020B0604020202020204" pitchFamily="34" charset="0"/>
                <a:cs typeface="Arial" panose="020B0604020202020204" pitchFamily="34" charset="0"/>
              </a:rPr>
              <a:t>Gráfica 6.1.2 </a:t>
            </a:r>
          </a:p>
          <a:p>
            <a:pPr>
              <a:defRPr sz="900">
                <a:latin typeface="Arial" panose="020B0604020202020204" pitchFamily="34" charset="0"/>
                <a:cs typeface="Arial" panose="020B0604020202020204" pitchFamily="34" charset="0"/>
              </a:defRPr>
            </a:pPr>
            <a:r>
              <a:rPr lang="es-MX" sz="900" b="1" i="0" baseline="0">
                <a:effectLst/>
                <a:latin typeface="Arial" panose="020B0604020202020204" pitchFamily="34" charset="0"/>
                <a:cs typeface="Arial" panose="020B0604020202020204" pitchFamily="34" charset="0"/>
              </a:rPr>
              <a:t>Proceso Electoral Local 2019-2020</a:t>
            </a:r>
          </a:p>
          <a:p>
            <a:pPr>
              <a:defRPr sz="900">
                <a:latin typeface="Arial" panose="020B0604020202020204" pitchFamily="34" charset="0"/>
                <a:cs typeface="Arial" panose="020B0604020202020204" pitchFamily="34" charset="0"/>
              </a:defRPr>
            </a:pPr>
            <a:r>
              <a:rPr lang="es-MX" sz="900" b="1" i="0" baseline="0">
                <a:effectLst/>
              </a:rPr>
              <a:t>Porcentaje de asistencia de representantes de partidos políticos nacionales por entidad a las sesiones de los consejos distritales</a:t>
            </a:r>
            <a:endParaRPr lang="es-MX" sz="900">
              <a:effectLst/>
            </a:endParaRPr>
          </a:p>
        </c:rich>
      </c:tx>
      <c:overlay val="0"/>
      <c:spPr>
        <a:noFill/>
        <a:ln>
          <a:noFill/>
        </a:ln>
        <a:effectLst/>
      </c:spPr>
      <c:txPr>
        <a:bodyPr rot="0" spcFirstLastPara="1" vertOverflow="ellipsis" vert="horz" wrap="square" anchor="ctr" anchorCtr="1"/>
        <a:lstStyle/>
        <a:p>
          <a:pPr>
            <a:defRPr sz="9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stacked"/>
        <c:varyColors val="0"/>
        <c:ser>
          <c:idx val="0"/>
          <c:order val="0"/>
          <c:tx>
            <c:strRef>
              <c:f>'[3]Anexo 6.1'!$N$6</c:f>
              <c:strCache>
                <c:ptCount val="1"/>
                <c:pt idx="0">
                  <c:v>% Asistencia</c:v>
                </c:pt>
              </c:strCache>
            </c:strRef>
          </c:tx>
          <c:spPr>
            <a:solidFill>
              <a:srgbClr val="950054"/>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bg1"/>
                    </a:solidFill>
                    <a:latin typeface="+mn-lt"/>
                    <a:ea typeface="+mn-ea"/>
                    <a:cs typeface="+mn-c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'[3]Anexo 6.1'!$M$10:$M$11</c:f>
              <c:strCache>
                <c:ptCount val="2"/>
                <c:pt idx="0">
                  <c:v>Coahuila</c:v>
                </c:pt>
                <c:pt idx="1">
                  <c:v>Hidalgo </c:v>
                </c:pt>
              </c:strCache>
            </c:strRef>
          </c:cat>
          <c:val>
            <c:numRef>
              <c:f>'[3]Anexo 6.1'!$N$10:$N$11</c:f>
              <c:numCache>
                <c:formatCode>General</c:formatCode>
                <c:ptCount val="2"/>
                <c:pt idx="0">
                  <c:v>0.73469387755102045</c:v>
                </c:pt>
                <c:pt idx="1">
                  <c:v>0.75510204081632648</c:v>
                </c:pt>
              </c:numCache>
            </c:numRef>
          </c:val>
          <c:extLst>
            <c:ext xmlns:c16="http://schemas.microsoft.com/office/drawing/2014/chart" uri="{C3380CC4-5D6E-409C-BE32-E72D297353CC}">
              <c16:uniqueId val="{00000000-0B75-4066-8B40-3C3EB638CC81}"/>
            </c:ext>
          </c:extLst>
        </c:ser>
        <c:ser>
          <c:idx val="1"/>
          <c:order val="1"/>
          <c:tx>
            <c:strRef>
              <c:f>'[3]Anexo 6.1'!$O$6</c:f>
              <c:strCache>
                <c:ptCount val="1"/>
                <c:pt idx="0">
                  <c:v>% Inasistencia</c:v>
                </c:pt>
              </c:strCache>
            </c:strRef>
          </c:tx>
          <c:spPr>
            <a:solidFill>
              <a:srgbClr val="D5007F"/>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bg1"/>
                    </a:solidFill>
                    <a:latin typeface="+mn-lt"/>
                    <a:ea typeface="+mn-ea"/>
                    <a:cs typeface="+mn-c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'[3]Anexo 6.1'!$M$10:$M$11</c:f>
              <c:strCache>
                <c:ptCount val="2"/>
                <c:pt idx="0">
                  <c:v>Coahuila</c:v>
                </c:pt>
                <c:pt idx="1">
                  <c:v>Hidalgo </c:v>
                </c:pt>
              </c:strCache>
            </c:strRef>
          </c:cat>
          <c:val>
            <c:numRef>
              <c:f>'[3]Anexo 6.1'!$O$10:$O$11</c:f>
              <c:numCache>
                <c:formatCode>General</c:formatCode>
                <c:ptCount val="2"/>
                <c:pt idx="0">
                  <c:v>0.26530612244897961</c:v>
                </c:pt>
                <c:pt idx="1">
                  <c:v>0.24489795918367346</c:v>
                </c:pt>
              </c:numCache>
            </c:numRef>
          </c:val>
          <c:extLst>
            <c:ext xmlns:c16="http://schemas.microsoft.com/office/drawing/2014/chart" uri="{C3380CC4-5D6E-409C-BE32-E72D297353CC}">
              <c16:uniqueId val="{00000001-0B75-4066-8B40-3C3EB638CC81}"/>
            </c:ext>
          </c:extLst>
        </c:ser>
        <c:dLbls>
          <c:showLegendKey val="0"/>
          <c:showVal val="0"/>
          <c:showCatName val="0"/>
          <c:showSerName val="0"/>
          <c:showPercent val="0"/>
          <c:showBubbleSize val="0"/>
        </c:dLbls>
        <c:gapWidth val="146"/>
        <c:shape val="box"/>
        <c:axId val="580944640"/>
        <c:axId val="580945472"/>
        <c:axId val="0"/>
      </c:bar3DChart>
      <c:catAx>
        <c:axId val="580944640"/>
        <c:scaling>
          <c:orientation val="minMax"/>
        </c:scaling>
        <c:delete val="1"/>
        <c:axPos val="b"/>
        <c:numFmt formatCode="General" sourceLinked="1"/>
        <c:majorTickMark val="none"/>
        <c:minorTickMark val="none"/>
        <c:tickLblPos val="nextTo"/>
        <c:crossAx val="580945472"/>
        <c:crosses val="autoZero"/>
        <c:auto val="1"/>
        <c:lblAlgn val="ctr"/>
        <c:lblOffset val="100"/>
        <c:noMultiLvlLbl val="0"/>
      </c:catAx>
      <c:valAx>
        <c:axId val="580945472"/>
        <c:scaling>
          <c:orientation val="minMax"/>
        </c:scaling>
        <c:delete val="1"/>
        <c:axPos val="l"/>
        <c:numFmt formatCode="General" sourceLinked="1"/>
        <c:majorTickMark val="none"/>
        <c:minorTickMark val="none"/>
        <c:tickLblPos val="nextTo"/>
        <c:crossAx val="58094464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noFill/>
    <a:ln w="9525" cap="flat" cmpd="sng" algn="ctr">
      <a:noFill/>
      <a:round/>
    </a:ln>
    <a:effectLst/>
  </c:spPr>
  <c:txPr>
    <a:bodyPr/>
    <a:lstStyle/>
    <a:p>
      <a:pPr>
        <a:defRPr/>
      </a:pPr>
      <a:endParaRPr lang="es-MX"/>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000" b="1" i="0" u="none" strike="noStrike" kern="1200" baseline="0">
                <a:solidFill>
                  <a:sysClr val="windowText" lastClr="000000">
                    <a:lumMod val="65000"/>
                    <a:lumOff val="35000"/>
                  </a:sysClr>
                </a:solidFill>
                <a:latin typeface="Arial" panose="020B0604020202020204" pitchFamily="34" charset="0"/>
                <a:ea typeface="+mn-ea"/>
                <a:cs typeface="Arial" panose="020B0604020202020204" pitchFamily="34" charset="0"/>
              </a:defRPr>
            </a:pPr>
            <a:r>
              <a:rPr lang="es-MX" sz="1000" b="1" i="0" baseline="0">
                <a:effectLst/>
                <a:latin typeface="Arial" panose="020B0604020202020204" pitchFamily="34" charset="0"/>
                <a:cs typeface="Arial" panose="020B0604020202020204" pitchFamily="34" charset="0"/>
              </a:rPr>
              <a:t>Gráfica 6.2.1 </a:t>
            </a:r>
          </a:p>
          <a:p>
            <a:pPr marL="0" marR="0" indent="0" algn="ctr" defTabSz="914400" rtl="0" eaLnBrk="1" fontAlgn="auto" latinLnBrk="0" hangingPunct="1">
              <a:lnSpc>
                <a:spcPct val="100000"/>
              </a:lnSpc>
              <a:spcBef>
                <a:spcPts val="0"/>
              </a:spcBef>
              <a:spcAft>
                <a:spcPts val="0"/>
              </a:spcAft>
              <a:buClrTx/>
              <a:buSzTx/>
              <a:buFontTx/>
              <a:buNone/>
              <a:tabLst/>
              <a:defRPr sz="1000">
                <a:solidFill>
                  <a:sysClr val="windowText" lastClr="000000">
                    <a:lumMod val="65000"/>
                    <a:lumOff val="35000"/>
                  </a:sysClr>
                </a:solidFill>
                <a:latin typeface="Arial" panose="020B0604020202020204" pitchFamily="34" charset="0"/>
                <a:cs typeface="Arial" panose="020B0604020202020204" pitchFamily="34" charset="0"/>
              </a:defRPr>
            </a:pPr>
            <a:r>
              <a:rPr lang="es-MX" sz="1000" b="1" i="0" baseline="0">
                <a:effectLst/>
                <a:latin typeface="Arial" panose="020B0604020202020204" pitchFamily="34" charset="0"/>
                <a:cs typeface="Arial" panose="020B0604020202020204" pitchFamily="34" charset="0"/>
              </a:rPr>
              <a:t>Proceso Electoral Local 2019-2020</a:t>
            </a:r>
            <a:endParaRPr lang="es-MX" sz="1000">
              <a:effectLst/>
              <a:latin typeface="Arial" panose="020B0604020202020204" pitchFamily="34" charset="0"/>
              <a:cs typeface="Arial" panose="020B0604020202020204" pitchFamily="34" charset="0"/>
            </a:endParaRPr>
          </a:p>
          <a:p>
            <a:pPr marL="0" marR="0" indent="0" algn="ctr" defTabSz="914400" rtl="0" eaLnBrk="1" fontAlgn="auto" latinLnBrk="0" hangingPunct="1">
              <a:lnSpc>
                <a:spcPct val="100000"/>
              </a:lnSpc>
              <a:spcBef>
                <a:spcPts val="0"/>
              </a:spcBef>
              <a:spcAft>
                <a:spcPts val="0"/>
              </a:spcAft>
              <a:buClrTx/>
              <a:buSzTx/>
              <a:buFontTx/>
              <a:buNone/>
              <a:tabLst/>
              <a:defRPr sz="1000">
                <a:solidFill>
                  <a:sysClr val="windowText" lastClr="000000">
                    <a:lumMod val="65000"/>
                    <a:lumOff val="35000"/>
                  </a:sysClr>
                </a:solidFill>
                <a:latin typeface="Arial" panose="020B0604020202020204" pitchFamily="34" charset="0"/>
                <a:cs typeface="Arial" panose="020B0604020202020204" pitchFamily="34" charset="0"/>
              </a:defRPr>
            </a:pPr>
            <a:r>
              <a:rPr lang="en-US" sz="1000">
                <a:latin typeface="Arial" panose="020B0604020202020204" pitchFamily="34" charset="0"/>
                <a:cs typeface="Arial" panose="020B0604020202020204" pitchFamily="34" charset="0"/>
              </a:rPr>
              <a:t>Distribución relativa de los representantes de los partidos políticos locales acreditados ante los consejos distritales según su condición de asistencia a la sesión extraordinaria</a:t>
            </a:r>
            <a:endParaRPr lang="es-MX" sz="1000">
              <a:latin typeface="Arial" panose="020B0604020202020204" pitchFamily="34" charset="0"/>
              <a:cs typeface="Arial" panose="020B0604020202020204" pitchFamily="34" charset="0"/>
            </a:endParaRPr>
          </a:p>
        </c:rich>
      </c:tx>
      <c:layout>
        <c:manualLayout>
          <c:xMode val="edge"/>
          <c:yMode val="edge"/>
          <c:x val="8.7452081462871478E-2"/>
          <c:y val="1.0092012132664665E-2"/>
        </c:manualLayout>
      </c:layout>
      <c:overlay val="0"/>
      <c:spPr>
        <a:noFill/>
        <a:ln>
          <a:noFill/>
        </a:ln>
        <a:effectLst/>
      </c:spPr>
      <c:txPr>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000" b="1" i="0" u="none" strike="noStrike" kern="1200" baseline="0">
              <a:solidFill>
                <a:sysClr val="windowText" lastClr="000000">
                  <a:lumMod val="65000"/>
                  <a:lumOff val="35000"/>
                </a:sysClr>
              </a:solidFill>
              <a:latin typeface="Arial" panose="020B0604020202020204" pitchFamily="34" charset="0"/>
              <a:ea typeface="+mn-ea"/>
              <a:cs typeface="Arial" panose="020B0604020202020204" pitchFamily="34" charset="0"/>
            </a:defRPr>
          </a:pPr>
          <a:endParaRPr lang="es-MX"/>
        </a:p>
      </c:txPr>
    </c:title>
    <c:autoTitleDeleted val="0"/>
    <c:view3D>
      <c:rotX val="30"/>
      <c:rotY val="6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tx>
            <c:strRef>
              <c:f>'[4]Anexo 6.2 '!$B$45</c:f>
              <c:strCache>
                <c:ptCount val="1"/>
                <c:pt idx="0">
                  <c:v>Partidos Locales</c:v>
                </c:pt>
              </c:strCache>
            </c:strRef>
          </c:tx>
          <c:spPr>
            <a:effectLst>
              <a:outerShdw blurRad="127000" dist="23000" dir="5400000" rotWithShape="0">
                <a:srgbClr val="000000">
                  <a:alpha val="55000"/>
                </a:srgbClr>
              </a:outerShdw>
            </a:effectLst>
          </c:spPr>
          <c:dPt>
            <c:idx val="0"/>
            <c:bubble3D val="0"/>
            <c:spPr>
              <a:solidFill>
                <a:srgbClr val="D5007F"/>
              </a:solidFill>
              <a:ln>
                <a:noFill/>
              </a:ln>
              <a:effectLst>
                <a:outerShdw blurRad="127000" dist="23000" dir="5400000" rotWithShape="0">
                  <a:srgbClr val="000000">
                    <a:alpha val="5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363D-411D-B8C9-FA27C5B2D363}"/>
              </c:ext>
            </c:extLst>
          </c:dPt>
          <c:dPt>
            <c:idx val="1"/>
            <c:bubble3D val="0"/>
            <c:spPr>
              <a:solidFill>
                <a:srgbClr val="B2B2B2"/>
              </a:solidFill>
              <a:ln>
                <a:noFill/>
              </a:ln>
              <a:effectLst>
                <a:outerShdw blurRad="127000" dist="23000" dir="5400000" rotWithShape="0">
                  <a:srgbClr val="000000">
                    <a:alpha val="5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363D-411D-B8C9-FA27C5B2D363}"/>
              </c:ext>
            </c:extLst>
          </c:dPt>
          <c:dPt>
            <c:idx val="2"/>
            <c:bubble3D val="0"/>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127000" dist="23000" dir="5400000" rotWithShape="0">
                  <a:srgbClr val="000000">
                    <a:alpha val="5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5-363D-411D-B8C9-FA27C5B2D363}"/>
              </c:ext>
            </c:extLst>
          </c:dPt>
          <c:dLbls>
            <c:dLbl>
              <c:idx val="0"/>
              <c:layout>
                <c:manualLayout>
                  <c:x val="-0.10871065394954631"/>
                  <c:y val="-0.22617974847066008"/>
                </c:manualLayout>
              </c:layout>
              <c:tx>
                <c:rich>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Arial" panose="020B0604020202020204" pitchFamily="34" charset="0"/>
                        <a:ea typeface="+mn-ea"/>
                        <a:cs typeface="Arial" panose="020B0604020202020204" pitchFamily="34" charset="0"/>
                      </a:defRPr>
                    </a:pPr>
                    <a:fld id="{6E293CCF-B77F-41CE-9703-A1DE3ECB5554}" type="CATEGORYNAME">
                      <a:rPr lang="en-US">
                        <a:solidFill>
                          <a:sysClr val="windowText" lastClr="000000"/>
                        </a:solidFill>
                      </a:rPr>
                      <a:pPr>
                        <a:defRPr sz="1000" b="1">
                          <a:solidFill>
                            <a:schemeClr val="bg1"/>
                          </a:solidFill>
                          <a:latin typeface="Arial" panose="020B0604020202020204" pitchFamily="34" charset="0"/>
                          <a:cs typeface="Arial" panose="020B0604020202020204" pitchFamily="34" charset="0"/>
                        </a:defRPr>
                      </a:pPr>
                      <a:t>[NOMBRE DE CATEGORÍA]</a:t>
                    </a:fld>
                    <a:r>
                      <a:rPr lang="en-US" baseline="0">
                        <a:solidFill>
                          <a:sysClr val="windowText" lastClr="000000"/>
                        </a:solidFill>
                      </a:rPr>
                      <a:t>
</a:t>
                    </a:r>
                    <a:fld id="{EF26D595-7B56-42F8-9DA3-3F3FE7136B26}" type="PERCENTAGE">
                      <a:rPr lang="en-US" baseline="0">
                        <a:solidFill>
                          <a:sysClr val="windowText" lastClr="000000"/>
                        </a:solidFill>
                      </a:rPr>
                      <a:pPr>
                        <a:defRPr sz="1000" b="1">
                          <a:solidFill>
                            <a:schemeClr val="bg1"/>
                          </a:solidFill>
                          <a:latin typeface="Arial" panose="020B0604020202020204" pitchFamily="34" charset="0"/>
                          <a:cs typeface="Arial" panose="020B0604020202020204" pitchFamily="34" charset="0"/>
                        </a:defRPr>
                      </a:pPr>
                      <a:t>[PORCENTAJE]</a:t>
                    </a:fld>
                    <a:endParaRPr lang="en-US" baseline="0">
                      <a:solidFill>
                        <a:sysClr val="windowText" lastClr="000000"/>
                      </a:solidFill>
                    </a:endParaRPr>
                  </a:p>
                </c:rich>
              </c:tx>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Arial" panose="020B0604020202020204" pitchFamily="34" charset="0"/>
                      <a:ea typeface="+mn-ea"/>
                      <a:cs typeface="Arial" panose="020B0604020202020204" pitchFamily="34" charset="0"/>
                    </a:defRPr>
                  </a:pPr>
                  <a:endParaRPr lang="es-MX"/>
                </a:p>
              </c:txPr>
              <c:dLblPos val="bestFit"/>
              <c:showLegendKey val="0"/>
              <c:showVal val="0"/>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363D-411D-B8C9-FA27C5B2D363}"/>
                </c:ext>
              </c:extLst>
            </c:dLbl>
            <c:dLbl>
              <c:idx val="1"/>
              <c:layout>
                <c:manualLayout>
                  <c:x val="0.12807759377870848"/>
                  <c:y val="0.12329428100536664"/>
                </c:manualLayout>
              </c:layout>
              <c:tx>
                <c:rich>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Arial" panose="020B0604020202020204" pitchFamily="34" charset="0"/>
                        <a:ea typeface="+mn-ea"/>
                        <a:cs typeface="Arial" panose="020B0604020202020204" pitchFamily="34" charset="0"/>
                      </a:defRPr>
                    </a:pPr>
                    <a:fld id="{3C19E3FB-71DC-469F-8324-E09A8C904498}" type="CATEGORYNAME">
                      <a:rPr lang="en-US">
                        <a:solidFill>
                          <a:sysClr val="windowText" lastClr="000000"/>
                        </a:solidFill>
                      </a:rPr>
                      <a:pPr>
                        <a:defRPr sz="1000" b="1">
                          <a:solidFill>
                            <a:schemeClr val="bg1"/>
                          </a:solidFill>
                          <a:latin typeface="Arial" panose="020B0604020202020204" pitchFamily="34" charset="0"/>
                          <a:cs typeface="Arial" panose="020B0604020202020204" pitchFamily="34" charset="0"/>
                        </a:defRPr>
                      </a:pPr>
                      <a:t>[NOMBRE DE CATEGORÍA]</a:t>
                    </a:fld>
                    <a:r>
                      <a:rPr lang="en-US" baseline="0">
                        <a:solidFill>
                          <a:sysClr val="windowText" lastClr="000000"/>
                        </a:solidFill>
                      </a:rPr>
                      <a:t>
</a:t>
                    </a:r>
                    <a:fld id="{6DD5A74B-AB39-469D-A7D0-BA8D2C4C7A80}" type="PERCENTAGE">
                      <a:rPr lang="en-US" baseline="0">
                        <a:solidFill>
                          <a:sysClr val="windowText" lastClr="000000"/>
                        </a:solidFill>
                      </a:rPr>
                      <a:pPr>
                        <a:defRPr sz="1000" b="1">
                          <a:solidFill>
                            <a:schemeClr val="bg1"/>
                          </a:solidFill>
                          <a:latin typeface="Arial" panose="020B0604020202020204" pitchFamily="34" charset="0"/>
                          <a:cs typeface="Arial" panose="020B0604020202020204" pitchFamily="34" charset="0"/>
                        </a:defRPr>
                      </a:pPr>
                      <a:t>[PORCENTAJE]</a:t>
                    </a:fld>
                    <a:endParaRPr lang="en-US" baseline="0">
                      <a:solidFill>
                        <a:sysClr val="windowText" lastClr="000000"/>
                      </a:solidFill>
                    </a:endParaRPr>
                  </a:p>
                </c:rich>
              </c:tx>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Arial" panose="020B0604020202020204" pitchFamily="34" charset="0"/>
                      <a:ea typeface="+mn-ea"/>
                      <a:cs typeface="Arial" panose="020B0604020202020204" pitchFamily="34" charset="0"/>
                    </a:defRPr>
                  </a:pPr>
                  <a:endParaRPr lang="es-MX"/>
                </a:p>
              </c:txPr>
              <c:dLblPos val="bestFit"/>
              <c:showLegendKey val="0"/>
              <c:showVal val="0"/>
              <c:showCatName val="1"/>
              <c:showSerName val="0"/>
              <c:showPercent val="1"/>
              <c:showBubbleSize val="0"/>
              <c:extLst>
                <c:ext xmlns:c15="http://schemas.microsoft.com/office/drawing/2012/chart" uri="{CE6537A1-D6FC-4f65-9D91-7224C49458BB}">
                  <c15:layout>
                    <c:manualLayout>
                      <c:w val="0.16125136685168445"/>
                      <c:h val="8.9494335322969659E-2"/>
                    </c:manualLayout>
                  </c15:layout>
                  <c15:dlblFieldTable/>
                  <c15:showDataLabelsRange val="0"/>
                </c:ext>
                <c:ext xmlns:c16="http://schemas.microsoft.com/office/drawing/2014/chart" uri="{C3380CC4-5D6E-409C-BE32-E72D297353CC}">
                  <c16:uniqueId val="{00000003-363D-411D-B8C9-FA27C5B2D363}"/>
                </c:ext>
              </c:extLst>
            </c:dLbl>
            <c:dLbl>
              <c:idx val="2"/>
              <c:layout>
                <c:manualLayout>
                  <c:x val="0.26572437179832759"/>
                  <c:y val="9.1650965834077489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363D-411D-B8C9-FA27C5B2D363}"/>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'[4]Anexo 6.2 '!$A$46:$A$48</c:f>
              <c:strCache>
                <c:ptCount val="3"/>
                <c:pt idx="0">
                  <c:v>Asistencia</c:v>
                </c:pt>
                <c:pt idx="1">
                  <c:v>Inasistencias</c:v>
                </c:pt>
                <c:pt idx="2">
                  <c:v>Inasistencias justificadas</c:v>
                </c:pt>
              </c:strCache>
            </c:strRef>
          </c:cat>
          <c:val>
            <c:numRef>
              <c:f>'[4]Anexo 6.2 '!$B$46:$B$48</c:f>
              <c:numCache>
                <c:formatCode>General</c:formatCode>
                <c:ptCount val="3"/>
                <c:pt idx="0">
                  <c:v>25</c:v>
                </c:pt>
                <c:pt idx="1">
                  <c:v>3</c:v>
                </c:pt>
                <c:pt idx="2">
                  <c:v>0</c:v>
                </c:pt>
              </c:numCache>
            </c:numRef>
          </c:val>
          <c:extLst>
            <c:ext xmlns:c16="http://schemas.microsoft.com/office/drawing/2014/chart" uri="{C3380CC4-5D6E-409C-BE32-E72D297353CC}">
              <c16:uniqueId val="{00000006-363D-411D-B8C9-FA27C5B2D363}"/>
            </c:ext>
          </c:extLst>
        </c:ser>
        <c:ser>
          <c:idx val="1"/>
          <c:order val="1"/>
          <c:dPt>
            <c:idx val="0"/>
            <c:bubble3D val="0"/>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8-363D-411D-B8C9-FA27C5B2D363}"/>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dLblPos val="outEnd"/>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'[4]Anexo 6.2 '!$A$46:$A$48</c:f>
              <c:strCache>
                <c:ptCount val="3"/>
                <c:pt idx="0">
                  <c:v>Asistencia</c:v>
                </c:pt>
                <c:pt idx="1">
                  <c:v>Inasistencias</c:v>
                </c:pt>
                <c:pt idx="2">
                  <c:v>Inasistencias justificadas</c:v>
                </c:pt>
              </c:strCache>
            </c:strRef>
          </c:cat>
          <c:val>
            <c:numRef>
              <c:f>'Anexo 6.2 '!#REF!</c:f>
              <c:numCache>
                <c:formatCode>General</c:formatCode>
                <c:ptCount val="1"/>
                <c:pt idx="0">
                  <c:v>1</c:v>
                </c:pt>
              </c:numCache>
            </c:numRef>
          </c:val>
          <c:extLst>
            <c:ext xmlns:c16="http://schemas.microsoft.com/office/drawing/2014/chart" uri="{C3380CC4-5D6E-409C-BE32-E72D297353CC}">
              <c16:uniqueId val="{00000009-363D-411D-B8C9-FA27C5B2D363}"/>
            </c:ext>
          </c:extLst>
        </c:ser>
        <c:dLbls>
          <c:dLblPos val="outEnd"/>
          <c:showLegendKey val="0"/>
          <c:showVal val="0"/>
          <c:showCatName val="0"/>
          <c:showSerName val="0"/>
          <c:showPercent val="1"/>
          <c:showBubbleSize val="0"/>
          <c:showLeaderLines val="1"/>
        </c:dLbls>
      </c:pie3DChart>
      <c:spPr>
        <a:noFill/>
        <a:ln>
          <a:noFill/>
        </a:ln>
        <a:effectLst/>
      </c:spPr>
    </c:plotArea>
    <c:plotVisOnly val="1"/>
    <c:dispBlanksAs val="gap"/>
    <c:showDLblsOverMax val="0"/>
  </c:chart>
  <c:spPr>
    <a:noFill/>
    <a:ln w="9525" cap="flat" cmpd="sng" algn="ctr">
      <a:noFill/>
      <a:round/>
    </a:ln>
    <a:effectLst/>
  </c:spPr>
  <c:txPr>
    <a:bodyPr/>
    <a:lstStyle/>
    <a:p>
      <a:pPr>
        <a:defRPr/>
      </a:pPr>
      <a:endParaRPr lang="es-MX"/>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000" b="1" i="0" u="none" strike="noStrike" kern="1200" baseline="0">
                <a:solidFill>
                  <a:sysClr val="windowText" lastClr="000000">
                    <a:lumMod val="65000"/>
                    <a:lumOff val="35000"/>
                  </a:sysClr>
                </a:solidFill>
                <a:latin typeface="Arial" panose="020B0604020202020204" pitchFamily="34" charset="0"/>
                <a:ea typeface="+mn-ea"/>
                <a:cs typeface="Arial" panose="020B0604020202020204" pitchFamily="34" charset="0"/>
              </a:defRPr>
            </a:pPr>
            <a:r>
              <a:rPr lang="es-MX" sz="1000" b="1" i="0" baseline="0">
                <a:effectLst/>
                <a:latin typeface="Arial" panose="020B0604020202020204" pitchFamily="34" charset="0"/>
                <a:cs typeface="Arial" panose="020B0604020202020204" pitchFamily="34" charset="0"/>
              </a:rPr>
              <a:t>Gráfica 6.2.1 </a:t>
            </a:r>
          </a:p>
          <a:p>
            <a:pPr marL="0" marR="0" indent="0" algn="ctr" defTabSz="914400" rtl="0" eaLnBrk="1" fontAlgn="auto" latinLnBrk="0" hangingPunct="1">
              <a:lnSpc>
                <a:spcPct val="100000"/>
              </a:lnSpc>
              <a:spcBef>
                <a:spcPts val="0"/>
              </a:spcBef>
              <a:spcAft>
                <a:spcPts val="0"/>
              </a:spcAft>
              <a:buClrTx/>
              <a:buSzTx/>
              <a:buFontTx/>
              <a:buNone/>
              <a:tabLst/>
              <a:defRPr sz="1000">
                <a:solidFill>
                  <a:sysClr val="windowText" lastClr="000000">
                    <a:lumMod val="65000"/>
                    <a:lumOff val="35000"/>
                  </a:sysClr>
                </a:solidFill>
                <a:latin typeface="Arial" panose="020B0604020202020204" pitchFamily="34" charset="0"/>
                <a:cs typeface="Arial" panose="020B0604020202020204" pitchFamily="34" charset="0"/>
              </a:defRPr>
            </a:pPr>
            <a:r>
              <a:rPr lang="es-MX" sz="1000" b="1" i="0" baseline="0">
                <a:effectLst/>
                <a:latin typeface="Arial" panose="020B0604020202020204" pitchFamily="34" charset="0"/>
                <a:cs typeface="Arial" panose="020B0604020202020204" pitchFamily="34" charset="0"/>
              </a:rPr>
              <a:t>Proceso Electoral Local 2019-2020</a:t>
            </a:r>
            <a:endParaRPr lang="es-MX" sz="1000">
              <a:effectLst/>
              <a:latin typeface="Arial" panose="020B0604020202020204" pitchFamily="34" charset="0"/>
              <a:cs typeface="Arial" panose="020B0604020202020204" pitchFamily="34" charset="0"/>
            </a:endParaRPr>
          </a:p>
          <a:p>
            <a:pPr marL="0" marR="0" indent="0" algn="ctr" defTabSz="914400" rtl="0" eaLnBrk="1" fontAlgn="auto" latinLnBrk="0" hangingPunct="1">
              <a:lnSpc>
                <a:spcPct val="100000"/>
              </a:lnSpc>
              <a:spcBef>
                <a:spcPts val="0"/>
              </a:spcBef>
              <a:spcAft>
                <a:spcPts val="0"/>
              </a:spcAft>
              <a:buClrTx/>
              <a:buSzTx/>
              <a:buFontTx/>
              <a:buNone/>
              <a:tabLst/>
              <a:defRPr sz="1000">
                <a:solidFill>
                  <a:sysClr val="windowText" lastClr="000000">
                    <a:lumMod val="65000"/>
                    <a:lumOff val="35000"/>
                  </a:sysClr>
                </a:solidFill>
                <a:latin typeface="Arial" panose="020B0604020202020204" pitchFamily="34" charset="0"/>
                <a:cs typeface="Arial" panose="020B0604020202020204" pitchFamily="34" charset="0"/>
              </a:defRPr>
            </a:pPr>
            <a:r>
              <a:rPr lang="en-US" sz="1000">
                <a:latin typeface="Arial" panose="020B0604020202020204" pitchFamily="34" charset="0"/>
                <a:cs typeface="Arial" panose="020B0604020202020204" pitchFamily="34" charset="0"/>
              </a:rPr>
              <a:t>Distribución relativa de los representantes de los partidos políticos locales acreditados ante los consejos distritales según su condición de asistencia a la sesión extraordinaria</a:t>
            </a:r>
            <a:endParaRPr lang="es-MX" sz="1000">
              <a:latin typeface="Arial" panose="020B0604020202020204" pitchFamily="34" charset="0"/>
              <a:cs typeface="Arial" panose="020B0604020202020204" pitchFamily="34" charset="0"/>
            </a:endParaRPr>
          </a:p>
        </c:rich>
      </c:tx>
      <c:layout>
        <c:manualLayout>
          <c:xMode val="edge"/>
          <c:yMode val="edge"/>
          <c:x val="8.7452081462871478E-2"/>
          <c:y val="1.0092012132664665E-2"/>
        </c:manualLayout>
      </c:layout>
      <c:overlay val="0"/>
      <c:spPr>
        <a:noFill/>
        <a:ln>
          <a:noFill/>
        </a:ln>
        <a:effectLst/>
      </c:spPr>
      <c:txPr>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000" b="1" i="0" u="none" strike="noStrike" kern="1200" baseline="0">
              <a:solidFill>
                <a:sysClr val="windowText" lastClr="000000">
                  <a:lumMod val="65000"/>
                  <a:lumOff val="35000"/>
                </a:sysClr>
              </a:solidFill>
              <a:latin typeface="Arial" panose="020B0604020202020204" pitchFamily="34" charset="0"/>
              <a:ea typeface="+mn-ea"/>
              <a:cs typeface="Arial" panose="020B0604020202020204" pitchFamily="34" charset="0"/>
            </a:defRPr>
          </a:pPr>
          <a:endParaRPr lang="es-MX"/>
        </a:p>
      </c:txPr>
    </c:title>
    <c:autoTitleDeleted val="0"/>
    <c:view3D>
      <c:rotX val="30"/>
      <c:rotY val="6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tx>
            <c:strRef>
              <c:f>'[3]Anexo 6.2 '!$B$52</c:f>
              <c:strCache>
                <c:ptCount val="1"/>
                <c:pt idx="0">
                  <c:v>Partidos Locales</c:v>
                </c:pt>
              </c:strCache>
            </c:strRef>
          </c:tx>
          <c:spPr>
            <a:effectLst>
              <a:outerShdw blurRad="127000" dist="23000" dir="5400000" rotWithShape="0">
                <a:srgbClr val="000000">
                  <a:alpha val="55000"/>
                </a:srgbClr>
              </a:outerShdw>
            </a:effectLst>
          </c:spPr>
          <c:dPt>
            <c:idx val="0"/>
            <c:bubble3D val="0"/>
            <c:spPr>
              <a:solidFill>
                <a:srgbClr val="D5007F"/>
              </a:solidFill>
              <a:ln>
                <a:noFill/>
              </a:ln>
              <a:effectLst>
                <a:outerShdw blurRad="127000" dist="23000" dir="5400000" rotWithShape="0">
                  <a:srgbClr val="000000">
                    <a:alpha val="5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C818-429C-9B13-D5BBAB776A5E}"/>
              </c:ext>
            </c:extLst>
          </c:dPt>
          <c:dPt>
            <c:idx val="1"/>
            <c:bubble3D val="0"/>
            <c:spPr>
              <a:solidFill>
                <a:srgbClr val="B2B2B2"/>
              </a:solidFill>
              <a:ln>
                <a:noFill/>
              </a:ln>
              <a:effectLst>
                <a:outerShdw blurRad="127000" dist="23000" dir="5400000" rotWithShape="0">
                  <a:srgbClr val="000000">
                    <a:alpha val="5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C818-429C-9B13-D5BBAB776A5E}"/>
              </c:ext>
            </c:extLst>
          </c:dPt>
          <c:dPt>
            <c:idx val="2"/>
            <c:bubble3D val="0"/>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127000" dist="23000" dir="5400000" rotWithShape="0">
                  <a:srgbClr val="000000">
                    <a:alpha val="5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5-C818-429C-9B13-D5BBAB776A5E}"/>
              </c:ext>
            </c:extLst>
          </c:dPt>
          <c:dLbls>
            <c:dLbl>
              <c:idx val="0"/>
              <c:layout>
                <c:manualLayout>
                  <c:x val="-0.10871065394954631"/>
                  <c:y val="-0.22617974847066008"/>
                </c:manualLayout>
              </c:layout>
              <c:tx>
                <c:rich>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Arial" panose="020B0604020202020204" pitchFamily="34" charset="0"/>
                        <a:ea typeface="+mn-ea"/>
                        <a:cs typeface="Arial" panose="020B0604020202020204" pitchFamily="34" charset="0"/>
                      </a:defRPr>
                    </a:pPr>
                    <a:fld id="{6E293CCF-B77F-41CE-9703-A1DE3ECB5554}" type="CATEGORYNAME">
                      <a:rPr lang="en-US">
                        <a:solidFill>
                          <a:sysClr val="windowText" lastClr="000000"/>
                        </a:solidFill>
                      </a:rPr>
                      <a:pPr>
                        <a:defRPr sz="1000" b="1">
                          <a:solidFill>
                            <a:schemeClr val="bg1"/>
                          </a:solidFill>
                          <a:latin typeface="Arial" panose="020B0604020202020204" pitchFamily="34" charset="0"/>
                          <a:cs typeface="Arial" panose="020B0604020202020204" pitchFamily="34" charset="0"/>
                        </a:defRPr>
                      </a:pPr>
                      <a:t>[NOMBRE DE CATEGORÍA]</a:t>
                    </a:fld>
                    <a:r>
                      <a:rPr lang="en-US" baseline="0">
                        <a:solidFill>
                          <a:sysClr val="windowText" lastClr="000000"/>
                        </a:solidFill>
                      </a:rPr>
                      <a:t>
</a:t>
                    </a:r>
                    <a:fld id="{EF26D595-7B56-42F8-9DA3-3F3FE7136B26}" type="PERCENTAGE">
                      <a:rPr lang="en-US" baseline="0">
                        <a:solidFill>
                          <a:sysClr val="windowText" lastClr="000000"/>
                        </a:solidFill>
                      </a:rPr>
                      <a:pPr>
                        <a:defRPr sz="1000" b="1">
                          <a:solidFill>
                            <a:schemeClr val="bg1"/>
                          </a:solidFill>
                          <a:latin typeface="Arial" panose="020B0604020202020204" pitchFamily="34" charset="0"/>
                          <a:cs typeface="Arial" panose="020B0604020202020204" pitchFamily="34" charset="0"/>
                        </a:defRPr>
                      </a:pPr>
                      <a:t>[PORCENTAJE]</a:t>
                    </a:fld>
                    <a:endParaRPr lang="en-US" baseline="0">
                      <a:solidFill>
                        <a:sysClr val="windowText" lastClr="000000"/>
                      </a:solidFill>
                    </a:endParaRPr>
                  </a:p>
                </c:rich>
              </c:tx>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Arial" panose="020B0604020202020204" pitchFamily="34" charset="0"/>
                      <a:ea typeface="+mn-ea"/>
                      <a:cs typeface="Arial" panose="020B0604020202020204" pitchFamily="34" charset="0"/>
                    </a:defRPr>
                  </a:pPr>
                  <a:endParaRPr lang="es-MX"/>
                </a:p>
              </c:txPr>
              <c:dLblPos val="bestFit"/>
              <c:showLegendKey val="0"/>
              <c:showVal val="0"/>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C818-429C-9B13-D5BBAB776A5E}"/>
                </c:ext>
              </c:extLst>
            </c:dLbl>
            <c:dLbl>
              <c:idx val="1"/>
              <c:layout>
                <c:manualLayout>
                  <c:x val="0.12807759377870848"/>
                  <c:y val="0.12329428100536664"/>
                </c:manualLayout>
              </c:layout>
              <c:tx>
                <c:rich>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Arial" panose="020B0604020202020204" pitchFamily="34" charset="0"/>
                        <a:ea typeface="+mn-ea"/>
                        <a:cs typeface="Arial" panose="020B0604020202020204" pitchFamily="34" charset="0"/>
                      </a:defRPr>
                    </a:pPr>
                    <a:fld id="{3C19E3FB-71DC-469F-8324-E09A8C904498}" type="CATEGORYNAME">
                      <a:rPr lang="en-US">
                        <a:solidFill>
                          <a:sysClr val="windowText" lastClr="000000"/>
                        </a:solidFill>
                      </a:rPr>
                      <a:pPr>
                        <a:defRPr sz="1000" b="1">
                          <a:solidFill>
                            <a:schemeClr val="bg1"/>
                          </a:solidFill>
                          <a:latin typeface="Arial" panose="020B0604020202020204" pitchFamily="34" charset="0"/>
                          <a:cs typeface="Arial" panose="020B0604020202020204" pitchFamily="34" charset="0"/>
                        </a:defRPr>
                      </a:pPr>
                      <a:t>[NOMBRE DE CATEGORÍA]</a:t>
                    </a:fld>
                    <a:r>
                      <a:rPr lang="en-US" baseline="0">
                        <a:solidFill>
                          <a:sysClr val="windowText" lastClr="000000"/>
                        </a:solidFill>
                      </a:rPr>
                      <a:t>
</a:t>
                    </a:r>
                    <a:fld id="{6DD5A74B-AB39-469D-A7D0-BA8D2C4C7A80}" type="PERCENTAGE">
                      <a:rPr lang="en-US" baseline="0">
                        <a:solidFill>
                          <a:sysClr val="windowText" lastClr="000000"/>
                        </a:solidFill>
                      </a:rPr>
                      <a:pPr>
                        <a:defRPr sz="1000" b="1">
                          <a:solidFill>
                            <a:schemeClr val="bg1"/>
                          </a:solidFill>
                          <a:latin typeface="Arial" panose="020B0604020202020204" pitchFamily="34" charset="0"/>
                          <a:cs typeface="Arial" panose="020B0604020202020204" pitchFamily="34" charset="0"/>
                        </a:defRPr>
                      </a:pPr>
                      <a:t>[PORCENTAJE]</a:t>
                    </a:fld>
                    <a:endParaRPr lang="en-US" baseline="0">
                      <a:solidFill>
                        <a:sysClr val="windowText" lastClr="000000"/>
                      </a:solidFill>
                    </a:endParaRPr>
                  </a:p>
                </c:rich>
              </c:tx>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Arial" panose="020B0604020202020204" pitchFamily="34" charset="0"/>
                      <a:ea typeface="+mn-ea"/>
                      <a:cs typeface="Arial" panose="020B0604020202020204" pitchFamily="34" charset="0"/>
                    </a:defRPr>
                  </a:pPr>
                  <a:endParaRPr lang="es-MX"/>
                </a:p>
              </c:txPr>
              <c:dLblPos val="bestFit"/>
              <c:showLegendKey val="0"/>
              <c:showVal val="0"/>
              <c:showCatName val="1"/>
              <c:showSerName val="0"/>
              <c:showPercent val="1"/>
              <c:showBubbleSize val="0"/>
              <c:extLst>
                <c:ext xmlns:c15="http://schemas.microsoft.com/office/drawing/2012/chart" uri="{CE6537A1-D6FC-4f65-9D91-7224C49458BB}">
                  <c15:layout>
                    <c:manualLayout>
                      <c:w val="0.16125136685168445"/>
                      <c:h val="8.9494335322969659E-2"/>
                    </c:manualLayout>
                  </c15:layout>
                  <c15:dlblFieldTable/>
                  <c15:showDataLabelsRange val="0"/>
                </c:ext>
                <c:ext xmlns:c16="http://schemas.microsoft.com/office/drawing/2014/chart" uri="{C3380CC4-5D6E-409C-BE32-E72D297353CC}">
                  <c16:uniqueId val="{00000003-C818-429C-9B13-D5BBAB776A5E}"/>
                </c:ext>
              </c:extLst>
            </c:dLbl>
            <c:dLbl>
              <c:idx val="2"/>
              <c:layout>
                <c:manualLayout>
                  <c:x val="0.26572437179832759"/>
                  <c:y val="9.1650965834077489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C818-429C-9B13-D5BBAB776A5E}"/>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'[3]Anexo 6.2 '!$A$53:$A$55</c:f>
              <c:strCache>
                <c:ptCount val="3"/>
                <c:pt idx="0">
                  <c:v>Asistencia</c:v>
                </c:pt>
                <c:pt idx="1">
                  <c:v>Inasistencias</c:v>
                </c:pt>
                <c:pt idx="2">
                  <c:v>Inasistencias justificadas</c:v>
                </c:pt>
              </c:strCache>
            </c:strRef>
          </c:cat>
          <c:val>
            <c:numRef>
              <c:f>'[3]Anexo 6.2 '!$B$53:$B$55</c:f>
              <c:numCache>
                <c:formatCode>General</c:formatCode>
                <c:ptCount val="3"/>
                <c:pt idx="0">
                  <c:v>21</c:v>
                </c:pt>
                <c:pt idx="1">
                  <c:v>6</c:v>
                </c:pt>
                <c:pt idx="2">
                  <c:v>1</c:v>
                </c:pt>
              </c:numCache>
            </c:numRef>
          </c:val>
          <c:extLst>
            <c:ext xmlns:c16="http://schemas.microsoft.com/office/drawing/2014/chart" uri="{C3380CC4-5D6E-409C-BE32-E72D297353CC}">
              <c16:uniqueId val="{00000006-C818-429C-9B13-D5BBAB776A5E}"/>
            </c:ext>
          </c:extLst>
        </c:ser>
        <c:ser>
          <c:idx val="1"/>
          <c:order val="1"/>
          <c:dPt>
            <c:idx val="0"/>
            <c:bubble3D val="0"/>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8-C818-429C-9B13-D5BBAB776A5E}"/>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dLblPos val="outEnd"/>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'[3]Anexo 6.2 '!$A$53:$A$55</c:f>
              <c:strCache>
                <c:ptCount val="3"/>
                <c:pt idx="0">
                  <c:v>Asistencia</c:v>
                </c:pt>
                <c:pt idx="1">
                  <c:v>Inasistencias</c:v>
                </c:pt>
                <c:pt idx="2">
                  <c:v>Inasistencias justificadas</c:v>
                </c:pt>
              </c:strCache>
            </c:strRef>
          </c:cat>
          <c:val>
            <c:numRef>
              <c:f>'Anexo 6.2 '!#REF!</c:f>
              <c:numCache>
                <c:formatCode>General</c:formatCode>
                <c:ptCount val="1"/>
                <c:pt idx="0">
                  <c:v>1</c:v>
                </c:pt>
              </c:numCache>
            </c:numRef>
          </c:val>
          <c:extLst>
            <c:ext xmlns:c16="http://schemas.microsoft.com/office/drawing/2014/chart" uri="{C3380CC4-5D6E-409C-BE32-E72D297353CC}">
              <c16:uniqueId val="{00000009-C818-429C-9B13-D5BBAB776A5E}"/>
            </c:ext>
          </c:extLst>
        </c:ser>
        <c:dLbls>
          <c:dLblPos val="outEnd"/>
          <c:showLegendKey val="0"/>
          <c:showVal val="0"/>
          <c:showCatName val="0"/>
          <c:showSerName val="0"/>
          <c:showPercent val="1"/>
          <c:showBubbleSize val="0"/>
          <c:showLeaderLines val="1"/>
        </c:dLbls>
      </c:pie3DChart>
      <c:spPr>
        <a:noFill/>
        <a:ln>
          <a:noFill/>
        </a:ln>
        <a:effectLst/>
      </c:spPr>
    </c:plotArea>
    <c:plotVisOnly val="1"/>
    <c:dispBlanksAs val="gap"/>
    <c:showDLblsOverMax val="0"/>
  </c:chart>
  <c:spPr>
    <a:noFill/>
    <a:ln w="9525" cap="flat" cmpd="sng" algn="ctr">
      <a:noFill/>
      <a:round/>
    </a:ln>
    <a:effectLst/>
  </c:spPr>
  <c:txPr>
    <a:bodyPr/>
    <a:lstStyle/>
    <a:p>
      <a:pPr>
        <a:defRPr/>
      </a:pPr>
      <a:endParaRPr lang="es-MX"/>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s-MX" sz="1000" b="1" i="0" baseline="0">
                <a:effectLst/>
                <a:latin typeface="Arial" panose="020B0604020202020204" pitchFamily="34" charset="0"/>
                <a:cs typeface="Arial" panose="020B0604020202020204" pitchFamily="34" charset="0"/>
              </a:rPr>
              <a:t>Gráfica 2</a:t>
            </a:r>
          </a:p>
          <a:p>
            <a:pPr>
              <a:defRPr sz="1000">
                <a:latin typeface="Arial" panose="020B0604020202020204" pitchFamily="34" charset="0"/>
                <a:cs typeface="Arial" panose="020B0604020202020204" pitchFamily="34" charset="0"/>
              </a:defRPr>
            </a:pPr>
            <a:r>
              <a:rPr lang="es-MX" sz="1000" b="1" i="0" u="none" strike="noStrike" baseline="0">
                <a:effectLst/>
              </a:rPr>
              <a:t>PEL Ext. 2019:</a:t>
            </a:r>
            <a:r>
              <a:rPr lang="es-MX" sz="1000" b="1" i="0" baseline="0">
                <a:effectLst/>
                <a:latin typeface="Arial" panose="020B0604020202020204" pitchFamily="34" charset="0"/>
                <a:cs typeface="Arial" panose="020B0604020202020204" pitchFamily="34" charset="0"/>
              </a:rPr>
              <a:t>Distribución relativa de vacantes y cargos ocupados de consejeras/os electorales de los consejos distritales</a:t>
            </a:r>
            <a:endParaRPr lang="es-MX" sz="1000">
              <a:effectLst/>
              <a:latin typeface="Arial" panose="020B0604020202020204" pitchFamily="34" charset="0"/>
              <a:cs typeface="Arial" panose="020B0604020202020204" pitchFamily="34" charset="0"/>
            </a:endParaRPr>
          </a:p>
        </c:rich>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percentStacked"/>
        <c:varyColors val="0"/>
        <c:ser>
          <c:idx val="0"/>
          <c:order val="0"/>
          <c:tx>
            <c:strRef>
              <c:f>'Anexo 1'!$A$29</c:f>
              <c:strCache>
                <c:ptCount val="1"/>
                <c:pt idx="0">
                  <c:v>Plazas cubiertas</c:v>
                </c:pt>
              </c:strCache>
            </c:strRef>
          </c:tx>
          <c:spPr>
            <a:solidFill>
              <a:srgbClr val="C6017E"/>
            </a:solidFill>
            <a:ln>
              <a:noFill/>
            </a:ln>
            <a:effectLst/>
            <a:sp3d/>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FFFFFF"/>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'[1]Anexo 1'!$V$31:$AA$31</c:f>
              <c:strCache>
                <c:ptCount val="6"/>
                <c:pt idx="0">
                  <c:v>F1</c:v>
                </c:pt>
                <c:pt idx="1">
                  <c:v>F2</c:v>
                </c:pt>
                <c:pt idx="2">
                  <c:v>F3</c:v>
                </c:pt>
                <c:pt idx="3">
                  <c:v>F4</c:v>
                </c:pt>
                <c:pt idx="4">
                  <c:v>F5</c:v>
                </c:pt>
                <c:pt idx="5">
                  <c:v>F6</c:v>
                </c:pt>
              </c:strCache>
            </c:strRef>
          </c:cat>
          <c:val>
            <c:numRef>
              <c:f>'Anexo 1'!$E$29:$J$29</c:f>
              <c:numCache>
                <c:formatCode>0.0%</c:formatCode>
                <c:ptCount val="6"/>
                <c:pt idx="0">
                  <c:v>1</c:v>
                </c:pt>
                <c:pt idx="1">
                  <c:v>0.9642857142857143</c:v>
                </c:pt>
                <c:pt idx="2">
                  <c:v>1</c:v>
                </c:pt>
                <c:pt idx="3">
                  <c:v>1</c:v>
                </c:pt>
                <c:pt idx="4">
                  <c:v>1</c:v>
                </c:pt>
                <c:pt idx="5">
                  <c:v>1</c:v>
                </c:pt>
              </c:numCache>
            </c:numRef>
          </c:val>
          <c:extLst>
            <c:ext xmlns:c16="http://schemas.microsoft.com/office/drawing/2014/chart" uri="{C3380CC4-5D6E-409C-BE32-E72D297353CC}">
              <c16:uniqueId val="{00000000-F2E6-4A24-BE0D-99475D1FA9A0}"/>
            </c:ext>
          </c:extLst>
        </c:ser>
        <c:ser>
          <c:idx val="1"/>
          <c:order val="1"/>
          <c:tx>
            <c:strRef>
              <c:f>'Anexo 1'!$A$28</c:f>
              <c:strCache>
                <c:ptCount val="1"/>
                <c:pt idx="0">
                  <c:v>Vacantes</c:v>
                </c:pt>
              </c:strCache>
            </c:strRef>
          </c:tx>
          <c:spPr>
            <a:solidFill>
              <a:srgbClr val="B2B2B2"/>
            </a:solidFill>
            <a:ln>
              <a:noFill/>
            </a:ln>
            <a:effectLst/>
            <a:sp3d/>
          </c:spPr>
          <c:invertIfNegative val="0"/>
          <c:dLbls>
            <c:numFmt formatCode="0.00%" sourceLinked="0"/>
            <c:spPr>
              <a:noFill/>
              <a:ln>
                <a:noFill/>
              </a:ln>
              <a:effectLst/>
            </c:spPr>
            <c:txPr>
              <a:bodyPr rot="0" spcFirstLastPara="1" vertOverflow="ellipsis" vert="horz" wrap="square" lIns="38100" tIns="19050" rIns="38100" bIns="19050" anchor="t" anchorCtr="0">
                <a:spAutoFit/>
              </a:bodyPr>
              <a:lstStyle/>
              <a:p>
                <a:pPr>
                  <a:defRPr sz="9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'[1]Anexo 1'!$V$31:$AA$31</c:f>
              <c:strCache>
                <c:ptCount val="6"/>
                <c:pt idx="0">
                  <c:v>F1</c:v>
                </c:pt>
                <c:pt idx="1">
                  <c:v>F2</c:v>
                </c:pt>
                <c:pt idx="2">
                  <c:v>F3</c:v>
                </c:pt>
                <c:pt idx="3">
                  <c:v>F4</c:v>
                </c:pt>
                <c:pt idx="4">
                  <c:v>F5</c:v>
                </c:pt>
                <c:pt idx="5">
                  <c:v>F6</c:v>
                </c:pt>
              </c:strCache>
            </c:strRef>
          </c:cat>
          <c:val>
            <c:numRef>
              <c:f>'Anexo 1'!$E$28:$J$28</c:f>
              <c:numCache>
                <c:formatCode>0.0%</c:formatCode>
                <c:ptCount val="6"/>
                <c:pt idx="0">
                  <c:v>0</c:v>
                </c:pt>
                <c:pt idx="1">
                  <c:v>3.5714285714285712E-2</c:v>
                </c:pt>
                <c:pt idx="2">
                  <c:v>0</c:v>
                </c:pt>
                <c:pt idx="3">
                  <c:v>0</c:v>
                </c:pt>
                <c:pt idx="4">
                  <c:v>0</c:v>
                </c:pt>
                <c:pt idx="5">
                  <c:v>0</c:v>
                </c:pt>
              </c:numCache>
            </c:numRef>
          </c:val>
          <c:extLst>
            <c:ext xmlns:c16="http://schemas.microsoft.com/office/drawing/2014/chart" uri="{C3380CC4-5D6E-409C-BE32-E72D297353CC}">
              <c16:uniqueId val="{00000001-F2E6-4A24-BE0D-99475D1FA9A0}"/>
            </c:ext>
          </c:extLst>
        </c:ser>
        <c:dLbls>
          <c:showLegendKey val="0"/>
          <c:showVal val="1"/>
          <c:showCatName val="0"/>
          <c:showSerName val="0"/>
          <c:showPercent val="0"/>
          <c:showBubbleSize val="0"/>
        </c:dLbls>
        <c:gapWidth val="73"/>
        <c:gapDepth val="74"/>
        <c:shape val="cylinder"/>
        <c:axId val="1038956192"/>
        <c:axId val="1038957824"/>
        <c:axId val="0"/>
      </c:bar3DChart>
      <c:catAx>
        <c:axId val="1038956192"/>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1038957824"/>
        <c:crosses val="autoZero"/>
        <c:auto val="1"/>
        <c:lblAlgn val="ctr"/>
        <c:lblOffset val="100"/>
        <c:noMultiLvlLbl val="0"/>
      </c:catAx>
      <c:valAx>
        <c:axId val="1038957824"/>
        <c:scaling>
          <c:orientation val="minMax"/>
          <c:min val="0.2"/>
        </c:scaling>
        <c:delete val="1"/>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crossAx val="10389561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legend>
    <c:plotVisOnly val="1"/>
    <c:dispBlanksAs val="gap"/>
    <c:showDLblsOverMax val="0"/>
  </c:chart>
  <c:spPr>
    <a:noFill/>
    <a:ln w="9525" cap="flat" cmpd="sng" algn="ctr">
      <a:noFill/>
      <a:round/>
    </a:ln>
    <a:effectLst/>
  </c:spPr>
  <c:txPr>
    <a:bodyPr/>
    <a:lstStyle/>
    <a:p>
      <a:pPr>
        <a:defRPr/>
      </a:pPr>
      <a:endParaRPr lang="es-MX"/>
    </a:p>
  </c:txPr>
  <c:printSettings>
    <c:headerFooter/>
    <c:pageMargins b="0.75" l="0.7" r="0.7" t="0.75" header="0.3" footer="0.3"/>
    <c:pageSetup orientation="portrait"/>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all" spc="50" baseline="0">
                <a:solidFill>
                  <a:sysClr val="windowText" lastClr="000000"/>
                </a:solidFill>
                <a:latin typeface="Arial Narrow" panose="020B0606020202030204" pitchFamily="34" charset="0"/>
                <a:ea typeface="+mn-ea"/>
                <a:cs typeface="+mn-cs"/>
              </a:defRPr>
            </a:pPr>
            <a:r>
              <a:rPr lang="es-MX" sz="1100"/>
              <a:t>Gráfica 3</a:t>
            </a:r>
          </a:p>
          <a:p>
            <a:pPr>
              <a:defRPr/>
            </a:pPr>
            <a:r>
              <a:rPr lang="es-MX" sz="900"/>
              <a:t>Sesiones de los consejos distritales, por tipo de sesión</a:t>
            </a:r>
          </a:p>
        </c:rich>
      </c:tx>
      <c:overlay val="0"/>
      <c:spPr>
        <a:noFill/>
        <a:ln>
          <a:noFill/>
        </a:ln>
        <a:effectLst/>
      </c:spPr>
      <c:txPr>
        <a:bodyPr rot="0" spcFirstLastPara="1" vertOverflow="ellipsis" vert="horz" wrap="square" anchor="ctr" anchorCtr="1"/>
        <a:lstStyle/>
        <a:p>
          <a:pPr>
            <a:defRPr sz="1400" b="1" i="0" u="none" strike="noStrike" kern="1200" cap="all" spc="50" baseline="0">
              <a:solidFill>
                <a:sysClr val="windowText" lastClr="000000"/>
              </a:solidFill>
              <a:latin typeface="Arial Narrow" panose="020B0606020202030204" pitchFamily="34" charset="0"/>
              <a:ea typeface="+mn-ea"/>
              <a:cs typeface="+mn-cs"/>
            </a:defRPr>
          </a:pPr>
          <a:endParaRPr lang="es-MX"/>
        </a:p>
      </c:txPr>
    </c:title>
    <c:autoTitleDeleted val="0"/>
    <c:plotArea>
      <c:layout>
        <c:manualLayout>
          <c:layoutTarget val="inner"/>
          <c:xMode val="edge"/>
          <c:yMode val="edge"/>
          <c:x val="0.28938823272090985"/>
          <c:y val="0.17928550597841938"/>
          <c:w val="0.41289041994750653"/>
          <c:h val="0.68815069991251088"/>
        </c:manualLayout>
      </c:layout>
      <c:doughnutChart>
        <c:varyColors val="1"/>
        <c:ser>
          <c:idx val="0"/>
          <c:order val="0"/>
          <c:tx>
            <c:strRef>
              <c:f>'Anexo 2'!$R$5</c:f>
              <c:strCache>
                <c:ptCount val="1"/>
                <c:pt idx="0">
                  <c:v>Número</c:v>
                </c:pt>
              </c:strCache>
            </c:strRef>
          </c:tx>
          <c:spPr>
            <a:solidFill>
              <a:srgbClr val="D5007F"/>
            </a:solidFill>
          </c:spPr>
          <c:dPt>
            <c:idx val="0"/>
            <c:bubble3D val="0"/>
            <c:spPr>
              <a:solidFill>
                <a:srgbClr val="D5007F"/>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1-8121-4322-ABE2-8AC9F64F64B4}"/>
              </c:ext>
            </c:extLst>
          </c:dPt>
          <c:dPt>
            <c:idx val="1"/>
            <c:bubble3D val="0"/>
            <c:spPr>
              <a:solidFill>
                <a:schemeClr val="bg1">
                  <a:lumMod val="50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1-FBA4-49E2-8DFA-7742699022A2}"/>
              </c:ext>
            </c:extLst>
          </c:dPt>
          <c:dPt>
            <c:idx val="2"/>
            <c:bubble3D val="0"/>
            <c:spPr>
              <a:solidFill>
                <a:schemeClr val="bg1">
                  <a:lumMod val="85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5-173A-4BFA-BBBD-ED44EF2B2C0B}"/>
              </c:ext>
            </c:extLst>
          </c:dPt>
          <c:dLbls>
            <c:spPr>
              <a:noFill/>
              <a:ln>
                <a:noFill/>
              </a:ln>
              <a:effectLst/>
            </c:spPr>
            <c:txPr>
              <a:bodyPr rot="0" spcFirstLastPara="1" vertOverflow="ellipsis" vert="horz" wrap="square" anchor="ctr" anchorCtr="1"/>
              <a:lstStyle/>
              <a:p>
                <a:pPr>
                  <a:defRPr sz="900" b="1" i="0" u="none" strike="noStrike" kern="1200" baseline="0">
                    <a:solidFill>
                      <a:schemeClr val="bg1"/>
                    </a:solidFill>
                    <a:latin typeface="Arial Narrow" panose="020B0606020202030204" pitchFamily="34" charset="0"/>
                    <a:ea typeface="+mn-ea"/>
                    <a:cs typeface="+mn-cs"/>
                  </a:defRPr>
                </a:pPr>
                <a:endParaRPr lang="es-MX"/>
              </a:p>
            </c:txPr>
            <c:showLegendKey val="0"/>
            <c:showVal val="1"/>
            <c:showCatName val="0"/>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'Anexo 2'!$Q$6:$Q$7</c:f>
              <c:strCache>
                <c:ptCount val="2"/>
                <c:pt idx="0">
                  <c:v>Ordinaria</c:v>
                </c:pt>
                <c:pt idx="1">
                  <c:v>Extraordinaria</c:v>
                </c:pt>
              </c:strCache>
            </c:strRef>
          </c:cat>
          <c:val>
            <c:numRef>
              <c:f>'Anexo 2'!$R$6:$R$7</c:f>
              <c:numCache>
                <c:formatCode>General</c:formatCode>
                <c:ptCount val="2"/>
                <c:pt idx="0">
                  <c:v>1</c:v>
                </c:pt>
                <c:pt idx="1">
                  <c:v>1</c:v>
                </c:pt>
              </c:numCache>
            </c:numRef>
          </c:val>
          <c:extLst>
            <c:ext xmlns:c16="http://schemas.microsoft.com/office/drawing/2014/chart" uri="{C3380CC4-5D6E-409C-BE32-E72D297353CC}">
              <c16:uniqueId val="{00000000-FBA4-49E2-8DFA-7742699022A2}"/>
            </c:ext>
          </c:extLst>
        </c:ser>
        <c:dLbls>
          <c:showLegendKey val="0"/>
          <c:showVal val="0"/>
          <c:showCatName val="0"/>
          <c:showSerName val="0"/>
          <c:showPercent val="1"/>
          <c:showBubbleSize val="0"/>
          <c:showLeaderLines val="1"/>
        </c:dLbls>
        <c:firstSliceAng val="0"/>
        <c:holeSize val="50"/>
      </c:doughnutChart>
      <c:spPr>
        <a:noFill/>
        <a:ln>
          <a:noFill/>
        </a:ln>
        <a:effectLst/>
      </c:spPr>
    </c:plotArea>
    <c:legend>
      <c:legendPos val="l"/>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Narrow" panose="020B0606020202030204" pitchFamily="34" charset="0"/>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Narrow" panose="020B0606020202030204" pitchFamily="34" charset="0"/>
        </a:defRPr>
      </a:pPr>
      <a:endParaRPr lang="es-MX"/>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5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s-MX" sz="1050">
                <a:solidFill>
                  <a:sysClr val="windowText" lastClr="000000"/>
                </a:solidFill>
                <a:latin typeface="Arial" panose="020B0604020202020204" pitchFamily="34" charset="0"/>
                <a:cs typeface="Arial" panose="020B0604020202020204" pitchFamily="34" charset="0"/>
              </a:rPr>
              <a:t>Gráfica 5.2</a:t>
            </a:r>
          </a:p>
          <a:p>
            <a:pPr marL="0" marR="0" lvl="0" indent="0" algn="ctr" defTabSz="914400" rtl="0" eaLnBrk="1" fontAlgn="auto" latinLnBrk="0" hangingPunct="1">
              <a:lnSpc>
                <a:spcPct val="100000"/>
              </a:lnSpc>
              <a:spcBef>
                <a:spcPts val="0"/>
              </a:spcBef>
              <a:spcAft>
                <a:spcPts val="0"/>
              </a:spcAft>
              <a:buClrTx/>
              <a:buSzTx/>
              <a:buFontTx/>
              <a:buNone/>
              <a:tabLst/>
              <a:defRPr sz="1050">
                <a:solidFill>
                  <a:sysClr val="windowText" lastClr="000000"/>
                </a:solidFill>
                <a:latin typeface="Arial" panose="020B0604020202020204" pitchFamily="34" charset="0"/>
                <a:cs typeface="Arial" panose="020B0604020202020204" pitchFamily="34" charset="0"/>
              </a:defRPr>
            </a:pPr>
            <a:r>
              <a:rPr lang="es-MX" sz="1050" b="1" i="0" u="none" strike="noStrike" kern="1200" baseline="0">
                <a:solidFill>
                  <a:sysClr val="windowText" lastClr="000000"/>
                </a:solidFill>
                <a:latin typeface="Arial" panose="020B0604020202020204" pitchFamily="34" charset="0"/>
                <a:ea typeface="+mn-ea"/>
                <a:cs typeface="Arial" panose="020B0604020202020204" pitchFamily="34" charset="0"/>
              </a:rPr>
              <a:t>Proceso Electoral Local 2019-2020</a:t>
            </a:r>
            <a:endParaRPr lang="es-MX" sz="1050">
              <a:solidFill>
                <a:sysClr val="windowText" lastClr="000000"/>
              </a:solidFill>
              <a:latin typeface="Arial" panose="020B0604020202020204" pitchFamily="34" charset="0"/>
              <a:cs typeface="Arial" panose="020B0604020202020204" pitchFamily="34" charset="0"/>
            </a:endParaRPr>
          </a:p>
          <a:p>
            <a:pPr marL="0" marR="0" lvl="0" indent="0" algn="ctr" defTabSz="914400" rtl="0" eaLnBrk="1" fontAlgn="auto" latinLnBrk="0" hangingPunct="1">
              <a:lnSpc>
                <a:spcPct val="100000"/>
              </a:lnSpc>
              <a:spcBef>
                <a:spcPts val="0"/>
              </a:spcBef>
              <a:spcAft>
                <a:spcPts val="0"/>
              </a:spcAft>
              <a:buClrTx/>
              <a:buSzTx/>
              <a:buFontTx/>
              <a:buNone/>
              <a:tabLst/>
              <a:defRPr sz="1050">
                <a:solidFill>
                  <a:sysClr val="windowText" lastClr="000000"/>
                </a:solidFill>
                <a:latin typeface="Arial" panose="020B0604020202020204" pitchFamily="34" charset="0"/>
                <a:cs typeface="Arial" panose="020B0604020202020204" pitchFamily="34" charset="0"/>
              </a:defRPr>
            </a:pPr>
            <a:r>
              <a:rPr lang="es-MX" sz="1050">
                <a:solidFill>
                  <a:sysClr val="windowText" lastClr="000000"/>
                </a:solidFill>
                <a:latin typeface="Arial" panose="020B0604020202020204" pitchFamily="34" charset="0"/>
                <a:cs typeface="Arial" panose="020B0604020202020204" pitchFamily="34" charset="0"/>
              </a:rPr>
              <a:t>Porcentaje de asistencia de consejeras/os a las sesiones de los consejos distritales</a:t>
            </a:r>
          </a:p>
        </c:rich>
      </c:tx>
      <c:layout>
        <c:manualLayout>
          <c:xMode val="edge"/>
          <c:yMode val="edge"/>
          <c:x val="0.12563862054738445"/>
          <c:y val="0"/>
        </c:manualLayout>
      </c:layout>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5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title>
    <c:autoTitleDeleted val="0"/>
    <c:view3D>
      <c:rotX val="30"/>
      <c:rotY val="7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7033420201844388"/>
          <c:y val="0.2526356758306002"/>
          <c:w val="0.71315441482212105"/>
          <c:h val="0.53310540772178139"/>
        </c:manualLayout>
      </c:layout>
      <c:pie3DChart>
        <c:varyColors val="1"/>
        <c:ser>
          <c:idx val="0"/>
          <c:order val="0"/>
          <c:spPr>
            <a:effectLst>
              <a:outerShdw blurRad="127000" dist="23000" dir="5400000" rotWithShape="0">
                <a:srgbClr val="000000">
                  <a:alpha val="54000"/>
                </a:srgbClr>
              </a:outerShdw>
            </a:effectLst>
          </c:spPr>
          <c:dPt>
            <c:idx val="0"/>
            <c:bubble3D val="0"/>
            <c:spPr>
              <a:solidFill>
                <a:srgbClr val="D5007F"/>
              </a:solidFill>
              <a:ln>
                <a:noFill/>
              </a:ln>
              <a:effectLst>
                <a:outerShdw blurRad="127000" dist="23000" dir="5400000" rotWithShape="0">
                  <a:srgbClr val="000000">
                    <a:alpha val="54000"/>
                  </a:srgbClr>
                </a:outerShdw>
              </a:effectLst>
              <a:sp3d/>
            </c:spPr>
            <c:extLst>
              <c:ext xmlns:c16="http://schemas.microsoft.com/office/drawing/2014/chart" uri="{C3380CC4-5D6E-409C-BE32-E72D297353CC}">
                <c16:uniqueId val="{00000001-BFEA-49FE-9B5B-BDFF5D0AC93D}"/>
              </c:ext>
            </c:extLst>
          </c:dPt>
          <c:dPt>
            <c:idx val="1"/>
            <c:bubble3D val="0"/>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127000" dist="23000" dir="5400000" rotWithShape="0">
                  <a:srgbClr val="000000">
                    <a:alpha val="54000"/>
                  </a:srgbClr>
                </a:outerShdw>
              </a:effectLst>
              <a:sp3d/>
            </c:spPr>
            <c:extLst>
              <c:ext xmlns:c16="http://schemas.microsoft.com/office/drawing/2014/chart" uri="{C3380CC4-5D6E-409C-BE32-E72D297353CC}">
                <c16:uniqueId val="{00000003-BFEA-49FE-9B5B-BDFF5D0AC93D}"/>
              </c:ext>
            </c:extLst>
          </c:dPt>
          <c:dPt>
            <c:idx val="2"/>
            <c:bubble3D val="0"/>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127000" dist="23000" dir="5400000" rotWithShape="0">
                  <a:srgbClr val="000000">
                    <a:alpha val="54000"/>
                  </a:srgbClr>
                </a:outerShdw>
              </a:effectLst>
              <a:sp3d/>
            </c:spPr>
            <c:extLst>
              <c:ext xmlns:c16="http://schemas.microsoft.com/office/drawing/2014/chart" uri="{C3380CC4-5D6E-409C-BE32-E72D297353CC}">
                <c16:uniqueId val="{00000005-BFEA-49FE-9B5B-BDFF5D0AC93D}"/>
              </c:ext>
            </c:extLst>
          </c:dPt>
          <c:dPt>
            <c:idx val="3"/>
            <c:bubble3D val="0"/>
            <c:spPr>
              <a:gradFill rotWithShape="1">
                <a:gsLst>
                  <a:gs pos="0">
                    <a:schemeClr val="accent4">
                      <a:shade val="51000"/>
                      <a:satMod val="130000"/>
                    </a:schemeClr>
                  </a:gs>
                  <a:gs pos="80000">
                    <a:schemeClr val="accent4">
                      <a:shade val="93000"/>
                      <a:satMod val="130000"/>
                    </a:schemeClr>
                  </a:gs>
                  <a:gs pos="100000">
                    <a:schemeClr val="accent4">
                      <a:shade val="94000"/>
                      <a:satMod val="135000"/>
                    </a:schemeClr>
                  </a:gs>
                </a:gsLst>
                <a:lin ang="16200000" scaled="0"/>
              </a:gradFill>
              <a:ln>
                <a:noFill/>
              </a:ln>
              <a:effectLst>
                <a:outerShdw blurRad="127000" dist="23000" dir="5400000" rotWithShape="0">
                  <a:srgbClr val="000000">
                    <a:alpha val="54000"/>
                  </a:srgbClr>
                </a:outerShdw>
              </a:effectLst>
              <a:sp3d/>
            </c:spPr>
            <c:extLst>
              <c:ext xmlns:c16="http://schemas.microsoft.com/office/drawing/2014/chart" uri="{C3380CC4-5D6E-409C-BE32-E72D297353CC}">
                <c16:uniqueId val="{00000007-BFEA-49FE-9B5B-BDFF5D0AC93D}"/>
              </c:ext>
            </c:extLst>
          </c:dPt>
          <c:dLbls>
            <c:dLbl>
              <c:idx val="0"/>
              <c:layout>
                <c:manualLayout>
                  <c:x val="6.8759579885927929E-2"/>
                  <c:y val="0.18232037853730235"/>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BFEA-49FE-9B5B-BDFF5D0AC93D}"/>
                </c:ext>
              </c:extLst>
            </c:dLbl>
            <c:dLbl>
              <c:idx val="1"/>
              <c:layout>
                <c:manualLayout>
                  <c:x val="-9.8169501024599357E-2"/>
                  <c:y val="-0.11215271573801081"/>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BFEA-49FE-9B5B-BDFF5D0AC93D}"/>
                </c:ext>
              </c:extLst>
            </c:dLbl>
            <c:dLbl>
              <c:idx val="2"/>
              <c:layout>
                <c:manualLayout>
                  <c:x val="8.4972795167596593E-3"/>
                  <c:y val="-2.9513887678509636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BFEA-49FE-9B5B-BDFF5D0AC93D}"/>
                </c:ext>
              </c:extLst>
            </c:dLbl>
            <c:dLbl>
              <c:idx val="3"/>
              <c:layout>
                <c:manualLayout>
                  <c:x val="3.9056357398131597E-2"/>
                  <c:y val="7.9444482976083738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BFEA-49FE-9B5B-BDFF5D0AC93D}"/>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dLblPos val="outEnd"/>
            <c:showLegendKey val="0"/>
            <c:showVal val="0"/>
            <c:showCatName val="1"/>
            <c:showSerName val="0"/>
            <c:showPercent val="1"/>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'[4]Anexo 5'!$AF$9:$AF$12</c:f>
              <c:strCache>
                <c:ptCount val="4"/>
                <c:pt idx="0">
                  <c:v>Asistencias</c:v>
                </c:pt>
                <c:pt idx="1">
                  <c:v>Inasistencia</c:v>
                </c:pt>
                <c:pt idx="2">
                  <c:v>Inasistencia Justificadas</c:v>
                </c:pt>
                <c:pt idx="3">
                  <c:v>Vacantes</c:v>
                </c:pt>
              </c:strCache>
            </c:strRef>
          </c:cat>
          <c:val>
            <c:numRef>
              <c:f>'[4]Anexo 5'!$AG$9:$AG$12</c:f>
              <c:numCache>
                <c:formatCode>General</c:formatCode>
                <c:ptCount val="4"/>
                <c:pt idx="0">
                  <c:v>82</c:v>
                </c:pt>
                <c:pt idx="1">
                  <c:v>1</c:v>
                </c:pt>
                <c:pt idx="2">
                  <c:v>1</c:v>
                </c:pt>
                <c:pt idx="3">
                  <c:v>0</c:v>
                </c:pt>
              </c:numCache>
            </c:numRef>
          </c:val>
          <c:extLst>
            <c:ext xmlns:c16="http://schemas.microsoft.com/office/drawing/2014/chart" uri="{C3380CC4-5D6E-409C-BE32-E72D297353CC}">
              <c16:uniqueId val="{00000008-BFEA-49FE-9B5B-BDFF5D0AC93D}"/>
            </c:ext>
          </c:extLst>
        </c:ser>
        <c:dLbls>
          <c:dLblPos val="bestFit"/>
          <c:showLegendKey val="0"/>
          <c:showVal val="1"/>
          <c:showCatName val="0"/>
          <c:showSerName val="0"/>
          <c:showPercent val="0"/>
          <c:showBubbleSize val="0"/>
          <c:showLeaderLines val="1"/>
        </c:dLbls>
      </c:pie3D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noFill/>
    <a:ln w="9525" cap="flat" cmpd="sng" algn="ctr">
      <a:noFill/>
      <a:round/>
    </a:ln>
    <a:effectLst/>
  </c:spPr>
  <c:txPr>
    <a:bodyPr/>
    <a:lstStyle/>
    <a:p>
      <a:pPr>
        <a:defRPr/>
      </a:pPr>
      <a:endParaRPr lang="es-MX"/>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5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s-MX" sz="1050">
                <a:solidFill>
                  <a:sysClr val="windowText" lastClr="000000"/>
                </a:solidFill>
                <a:latin typeface="Arial" panose="020B0604020202020204" pitchFamily="34" charset="0"/>
                <a:cs typeface="Arial" panose="020B0604020202020204" pitchFamily="34" charset="0"/>
              </a:rPr>
              <a:t>Gráfica 5.4</a:t>
            </a:r>
          </a:p>
          <a:p>
            <a:pPr marL="0" marR="0" lvl="0" indent="0" algn="ctr" defTabSz="914400" rtl="0" eaLnBrk="1" fontAlgn="auto" latinLnBrk="0" hangingPunct="1">
              <a:lnSpc>
                <a:spcPct val="100000"/>
              </a:lnSpc>
              <a:spcBef>
                <a:spcPts val="0"/>
              </a:spcBef>
              <a:spcAft>
                <a:spcPts val="0"/>
              </a:spcAft>
              <a:buClrTx/>
              <a:buSzTx/>
              <a:buFontTx/>
              <a:buNone/>
              <a:tabLst/>
              <a:defRPr sz="1050">
                <a:solidFill>
                  <a:sysClr val="windowText" lastClr="000000"/>
                </a:solidFill>
                <a:latin typeface="Arial" panose="020B0604020202020204" pitchFamily="34" charset="0"/>
                <a:cs typeface="Arial" panose="020B0604020202020204" pitchFamily="34" charset="0"/>
              </a:defRPr>
            </a:pPr>
            <a:r>
              <a:rPr lang="es-MX" sz="1050" b="1" i="0" u="none" strike="noStrike" kern="1200" baseline="0">
                <a:solidFill>
                  <a:sysClr val="windowText" lastClr="000000"/>
                </a:solidFill>
                <a:latin typeface="Arial" panose="020B0604020202020204" pitchFamily="34" charset="0"/>
                <a:ea typeface="+mn-ea"/>
                <a:cs typeface="Arial" panose="020B0604020202020204" pitchFamily="34" charset="0"/>
              </a:rPr>
              <a:t>Proceso Electoral Local 2019-2020</a:t>
            </a:r>
            <a:endParaRPr lang="es-MX" sz="1050">
              <a:solidFill>
                <a:sysClr val="windowText" lastClr="000000"/>
              </a:solidFill>
              <a:latin typeface="Arial" panose="020B0604020202020204" pitchFamily="34" charset="0"/>
              <a:cs typeface="Arial" panose="020B0604020202020204" pitchFamily="34" charset="0"/>
            </a:endParaRPr>
          </a:p>
          <a:p>
            <a:pPr marL="0" marR="0" lvl="0" indent="0" algn="ctr" defTabSz="914400" rtl="0" eaLnBrk="1" fontAlgn="auto" latinLnBrk="0" hangingPunct="1">
              <a:lnSpc>
                <a:spcPct val="100000"/>
              </a:lnSpc>
              <a:spcBef>
                <a:spcPts val="0"/>
              </a:spcBef>
              <a:spcAft>
                <a:spcPts val="0"/>
              </a:spcAft>
              <a:buClrTx/>
              <a:buSzTx/>
              <a:buFontTx/>
              <a:buNone/>
              <a:tabLst/>
              <a:defRPr sz="1050">
                <a:solidFill>
                  <a:sysClr val="windowText" lastClr="000000"/>
                </a:solidFill>
                <a:latin typeface="Arial" panose="020B0604020202020204" pitchFamily="34" charset="0"/>
                <a:cs typeface="Arial" panose="020B0604020202020204" pitchFamily="34" charset="0"/>
              </a:defRPr>
            </a:pPr>
            <a:r>
              <a:rPr lang="es-MX" sz="1050">
                <a:solidFill>
                  <a:sysClr val="windowText" lastClr="000000"/>
                </a:solidFill>
                <a:latin typeface="Arial" panose="020B0604020202020204" pitchFamily="34" charset="0"/>
                <a:cs typeface="Arial" panose="020B0604020202020204" pitchFamily="34" charset="0"/>
              </a:rPr>
              <a:t>Porcentaje de asistencia presidentas/es y secretarias/os  a las sesiones de los consejos distritales</a:t>
            </a: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5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title>
    <c:autoTitleDeleted val="0"/>
    <c:view3D>
      <c:rotX val="30"/>
      <c:rotY val="16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7033420201844388"/>
          <c:y val="0.2526356758306002"/>
          <c:w val="0.71315441482212105"/>
          <c:h val="0.53310540772178139"/>
        </c:manualLayout>
      </c:layout>
      <c:pie3DChart>
        <c:varyColors val="1"/>
        <c:ser>
          <c:idx val="0"/>
          <c:order val="0"/>
          <c:spPr>
            <a:solidFill>
              <a:srgbClr val="D5007F"/>
            </a:solidFill>
            <a:effectLst>
              <a:outerShdw blurRad="127000" dist="23000" dir="5400000" rotWithShape="0">
                <a:srgbClr val="000000">
                  <a:alpha val="54000"/>
                </a:srgbClr>
              </a:outerShdw>
            </a:effectLst>
          </c:spPr>
          <c:dPt>
            <c:idx val="0"/>
            <c:bubble3D val="0"/>
            <c:spPr>
              <a:solidFill>
                <a:srgbClr val="D5007F"/>
              </a:solidFill>
              <a:ln>
                <a:noFill/>
              </a:ln>
              <a:effectLst>
                <a:outerShdw blurRad="127000" dist="23000" dir="5400000" rotWithShape="0">
                  <a:srgbClr val="000000">
                    <a:alpha val="54000"/>
                  </a:srgbClr>
                </a:outerShdw>
              </a:effectLst>
              <a:sp3d/>
            </c:spPr>
            <c:extLst>
              <c:ext xmlns:c16="http://schemas.microsoft.com/office/drawing/2014/chart" uri="{C3380CC4-5D6E-409C-BE32-E72D297353CC}">
                <c16:uniqueId val="{00000001-DCEC-4447-BBA3-D34720EE4B1C}"/>
              </c:ext>
            </c:extLst>
          </c:dPt>
          <c:dPt>
            <c:idx val="1"/>
            <c:bubble3D val="0"/>
            <c:spPr>
              <a:solidFill>
                <a:srgbClr val="D5007F"/>
              </a:solidFill>
              <a:ln>
                <a:noFill/>
              </a:ln>
              <a:effectLst>
                <a:outerShdw blurRad="127000" dist="23000" dir="5400000" rotWithShape="0">
                  <a:srgbClr val="000000">
                    <a:alpha val="54000"/>
                  </a:srgbClr>
                </a:outerShdw>
              </a:effectLst>
              <a:sp3d/>
            </c:spPr>
            <c:extLst>
              <c:ext xmlns:c16="http://schemas.microsoft.com/office/drawing/2014/chart" uri="{C3380CC4-5D6E-409C-BE32-E72D297353CC}">
                <c16:uniqueId val="{00000003-DCEC-4447-BBA3-D34720EE4B1C}"/>
              </c:ext>
            </c:extLst>
          </c:dPt>
          <c:dPt>
            <c:idx val="2"/>
            <c:bubble3D val="0"/>
            <c:spPr>
              <a:solidFill>
                <a:srgbClr val="D5007F"/>
              </a:solidFill>
              <a:ln>
                <a:noFill/>
              </a:ln>
              <a:effectLst>
                <a:outerShdw blurRad="127000" dist="23000" dir="5400000" rotWithShape="0">
                  <a:srgbClr val="000000">
                    <a:alpha val="54000"/>
                  </a:srgbClr>
                </a:outerShdw>
              </a:effectLst>
              <a:sp3d/>
            </c:spPr>
            <c:extLst>
              <c:ext xmlns:c16="http://schemas.microsoft.com/office/drawing/2014/chart" uri="{C3380CC4-5D6E-409C-BE32-E72D297353CC}">
                <c16:uniqueId val="{00000005-DCEC-4447-BBA3-D34720EE4B1C}"/>
              </c:ext>
            </c:extLst>
          </c:dPt>
          <c:dPt>
            <c:idx val="3"/>
            <c:bubble3D val="0"/>
            <c:spPr>
              <a:solidFill>
                <a:srgbClr val="D5007F"/>
              </a:solidFill>
              <a:ln>
                <a:noFill/>
              </a:ln>
              <a:effectLst>
                <a:outerShdw blurRad="127000" dist="23000" dir="5400000" rotWithShape="0">
                  <a:srgbClr val="000000">
                    <a:alpha val="54000"/>
                  </a:srgbClr>
                </a:outerShdw>
              </a:effectLst>
              <a:sp3d/>
            </c:spPr>
            <c:extLst>
              <c:ext xmlns:c16="http://schemas.microsoft.com/office/drawing/2014/chart" uri="{C3380CC4-5D6E-409C-BE32-E72D297353CC}">
                <c16:uniqueId val="{00000007-DCEC-4447-BBA3-D34720EE4B1C}"/>
              </c:ext>
            </c:extLst>
          </c:dPt>
          <c:dLbls>
            <c:dLbl>
              <c:idx val="0"/>
              <c:layout>
                <c:manualLayout>
                  <c:x val="-0.13836979864057217"/>
                  <c:y val="2.7023844819294884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DCEC-4447-BBA3-D34720EE4B1C}"/>
                </c:ext>
              </c:extLst>
            </c:dLbl>
            <c:dLbl>
              <c:idx val="1"/>
              <c:layout>
                <c:manualLayout>
                  <c:x val="-0.10915446762930435"/>
                  <c:y val="7.9322987217133281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DCEC-4447-BBA3-D34720EE4B1C}"/>
                </c:ext>
              </c:extLst>
            </c:dLbl>
            <c:dLbl>
              <c:idx val="2"/>
              <c:layout>
                <c:manualLayout>
                  <c:x val="0.17047542340277719"/>
                  <c:y val="-0.12891545375987876"/>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DCEC-4447-BBA3-D34720EE4B1C}"/>
                </c:ext>
              </c:extLst>
            </c:dLbl>
            <c:dLbl>
              <c:idx val="3"/>
              <c:layout>
                <c:manualLayout>
                  <c:x val="0.12375972993743871"/>
                  <c:y val="1.4620963606694591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DCEC-4447-BBA3-D34720EE4B1C}"/>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dLblPos val="outEnd"/>
            <c:showLegendKey val="0"/>
            <c:showVal val="0"/>
            <c:showCatName val="1"/>
            <c:showSerName val="0"/>
            <c:showPercent val="1"/>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'[4]Anexo 5'!$AF$41:$AF$44</c:f>
              <c:strCache>
                <c:ptCount val="4"/>
                <c:pt idx="0">
                  <c:v>Asistencias</c:v>
                </c:pt>
                <c:pt idx="1">
                  <c:v>Inasistencia</c:v>
                </c:pt>
                <c:pt idx="2">
                  <c:v>Inasistencia Justificadas</c:v>
                </c:pt>
                <c:pt idx="3">
                  <c:v>Vacantes</c:v>
                </c:pt>
              </c:strCache>
            </c:strRef>
          </c:cat>
          <c:val>
            <c:numRef>
              <c:f>'[4]Anexo 5'!$AG$41:$AG$44</c:f>
              <c:numCache>
                <c:formatCode>General</c:formatCode>
                <c:ptCount val="4"/>
                <c:pt idx="0">
                  <c:v>28</c:v>
                </c:pt>
                <c:pt idx="1">
                  <c:v>0</c:v>
                </c:pt>
                <c:pt idx="2">
                  <c:v>0</c:v>
                </c:pt>
                <c:pt idx="3">
                  <c:v>0</c:v>
                </c:pt>
              </c:numCache>
            </c:numRef>
          </c:val>
          <c:extLst>
            <c:ext xmlns:c16="http://schemas.microsoft.com/office/drawing/2014/chart" uri="{C3380CC4-5D6E-409C-BE32-E72D297353CC}">
              <c16:uniqueId val="{00000008-DCEC-4447-BBA3-D34720EE4B1C}"/>
            </c:ext>
          </c:extLst>
        </c:ser>
        <c:dLbls>
          <c:dLblPos val="outEnd"/>
          <c:showLegendKey val="0"/>
          <c:showVal val="1"/>
          <c:showCatName val="0"/>
          <c:showSerName val="0"/>
          <c:showPercent val="0"/>
          <c:showBubbleSize val="0"/>
          <c:showLeaderLines val="1"/>
        </c:dLbls>
      </c:pie3D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noFill/>
    <a:ln w="9525" cap="flat" cmpd="sng" algn="ctr">
      <a:noFill/>
      <a:round/>
    </a:ln>
    <a:effectLst/>
  </c:spPr>
  <c:txPr>
    <a:bodyPr/>
    <a:lstStyle/>
    <a:p>
      <a:pPr>
        <a:defRPr/>
      </a:pPr>
      <a:endParaRPr lang="es-MX"/>
    </a:p>
  </c:txPr>
  <c:printSettings>
    <c:headerFooter/>
    <c:pageMargins b="0.75" l="0.7" r="0.7" t="0.75" header="0.3" footer="0.3"/>
    <c:pageSetup orientation="portrait"/>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5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s-MX" sz="1050">
                <a:solidFill>
                  <a:sysClr val="windowText" lastClr="000000"/>
                </a:solidFill>
                <a:latin typeface="Arial" panose="020B0604020202020204" pitchFamily="34" charset="0"/>
                <a:cs typeface="Arial" panose="020B0604020202020204" pitchFamily="34" charset="0"/>
              </a:rPr>
              <a:t>Gráfica 5.6</a:t>
            </a:r>
          </a:p>
          <a:p>
            <a:pPr marL="0" marR="0" lvl="0" indent="0" algn="ctr" defTabSz="914400" rtl="0" eaLnBrk="1" fontAlgn="auto" latinLnBrk="0" hangingPunct="1">
              <a:lnSpc>
                <a:spcPct val="100000"/>
              </a:lnSpc>
              <a:spcBef>
                <a:spcPts val="0"/>
              </a:spcBef>
              <a:spcAft>
                <a:spcPts val="0"/>
              </a:spcAft>
              <a:buClrTx/>
              <a:buSzTx/>
              <a:buFontTx/>
              <a:buNone/>
              <a:tabLst/>
              <a:defRPr sz="1050">
                <a:solidFill>
                  <a:sysClr val="windowText" lastClr="000000"/>
                </a:solidFill>
                <a:latin typeface="Arial" panose="020B0604020202020204" pitchFamily="34" charset="0"/>
                <a:cs typeface="Arial" panose="020B0604020202020204" pitchFamily="34" charset="0"/>
              </a:defRPr>
            </a:pPr>
            <a:r>
              <a:rPr lang="es-MX" sz="1050" b="1" i="0" u="none" strike="noStrike" kern="1200" baseline="0">
                <a:solidFill>
                  <a:sysClr val="windowText" lastClr="000000"/>
                </a:solidFill>
                <a:latin typeface="Arial" panose="020B0604020202020204" pitchFamily="34" charset="0"/>
                <a:ea typeface="+mn-ea"/>
                <a:cs typeface="Arial" panose="020B0604020202020204" pitchFamily="34" charset="0"/>
              </a:rPr>
              <a:t>Proceso Electoral Local 2019-2020</a:t>
            </a:r>
            <a:endParaRPr lang="es-MX" sz="1050">
              <a:solidFill>
                <a:sysClr val="windowText" lastClr="000000"/>
              </a:solidFill>
              <a:latin typeface="Arial" panose="020B0604020202020204" pitchFamily="34" charset="0"/>
              <a:cs typeface="Arial" panose="020B0604020202020204" pitchFamily="34" charset="0"/>
            </a:endParaRPr>
          </a:p>
          <a:p>
            <a:pPr marL="0" marR="0" lvl="0" indent="0" algn="ctr" defTabSz="914400" rtl="0" eaLnBrk="1" fontAlgn="auto" latinLnBrk="0" hangingPunct="1">
              <a:lnSpc>
                <a:spcPct val="100000"/>
              </a:lnSpc>
              <a:spcBef>
                <a:spcPts val="0"/>
              </a:spcBef>
              <a:spcAft>
                <a:spcPts val="0"/>
              </a:spcAft>
              <a:buClrTx/>
              <a:buSzTx/>
              <a:buFontTx/>
              <a:buNone/>
              <a:tabLst/>
              <a:defRPr sz="1050">
                <a:solidFill>
                  <a:sysClr val="windowText" lastClr="000000"/>
                </a:solidFill>
                <a:latin typeface="Arial" panose="020B0604020202020204" pitchFamily="34" charset="0"/>
                <a:cs typeface="Arial" panose="020B0604020202020204" pitchFamily="34" charset="0"/>
              </a:defRPr>
            </a:pPr>
            <a:r>
              <a:rPr lang="es-MX" sz="1050">
                <a:solidFill>
                  <a:sysClr val="windowText" lastClr="000000"/>
                </a:solidFill>
                <a:latin typeface="Arial" panose="020B0604020202020204" pitchFamily="34" charset="0"/>
                <a:cs typeface="Arial" panose="020B0604020202020204" pitchFamily="34" charset="0"/>
              </a:rPr>
              <a:t>Porcentaje de asistencia de vocales a las sesiones de los consejos distritales</a:t>
            </a: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5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title>
    <c:autoTitleDeleted val="0"/>
    <c:view3D>
      <c:rotX val="30"/>
      <c:rotY val="15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7033420201844388"/>
          <c:y val="0.2526356758306002"/>
          <c:w val="0.71315441482212105"/>
          <c:h val="0.53310540772178139"/>
        </c:manualLayout>
      </c:layout>
      <c:pie3DChart>
        <c:varyColors val="1"/>
        <c:ser>
          <c:idx val="0"/>
          <c:order val="0"/>
          <c:spPr>
            <a:solidFill>
              <a:schemeClr val="bg1">
                <a:lumMod val="65000"/>
              </a:schemeClr>
            </a:solidFill>
            <a:effectLst>
              <a:outerShdw blurRad="127000" dist="23000" dir="5400000" rotWithShape="0">
                <a:srgbClr val="000000">
                  <a:alpha val="55000"/>
                </a:srgbClr>
              </a:outerShdw>
            </a:effectLst>
          </c:spPr>
          <c:dPt>
            <c:idx val="0"/>
            <c:bubble3D val="0"/>
            <c:spPr>
              <a:solidFill>
                <a:srgbClr val="D5007F"/>
              </a:solidFill>
              <a:ln>
                <a:noFill/>
              </a:ln>
              <a:effectLst>
                <a:outerShdw blurRad="127000" dist="23000" dir="5400000" rotWithShape="0">
                  <a:srgbClr val="000000">
                    <a:alpha val="55000"/>
                  </a:srgbClr>
                </a:outerShdw>
              </a:effectLst>
              <a:sp3d/>
            </c:spPr>
            <c:extLst>
              <c:ext xmlns:c16="http://schemas.microsoft.com/office/drawing/2014/chart" uri="{C3380CC4-5D6E-409C-BE32-E72D297353CC}">
                <c16:uniqueId val="{00000001-B151-4728-B0F4-A70495024D34}"/>
              </c:ext>
            </c:extLst>
          </c:dPt>
          <c:dPt>
            <c:idx val="1"/>
            <c:bubble3D val="0"/>
            <c:spPr>
              <a:solidFill>
                <a:schemeClr val="bg1">
                  <a:lumMod val="65000"/>
                </a:schemeClr>
              </a:solidFill>
              <a:ln>
                <a:noFill/>
              </a:ln>
              <a:effectLst>
                <a:outerShdw blurRad="127000" dist="23000" dir="5400000" rotWithShape="0">
                  <a:srgbClr val="000000">
                    <a:alpha val="55000"/>
                  </a:srgbClr>
                </a:outerShdw>
              </a:effectLst>
              <a:sp3d/>
            </c:spPr>
            <c:extLst>
              <c:ext xmlns:c16="http://schemas.microsoft.com/office/drawing/2014/chart" uri="{C3380CC4-5D6E-409C-BE32-E72D297353CC}">
                <c16:uniqueId val="{00000003-B151-4728-B0F4-A70495024D34}"/>
              </c:ext>
            </c:extLst>
          </c:dPt>
          <c:dPt>
            <c:idx val="2"/>
            <c:bubble3D val="0"/>
            <c:spPr>
              <a:solidFill>
                <a:srgbClr val="950054"/>
              </a:solidFill>
              <a:ln>
                <a:noFill/>
              </a:ln>
              <a:effectLst>
                <a:outerShdw blurRad="127000" dist="23000" dir="5400000" rotWithShape="0">
                  <a:srgbClr val="000000">
                    <a:alpha val="55000"/>
                  </a:srgbClr>
                </a:outerShdw>
              </a:effectLst>
              <a:sp3d/>
            </c:spPr>
            <c:extLst>
              <c:ext xmlns:c16="http://schemas.microsoft.com/office/drawing/2014/chart" uri="{C3380CC4-5D6E-409C-BE32-E72D297353CC}">
                <c16:uniqueId val="{00000005-B151-4728-B0F4-A70495024D34}"/>
              </c:ext>
            </c:extLst>
          </c:dPt>
          <c:dPt>
            <c:idx val="3"/>
            <c:bubble3D val="0"/>
            <c:spPr>
              <a:solidFill>
                <a:schemeClr val="bg1">
                  <a:lumMod val="65000"/>
                </a:schemeClr>
              </a:solidFill>
              <a:ln>
                <a:noFill/>
              </a:ln>
              <a:effectLst>
                <a:outerShdw blurRad="127000" dist="23000" dir="5400000" rotWithShape="0">
                  <a:srgbClr val="000000">
                    <a:alpha val="55000"/>
                  </a:srgbClr>
                </a:outerShdw>
              </a:effectLst>
              <a:sp3d/>
            </c:spPr>
            <c:extLst>
              <c:ext xmlns:c16="http://schemas.microsoft.com/office/drawing/2014/chart" uri="{C3380CC4-5D6E-409C-BE32-E72D297353CC}">
                <c16:uniqueId val="{00000007-B151-4728-B0F4-A70495024D34}"/>
              </c:ext>
            </c:extLst>
          </c:dPt>
          <c:dLbls>
            <c:dLbl>
              <c:idx val="0"/>
              <c:layout>
                <c:manualLayout>
                  <c:x val="-6.1404272190150197E-2"/>
                  <c:y val="-8.9310452979804861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B151-4728-B0F4-A70495024D34}"/>
                </c:ext>
              </c:extLst>
            </c:dLbl>
            <c:dLbl>
              <c:idx val="1"/>
              <c:layout>
                <c:manualLayout>
                  <c:x val="9.6589739558910065E-2"/>
                  <c:y val="-0.11610358887374596"/>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B151-4728-B0F4-A70495024D34}"/>
                </c:ext>
              </c:extLst>
            </c:dLbl>
            <c:dLbl>
              <c:idx val="2"/>
              <c:layout>
                <c:manualLayout>
                  <c:x val="6.9079806213918848E-2"/>
                  <c:y val="2.3816120794614447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B151-4728-B0F4-A70495024D34}"/>
                </c:ext>
              </c:extLst>
            </c:dLbl>
            <c:dLbl>
              <c:idx val="3"/>
              <c:layout>
                <c:manualLayout>
                  <c:x val="-8.6989385602712743E-2"/>
                  <c:y val="0.11908060397307278"/>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B151-4728-B0F4-A70495024D34}"/>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dLblPos val="outEnd"/>
            <c:showLegendKey val="0"/>
            <c:showVal val="0"/>
            <c:showCatName val="1"/>
            <c:showSerName val="0"/>
            <c:showPercent val="1"/>
            <c:showBubbleSize val="0"/>
            <c:showLeaderLines val="1"/>
            <c:leaderLines>
              <c:spPr>
                <a:ln w="12700">
                  <a:solidFill>
                    <a:schemeClr val="tx2">
                      <a:lumMod val="35000"/>
                      <a:lumOff val="65000"/>
                    </a:schemeClr>
                  </a:solidFill>
                </a:ln>
                <a:effectLst/>
              </c:spPr>
            </c:leaderLines>
            <c:extLst>
              <c:ext xmlns:c15="http://schemas.microsoft.com/office/drawing/2012/chart" uri="{CE6537A1-D6FC-4f65-9D91-7224C49458BB}"/>
            </c:extLst>
          </c:dLbls>
          <c:cat>
            <c:strRef>
              <c:f>'[4]Anexo 5'!$AF$68:$AF$71</c:f>
              <c:strCache>
                <c:ptCount val="4"/>
                <c:pt idx="0">
                  <c:v>Asistencias</c:v>
                </c:pt>
                <c:pt idx="1">
                  <c:v>Inasistencia</c:v>
                </c:pt>
                <c:pt idx="2">
                  <c:v>Inasistencia Justificadas</c:v>
                </c:pt>
                <c:pt idx="3">
                  <c:v>Vacantes</c:v>
                </c:pt>
              </c:strCache>
            </c:strRef>
          </c:cat>
          <c:val>
            <c:numRef>
              <c:f>'[4]Anexo 5'!$AG$68:$AG$71</c:f>
              <c:numCache>
                <c:formatCode>General</c:formatCode>
                <c:ptCount val="4"/>
                <c:pt idx="0">
                  <c:v>41</c:v>
                </c:pt>
                <c:pt idx="1">
                  <c:v>0</c:v>
                </c:pt>
                <c:pt idx="2">
                  <c:v>0</c:v>
                </c:pt>
                <c:pt idx="3">
                  <c:v>1</c:v>
                </c:pt>
              </c:numCache>
            </c:numRef>
          </c:val>
          <c:extLst>
            <c:ext xmlns:c16="http://schemas.microsoft.com/office/drawing/2014/chart" uri="{C3380CC4-5D6E-409C-BE32-E72D297353CC}">
              <c16:uniqueId val="{00000008-B151-4728-B0F4-A70495024D34}"/>
            </c:ext>
          </c:extLst>
        </c:ser>
        <c:dLbls>
          <c:dLblPos val="outEnd"/>
          <c:showLegendKey val="0"/>
          <c:showVal val="1"/>
          <c:showCatName val="0"/>
          <c:showSerName val="0"/>
          <c:showPercent val="0"/>
          <c:showBubbleSize val="0"/>
          <c:showLeaderLines val="1"/>
        </c:dLbls>
      </c:pie3D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noFill/>
    <a:ln w="9525" cap="flat" cmpd="sng" algn="ctr">
      <a:noFill/>
      <a:round/>
    </a:ln>
    <a:effectLst/>
  </c:spPr>
  <c:txPr>
    <a:bodyPr/>
    <a:lstStyle/>
    <a:p>
      <a:pPr>
        <a:defRPr/>
      </a:pPr>
      <a:endParaRPr lang="es-MX"/>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5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s-MX" sz="1050">
                <a:solidFill>
                  <a:sysClr val="windowText" lastClr="000000"/>
                </a:solidFill>
                <a:latin typeface="Arial" panose="020B0604020202020204" pitchFamily="34" charset="0"/>
                <a:cs typeface="Arial" panose="020B0604020202020204" pitchFamily="34" charset="0"/>
              </a:rPr>
              <a:t>Gráfica 5.1</a:t>
            </a:r>
          </a:p>
          <a:p>
            <a:pPr marL="0" marR="0" lvl="0" indent="0" algn="ctr" defTabSz="914400" rtl="0" eaLnBrk="1" fontAlgn="auto" latinLnBrk="0" hangingPunct="1">
              <a:lnSpc>
                <a:spcPct val="100000"/>
              </a:lnSpc>
              <a:spcBef>
                <a:spcPts val="0"/>
              </a:spcBef>
              <a:spcAft>
                <a:spcPts val="0"/>
              </a:spcAft>
              <a:buClrTx/>
              <a:buSzTx/>
              <a:buFontTx/>
              <a:buNone/>
              <a:tabLst/>
              <a:defRPr sz="1050">
                <a:solidFill>
                  <a:sysClr val="windowText" lastClr="000000"/>
                </a:solidFill>
                <a:latin typeface="Arial" panose="020B0604020202020204" pitchFamily="34" charset="0"/>
                <a:cs typeface="Arial" panose="020B0604020202020204" pitchFamily="34" charset="0"/>
              </a:defRPr>
            </a:pPr>
            <a:r>
              <a:rPr lang="es-MX" sz="1050" b="1" i="0" u="none" strike="noStrike" kern="1200" baseline="0">
                <a:solidFill>
                  <a:sysClr val="windowText" lastClr="000000"/>
                </a:solidFill>
                <a:latin typeface="Arial" panose="020B0604020202020204" pitchFamily="34" charset="0"/>
                <a:ea typeface="+mn-ea"/>
                <a:cs typeface="Arial" panose="020B0604020202020204" pitchFamily="34" charset="0"/>
              </a:rPr>
              <a:t>Proceso Electoral Local 2019-2020</a:t>
            </a:r>
            <a:endParaRPr lang="es-MX" sz="1050">
              <a:solidFill>
                <a:sysClr val="windowText" lastClr="000000"/>
              </a:solidFill>
              <a:latin typeface="Arial" panose="020B0604020202020204" pitchFamily="34" charset="0"/>
              <a:cs typeface="Arial" panose="020B0604020202020204" pitchFamily="34" charset="0"/>
            </a:endParaRPr>
          </a:p>
          <a:p>
            <a:pPr marL="0" marR="0" lvl="0" indent="0" algn="ctr" defTabSz="914400" rtl="0" eaLnBrk="1" fontAlgn="auto" latinLnBrk="0" hangingPunct="1">
              <a:lnSpc>
                <a:spcPct val="100000"/>
              </a:lnSpc>
              <a:spcBef>
                <a:spcPts val="0"/>
              </a:spcBef>
              <a:spcAft>
                <a:spcPts val="0"/>
              </a:spcAft>
              <a:buClrTx/>
              <a:buSzTx/>
              <a:buFontTx/>
              <a:buNone/>
              <a:tabLst/>
              <a:defRPr sz="1050">
                <a:solidFill>
                  <a:sysClr val="windowText" lastClr="000000"/>
                </a:solidFill>
                <a:latin typeface="Arial" panose="020B0604020202020204" pitchFamily="34" charset="0"/>
                <a:cs typeface="Arial" panose="020B0604020202020204" pitchFamily="34" charset="0"/>
              </a:defRPr>
            </a:pPr>
            <a:r>
              <a:rPr lang="es-MX" sz="1050">
                <a:solidFill>
                  <a:sysClr val="windowText" lastClr="000000"/>
                </a:solidFill>
                <a:latin typeface="Arial" panose="020B0604020202020204" pitchFamily="34" charset="0"/>
                <a:cs typeface="Arial" panose="020B0604020202020204" pitchFamily="34" charset="0"/>
              </a:rPr>
              <a:t>Asistencia de consejeras/os a las sesiones de los consejos distritales</a:t>
            </a: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5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stacked"/>
        <c:varyColors val="0"/>
        <c:ser>
          <c:idx val="0"/>
          <c:order val="0"/>
          <c:tx>
            <c:strRef>
              <c:f>'[4]Anexo 5'!$AL$9</c:f>
              <c:strCache>
                <c:ptCount val="1"/>
                <c:pt idx="0">
                  <c:v>Asistencias</c:v>
                </c:pt>
              </c:strCache>
            </c:strRef>
          </c:tx>
          <c:spPr>
            <a:solidFill>
              <a:srgbClr val="D5007F"/>
            </a:solidFill>
            <a:ln>
              <a:noFill/>
            </a:ln>
            <a:effectLst>
              <a:outerShdw blurRad="40000" dist="23000" dir="5400000" rotWithShape="0">
                <a:srgbClr val="000000">
                  <a:alpha val="35000"/>
                </a:srgbClr>
              </a:outerShdw>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'[4]Anexo 5'!$AI$10:$AI$15</c:f>
              <c:strCache>
                <c:ptCount val="6"/>
                <c:pt idx="0">
                  <c:v>Consejera/o F1</c:v>
                </c:pt>
                <c:pt idx="1">
                  <c:v>Consejera/o F2</c:v>
                </c:pt>
                <c:pt idx="2">
                  <c:v>Consejera/o F3</c:v>
                </c:pt>
                <c:pt idx="3">
                  <c:v>Consejera/o F4</c:v>
                </c:pt>
                <c:pt idx="4">
                  <c:v>Consejera/o F5</c:v>
                </c:pt>
                <c:pt idx="5">
                  <c:v>Consejera/o F6</c:v>
                </c:pt>
              </c:strCache>
            </c:strRef>
          </c:cat>
          <c:val>
            <c:numRef>
              <c:f>'[4]Anexo 5'!$AL$10:$AL$15</c:f>
              <c:numCache>
                <c:formatCode>General</c:formatCode>
                <c:ptCount val="6"/>
                <c:pt idx="0">
                  <c:v>14</c:v>
                </c:pt>
                <c:pt idx="1">
                  <c:v>14</c:v>
                </c:pt>
                <c:pt idx="2">
                  <c:v>14</c:v>
                </c:pt>
                <c:pt idx="3">
                  <c:v>13</c:v>
                </c:pt>
                <c:pt idx="4">
                  <c:v>14</c:v>
                </c:pt>
                <c:pt idx="5">
                  <c:v>13</c:v>
                </c:pt>
              </c:numCache>
            </c:numRef>
          </c:val>
          <c:extLst>
            <c:ext xmlns:c16="http://schemas.microsoft.com/office/drawing/2014/chart" uri="{C3380CC4-5D6E-409C-BE32-E72D297353CC}">
              <c16:uniqueId val="{00000000-A407-4794-954A-6DF74960D81E}"/>
            </c:ext>
          </c:extLst>
        </c:ser>
        <c:ser>
          <c:idx val="1"/>
          <c:order val="1"/>
          <c:tx>
            <c:strRef>
              <c:f>'[4]Anexo 5'!$AM$9</c:f>
              <c:strCache>
                <c:ptCount val="1"/>
                <c:pt idx="0">
                  <c:v>Inasistencia</c:v>
                </c:pt>
              </c:strCache>
            </c:strRef>
          </c:tx>
          <c:spPr>
            <a:solidFill>
              <a:srgbClr val="B2B2B2"/>
            </a:solidFill>
            <a:ln>
              <a:noFill/>
            </a:ln>
            <a:effectLst>
              <a:outerShdw blurRad="40000" dist="23000" dir="5400000" rotWithShape="0">
                <a:srgbClr val="000000">
                  <a:alpha val="35000"/>
                </a:srgbClr>
              </a:outerShdw>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'[4]Anexo 5'!$AI$10:$AI$15</c:f>
              <c:strCache>
                <c:ptCount val="6"/>
                <c:pt idx="0">
                  <c:v>Consejera/o F1</c:v>
                </c:pt>
                <c:pt idx="1">
                  <c:v>Consejera/o F2</c:v>
                </c:pt>
                <c:pt idx="2">
                  <c:v>Consejera/o F3</c:v>
                </c:pt>
                <c:pt idx="3">
                  <c:v>Consejera/o F4</c:v>
                </c:pt>
                <c:pt idx="4">
                  <c:v>Consejera/o F5</c:v>
                </c:pt>
                <c:pt idx="5">
                  <c:v>Consejera/o F6</c:v>
                </c:pt>
              </c:strCache>
            </c:strRef>
          </c:cat>
          <c:val>
            <c:numRef>
              <c:f>'[4]Anexo 5'!$AM$10:$AM$15</c:f>
              <c:numCache>
                <c:formatCode>General</c:formatCode>
                <c:ptCount val="6"/>
                <c:pt idx="0">
                  <c:v>0</c:v>
                </c:pt>
                <c:pt idx="1">
                  <c:v>0</c:v>
                </c:pt>
                <c:pt idx="2">
                  <c:v>0</c:v>
                </c:pt>
                <c:pt idx="3">
                  <c:v>1</c:v>
                </c:pt>
                <c:pt idx="4">
                  <c:v>0</c:v>
                </c:pt>
                <c:pt idx="5">
                  <c:v>1</c:v>
                </c:pt>
              </c:numCache>
            </c:numRef>
          </c:val>
          <c:extLst>
            <c:ext xmlns:c16="http://schemas.microsoft.com/office/drawing/2014/chart" uri="{C3380CC4-5D6E-409C-BE32-E72D297353CC}">
              <c16:uniqueId val="{00000001-A407-4794-954A-6DF74960D81E}"/>
            </c:ext>
          </c:extLst>
        </c:ser>
        <c:dLbls>
          <c:showLegendKey val="0"/>
          <c:showVal val="1"/>
          <c:showCatName val="0"/>
          <c:showSerName val="0"/>
          <c:showPercent val="0"/>
          <c:showBubbleSize val="0"/>
        </c:dLbls>
        <c:gapWidth val="150"/>
        <c:shape val="cylinder"/>
        <c:axId val="-360423008"/>
        <c:axId val="-360420832"/>
        <c:axId val="0"/>
      </c:bar3DChart>
      <c:catAx>
        <c:axId val="-360423008"/>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360420832"/>
        <c:crosses val="autoZero"/>
        <c:auto val="1"/>
        <c:lblAlgn val="ctr"/>
        <c:lblOffset val="100"/>
        <c:noMultiLvlLbl val="0"/>
      </c:catAx>
      <c:valAx>
        <c:axId val="-360420832"/>
        <c:scaling>
          <c:orientation val="minMax"/>
        </c:scaling>
        <c:delete val="1"/>
        <c:axPos val="l"/>
        <c:numFmt formatCode="General" sourceLinked="1"/>
        <c:majorTickMark val="none"/>
        <c:minorTickMark val="none"/>
        <c:tickLblPos val="nextTo"/>
        <c:crossAx val="-36042300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noFill/>
    <a:ln w="9525" cap="flat" cmpd="sng" algn="ctr">
      <a:noFill/>
      <a:round/>
    </a:ln>
    <a:effectLst/>
  </c:spPr>
  <c:txPr>
    <a:bodyPr/>
    <a:lstStyle/>
    <a:p>
      <a:pPr>
        <a:defRPr/>
      </a:pPr>
      <a:endParaRPr lang="es-MX"/>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5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s-MX" sz="1050">
                <a:solidFill>
                  <a:sysClr val="windowText" lastClr="000000"/>
                </a:solidFill>
                <a:latin typeface="Arial" panose="020B0604020202020204" pitchFamily="34" charset="0"/>
                <a:cs typeface="Arial" panose="020B0604020202020204" pitchFamily="34" charset="0"/>
              </a:rPr>
              <a:t>Gráfica 5.3</a:t>
            </a:r>
          </a:p>
          <a:p>
            <a:pPr marL="0" marR="0" lvl="0" indent="0" algn="ctr" defTabSz="914400" rtl="0" eaLnBrk="1" fontAlgn="auto" latinLnBrk="0" hangingPunct="1">
              <a:lnSpc>
                <a:spcPct val="100000"/>
              </a:lnSpc>
              <a:spcBef>
                <a:spcPts val="0"/>
              </a:spcBef>
              <a:spcAft>
                <a:spcPts val="0"/>
              </a:spcAft>
              <a:buClrTx/>
              <a:buSzTx/>
              <a:buFontTx/>
              <a:buNone/>
              <a:tabLst/>
              <a:defRPr sz="1050">
                <a:solidFill>
                  <a:sysClr val="windowText" lastClr="000000"/>
                </a:solidFill>
                <a:latin typeface="Arial" panose="020B0604020202020204" pitchFamily="34" charset="0"/>
                <a:cs typeface="Arial" panose="020B0604020202020204" pitchFamily="34" charset="0"/>
              </a:defRPr>
            </a:pPr>
            <a:r>
              <a:rPr lang="es-MX" sz="1050" b="1" i="0" u="none" strike="noStrike" kern="1200" baseline="0">
                <a:solidFill>
                  <a:sysClr val="windowText" lastClr="000000"/>
                </a:solidFill>
                <a:latin typeface="Arial" panose="020B0604020202020204" pitchFamily="34" charset="0"/>
                <a:ea typeface="+mn-ea"/>
                <a:cs typeface="Arial" panose="020B0604020202020204" pitchFamily="34" charset="0"/>
              </a:rPr>
              <a:t>Proceso Electoral Local 2019-2020</a:t>
            </a:r>
            <a:endParaRPr lang="es-MX" sz="1050">
              <a:solidFill>
                <a:sysClr val="windowText" lastClr="000000"/>
              </a:solidFill>
              <a:latin typeface="Arial" panose="020B0604020202020204" pitchFamily="34" charset="0"/>
              <a:cs typeface="Arial" panose="020B0604020202020204" pitchFamily="34" charset="0"/>
            </a:endParaRPr>
          </a:p>
          <a:p>
            <a:pPr marL="0" marR="0" lvl="0" indent="0" algn="ctr" defTabSz="914400" rtl="0" eaLnBrk="1" fontAlgn="auto" latinLnBrk="0" hangingPunct="1">
              <a:lnSpc>
                <a:spcPct val="100000"/>
              </a:lnSpc>
              <a:spcBef>
                <a:spcPts val="0"/>
              </a:spcBef>
              <a:spcAft>
                <a:spcPts val="0"/>
              </a:spcAft>
              <a:buClrTx/>
              <a:buSzTx/>
              <a:buFontTx/>
              <a:buNone/>
              <a:tabLst/>
              <a:defRPr sz="1050">
                <a:solidFill>
                  <a:sysClr val="windowText" lastClr="000000"/>
                </a:solidFill>
                <a:latin typeface="Arial" panose="020B0604020202020204" pitchFamily="34" charset="0"/>
                <a:cs typeface="Arial" panose="020B0604020202020204" pitchFamily="34" charset="0"/>
              </a:defRPr>
            </a:pPr>
            <a:r>
              <a:rPr lang="es-MX" sz="1050">
                <a:solidFill>
                  <a:sysClr val="windowText" lastClr="000000"/>
                </a:solidFill>
                <a:latin typeface="Arial" panose="020B0604020202020204" pitchFamily="34" charset="0"/>
                <a:cs typeface="Arial" panose="020B0604020202020204" pitchFamily="34" charset="0"/>
              </a:rPr>
              <a:t>Asistencia de presidentas/es y secretarias/os  a las sesiones de los consejos distritales</a:t>
            </a: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5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title>
    <c:autoTitleDeleted val="0"/>
    <c:view3D>
      <c:rotX val="20"/>
      <c:rotY val="20"/>
      <c:depthPercent val="100"/>
      <c:rAngAx val="1"/>
    </c:view3D>
    <c:floor>
      <c:thickness val="0"/>
      <c:spPr>
        <a:noFill/>
        <a:ln>
          <a:noFill/>
        </a:ln>
        <a:effectLst/>
        <a:sp3d/>
      </c:spPr>
    </c:floor>
    <c:sideWall>
      <c:thickness val="0"/>
      <c:spPr>
        <a:noFill/>
        <a:ln w="25400">
          <a:noFill/>
        </a:ln>
        <a:effectLst/>
        <a:sp3d/>
      </c:spPr>
    </c:sideWall>
    <c:backWall>
      <c:thickness val="0"/>
      <c:spPr>
        <a:noFill/>
        <a:ln w="25400">
          <a:noFill/>
        </a:ln>
        <a:effectLst/>
        <a:sp3d/>
      </c:spPr>
    </c:backWall>
    <c:plotArea>
      <c:layout/>
      <c:bar3DChart>
        <c:barDir val="col"/>
        <c:grouping val="stacked"/>
        <c:varyColors val="0"/>
        <c:ser>
          <c:idx val="0"/>
          <c:order val="0"/>
          <c:tx>
            <c:strRef>
              <c:f>'[4]Anexo 5'!$X$34</c:f>
              <c:strCache>
                <c:ptCount val="1"/>
                <c:pt idx="0">
                  <c:v>Asistencia </c:v>
                </c:pt>
              </c:strCache>
            </c:strRef>
          </c:tx>
          <c:spPr>
            <a:solidFill>
              <a:srgbClr val="D5007F"/>
            </a:solidFill>
            <a:ln>
              <a:noFill/>
            </a:ln>
            <a:effectLst>
              <a:outerShdw blurRad="40000" dist="23000" dir="5400000" rotWithShape="0">
                <a:srgbClr val="000000">
                  <a:alpha val="35000"/>
                </a:srgbClr>
              </a:outerShdw>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'[4]Anexo 5'!$W$35:$W$36</c:f>
              <c:strCache>
                <c:ptCount val="2"/>
                <c:pt idx="0">
                  <c:v>Presidenta/e</c:v>
                </c:pt>
                <c:pt idx="1">
                  <c:v>Secretaria/o</c:v>
                </c:pt>
              </c:strCache>
            </c:strRef>
          </c:cat>
          <c:val>
            <c:numRef>
              <c:f>'[4]Anexo 5'!$X$35:$X$36</c:f>
              <c:numCache>
                <c:formatCode>General</c:formatCode>
                <c:ptCount val="2"/>
                <c:pt idx="0">
                  <c:v>14</c:v>
                </c:pt>
                <c:pt idx="1">
                  <c:v>14</c:v>
                </c:pt>
              </c:numCache>
            </c:numRef>
          </c:val>
          <c:extLst>
            <c:ext xmlns:c16="http://schemas.microsoft.com/office/drawing/2014/chart" uri="{C3380CC4-5D6E-409C-BE32-E72D297353CC}">
              <c16:uniqueId val="{00000000-1D2B-4AAD-AA3D-67AD2F3095B3}"/>
            </c:ext>
          </c:extLst>
        </c:ser>
        <c:ser>
          <c:idx val="1"/>
          <c:order val="1"/>
          <c:tx>
            <c:strRef>
              <c:f>'[4]Anexo 5'!$Y$34</c:f>
              <c:strCache>
                <c:ptCount val="1"/>
                <c:pt idx="0">
                  <c:v>Inasistencia</c:v>
                </c:pt>
              </c:strCache>
            </c:strRef>
          </c:tx>
          <c:spPr>
            <a:solidFill>
              <a:srgbClr val="B2B2B2"/>
            </a:solidFill>
            <a:ln>
              <a:noFill/>
            </a:ln>
            <a:effectLst>
              <a:outerShdw blurRad="40000" dist="23000" dir="5400000" rotWithShape="0">
                <a:srgbClr val="000000">
                  <a:alpha val="35000"/>
                </a:srgbClr>
              </a:outerShdw>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'[4]Anexo 5'!$W$35:$W$36</c:f>
              <c:strCache>
                <c:ptCount val="2"/>
                <c:pt idx="0">
                  <c:v>Presidenta/e</c:v>
                </c:pt>
                <c:pt idx="1">
                  <c:v>Secretaria/o</c:v>
                </c:pt>
              </c:strCache>
            </c:strRef>
          </c:cat>
          <c:val>
            <c:numRef>
              <c:f>'[4]Anexo 5'!$Y$35:$Y$36</c:f>
              <c:numCache>
                <c:formatCode>General</c:formatCode>
                <c:ptCount val="2"/>
                <c:pt idx="0">
                  <c:v>0</c:v>
                </c:pt>
                <c:pt idx="1">
                  <c:v>0</c:v>
                </c:pt>
              </c:numCache>
            </c:numRef>
          </c:val>
          <c:extLst>
            <c:ext xmlns:c16="http://schemas.microsoft.com/office/drawing/2014/chart" uri="{C3380CC4-5D6E-409C-BE32-E72D297353CC}">
              <c16:uniqueId val="{00000001-1D2B-4AAD-AA3D-67AD2F3095B3}"/>
            </c:ext>
          </c:extLst>
        </c:ser>
        <c:dLbls>
          <c:showLegendKey val="0"/>
          <c:showVal val="0"/>
          <c:showCatName val="0"/>
          <c:showSerName val="0"/>
          <c:showPercent val="0"/>
          <c:showBubbleSize val="0"/>
        </c:dLbls>
        <c:gapWidth val="150"/>
        <c:shape val="cylinder"/>
        <c:axId val="-360422464"/>
        <c:axId val="-360417024"/>
        <c:axId val="0"/>
      </c:bar3DChart>
      <c:catAx>
        <c:axId val="-360422464"/>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360417024"/>
        <c:crosses val="autoZero"/>
        <c:auto val="1"/>
        <c:lblAlgn val="ctr"/>
        <c:lblOffset val="100"/>
        <c:noMultiLvlLbl val="0"/>
      </c:catAx>
      <c:valAx>
        <c:axId val="-360417024"/>
        <c:scaling>
          <c:orientation val="minMax"/>
        </c:scaling>
        <c:delete val="1"/>
        <c:axPos val="l"/>
        <c:numFmt formatCode="General" sourceLinked="1"/>
        <c:majorTickMark val="none"/>
        <c:minorTickMark val="none"/>
        <c:tickLblPos val="nextTo"/>
        <c:crossAx val="-36042246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noFill/>
    <a:ln w="9525" cap="flat" cmpd="sng" algn="ctr">
      <a:noFill/>
      <a:round/>
    </a:ln>
    <a:effectLst/>
  </c:spPr>
  <c:txPr>
    <a:bodyPr/>
    <a:lstStyle/>
    <a:p>
      <a:pPr>
        <a:defRPr/>
      </a:pPr>
      <a:endParaRPr lang="es-MX"/>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0">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1.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66">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3.xml><?xml version="1.0" encoding="utf-8"?>
<cs:chartStyle xmlns:cs="http://schemas.microsoft.com/office/drawing/2012/chartStyle" xmlns:a="http://schemas.openxmlformats.org/drawingml/2006/main" id="266">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4.xml><?xml version="1.0" encoding="utf-8"?>
<cs:chartStyle xmlns:cs="http://schemas.microsoft.com/office/drawing/2012/chartStyle" xmlns:a="http://schemas.openxmlformats.org/drawingml/2006/main" id="266">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5.xml><?xml version="1.0" encoding="utf-8"?>
<cs:chartStyle xmlns:cs="http://schemas.microsoft.com/office/drawing/2012/chartStyle" xmlns:a="http://schemas.openxmlformats.org/drawingml/2006/main" id="290">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6.xml><?xml version="1.0" encoding="utf-8"?>
<cs:chartStyle xmlns:cs="http://schemas.microsoft.com/office/drawing/2012/chartStyle" xmlns:a="http://schemas.openxmlformats.org/drawingml/2006/main" id="290">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7.xml><?xml version="1.0" encoding="utf-8"?>
<cs:chartStyle xmlns:cs="http://schemas.microsoft.com/office/drawing/2012/chartStyle" xmlns:a="http://schemas.openxmlformats.org/drawingml/2006/main" id="290">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8.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345">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7.xml><?xml version="1.0" encoding="utf-8"?>
<cs:chartStyle xmlns:cs="http://schemas.microsoft.com/office/drawing/2012/chartStyle" xmlns:a="http://schemas.openxmlformats.org/drawingml/2006/main" id="345">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8">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1"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scene3d>
        <a:camera prst="orthographicFront"/>
        <a:lightRig rig="brightRoom" dir="t"/>
      </a:scene3d>
      <a:sp3d prstMaterial="flat">
        <a:bevelT w="50800" h="101600" prst="angle"/>
        <a:contourClr>
          <a:srgbClr val="000000"/>
        </a:contourClr>
      </a:sp3d>
    </cs:spPr>
  </cs:dataPoint>
  <cs:dataPoint3D>
    <cs:lnRef idx="0"/>
    <cs:fillRef idx="0">
      <cs:styleClr val="auto"/>
    </cs:fillRef>
    <cs:effectRef idx="0"/>
    <cs:fontRef idx="minor">
      <a:schemeClr val="tx1"/>
    </cs:fontRef>
    <cs:spPr>
      <a:solidFill>
        <a:schemeClr val="phClr"/>
      </a:solidFill>
      <a:ln w="1905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1" i="0" kern="1200" cap="all" spc="5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66">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6.xml><?xml version="1.0" encoding="utf-8"?>
<cs:chartStyle xmlns:cs="http://schemas.microsoft.com/office/drawing/2012/chartStyle" xmlns:a="http://schemas.openxmlformats.org/drawingml/2006/main" id="266">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7.xml><?xml version="1.0" encoding="utf-8"?>
<cs:chartStyle xmlns:cs="http://schemas.microsoft.com/office/drawing/2012/chartStyle" xmlns:a="http://schemas.openxmlformats.org/drawingml/2006/main" id="266">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8.xml><?xml version="1.0" encoding="utf-8"?>
<cs:chartStyle xmlns:cs="http://schemas.microsoft.com/office/drawing/2012/chartStyle" xmlns:a="http://schemas.openxmlformats.org/drawingml/2006/main" id="290">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9.xml><?xml version="1.0" encoding="utf-8"?>
<cs:chartStyle xmlns:cs="http://schemas.microsoft.com/office/drawing/2012/chartStyle" xmlns:a="http://schemas.openxmlformats.org/drawingml/2006/main" id="290">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image" Target="../media/image1.jpeg"/><Relationship Id="rId1" Type="http://schemas.openxmlformats.org/officeDocument/2006/relationships/chart" Target="../charts/chart1.xml"/><Relationship Id="rId4" Type="http://schemas.openxmlformats.org/officeDocument/2006/relationships/chart" Target="../charts/chart3.xml"/></Relationships>
</file>

<file path=xl/drawings/_rels/drawing1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8" Type="http://schemas.openxmlformats.org/officeDocument/2006/relationships/chart" Target="../charts/chart11.xml"/><Relationship Id="rId13" Type="http://schemas.openxmlformats.org/officeDocument/2006/relationships/chart" Target="../charts/chart16.xml"/><Relationship Id="rId3" Type="http://schemas.openxmlformats.org/officeDocument/2006/relationships/chart" Target="../charts/chart6.xml"/><Relationship Id="rId7" Type="http://schemas.openxmlformats.org/officeDocument/2006/relationships/chart" Target="../charts/chart10.xml"/><Relationship Id="rId12" Type="http://schemas.openxmlformats.org/officeDocument/2006/relationships/chart" Target="../charts/chart15.xml"/><Relationship Id="rId2" Type="http://schemas.openxmlformats.org/officeDocument/2006/relationships/chart" Target="../charts/chart5.xml"/><Relationship Id="rId1" Type="http://schemas.openxmlformats.org/officeDocument/2006/relationships/image" Target="../media/image1.jpeg"/><Relationship Id="rId6" Type="http://schemas.openxmlformats.org/officeDocument/2006/relationships/chart" Target="../charts/chart9.xml"/><Relationship Id="rId11" Type="http://schemas.openxmlformats.org/officeDocument/2006/relationships/chart" Target="../charts/chart14.xml"/><Relationship Id="rId5" Type="http://schemas.openxmlformats.org/officeDocument/2006/relationships/chart" Target="../charts/chart8.xml"/><Relationship Id="rId15" Type="http://schemas.openxmlformats.org/officeDocument/2006/relationships/chart" Target="../charts/chart18.xml"/><Relationship Id="rId10" Type="http://schemas.openxmlformats.org/officeDocument/2006/relationships/chart" Target="../charts/chart13.xml"/><Relationship Id="rId4" Type="http://schemas.openxmlformats.org/officeDocument/2006/relationships/chart" Target="../charts/chart7.xml"/><Relationship Id="rId9" Type="http://schemas.openxmlformats.org/officeDocument/2006/relationships/chart" Target="../charts/chart12.xml"/><Relationship Id="rId14" Type="http://schemas.openxmlformats.org/officeDocument/2006/relationships/chart" Target="../charts/chart17.xml"/></Relationships>
</file>

<file path=xl/drawings/_rels/drawing7.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chart" Target="../charts/chart22.xml"/><Relationship Id="rId3" Type="http://schemas.openxmlformats.org/officeDocument/2006/relationships/image" Target="../media/image4.jpeg"/><Relationship Id="rId7" Type="http://schemas.openxmlformats.org/officeDocument/2006/relationships/image" Target="../media/image8.png"/><Relationship Id="rId12" Type="http://schemas.openxmlformats.org/officeDocument/2006/relationships/chart" Target="../charts/chart21.xml"/><Relationship Id="rId2" Type="http://schemas.openxmlformats.org/officeDocument/2006/relationships/image" Target="../media/image3.gif"/><Relationship Id="rId16" Type="http://schemas.openxmlformats.org/officeDocument/2006/relationships/chart" Target="../charts/chart25.xml"/><Relationship Id="rId1" Type="http://schemas.openxmlformats.org/officeDocument/2006/relationships/chart" Target="../charts/chart19.xml"/><Relationship Id="rId6" Type="http://schemas.openxmlformats.org/officeDocument/2006/relationships/image" Target="../media/image7.png"/><Relationship Id="rId11" Type="http://schemas.openxmlformats.org/officeDocument/2006/relationships/chart" Target="../charts/chart20.xml"/><Relationship Id="rId5" Type="http://schemas.openxmlformats.org/officeDocument/2006/relationships/image" Target="../media/image6.png"/><Relationship Id="rId15" Type="http://schemas.openxmlformats.org/officeDocument/2006/relationships/chart" Target="../charts/chart24.xml"/><Relationship Id="rId10" Type="http://schemas.openxmlformats.org/officeDocument/2006/relationships/image" Target="../media/image1.jpeg"/><Relationship Id="rId4" Type="http://schemas.openxmlformats.org/officeDocument/2006/relationships/image" Target="../media/image5.png"/><Relationship Id="rId9" Type="http://schemas.openxmlformats.org/officeDocument/2006/relationships/image" Target="../media/image10.png"/><Relationship Id="rId14" Type="http://schemas.openxmlformats.org/officeDocument/2006/relationships/chart" Target="../charts/chart23.xml"/></Relationships>
</file>

<file path=xl/drawings/_rels/drawing8.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4.jpeg"/><Relationship Id="rId7" Type="http://schemas.openxmlformats.org/officeDocument/2006/relationships/image" Target="../media/image5.png"/><Relationship Id="rId2" Type="http://schemas.openxmlformats.org/officeDocument/2006/relationships/image" Target="../media/image3.gif"/><Relationship Id="rId1" Type="http://schemas.openxmlformats.org/officeDocument/2006/relationships/image" Target="../media/image1.jpeg"/><Relationship Id="rId6" Type="http://schemas.openxmlformats.org/officeDocument/2006/relationships/image" Target="../media/image9.png"/><Relationship Id="rId5" Type="http://schemas.openxmlformats.org/officeDocument/2006/relationships/image" Target="../media/image6.png"/><Relationship Id="rId10" Type="http://schemas.openxmlformats.org/officeDocument/2006/relationships/chart" Target="../charts/chart27.xml"/><Relationship Id="rId4" Type="http://schemas.openxmlformats.org/officeDocument/2006/relationships/image" Target="../media/image7.png"/><Relationship Id="rId9" Type="http://schemas.openxmlformats.org/officeDocument/2006/relationships/chart" Target="../charts/chart26.xml"/></Relationships>
</file>

<file path=xl/drawings/_rels/drawing9.xml.rels><?xml version="1.0" encoding="UTF-8" standalone="yes"?>
<Relationships xmlns="http://schemas.openxmlformats.org/package/2006/relationships"><Relationship Id="rId8" Type="http://schemas.openxmlformats.org/officeDocument/2006/relationships/image" Target="../media/image16.jpeg"/><Relationship Id="rId3" Type="http://schemas.openxmlformats.org/officeDocument/2006/relationships/image" Target="../media/image11.png"/><Relationship Id="rId7" Type="http://schemas.openxmlformats.org/officeDocument/2006/relationships/image" Target="../media/image15.png"/><Relationship Id="rId12" Type="http://schemas.openxmlformats.org/officeDocument/2006/relationships/image" Target="../media/image19.jpeg"/><Relationship Id="rId2" Type="http://schemas.openxmlformats.org/officeDocument/2006/relationships/chart" Target="../charts/chart28.xml"/><Relationship Id="rId1" Type="http://schemas.openxmlformats.org/officeDocument/2006/relationships/image" Target="../media/image1.jpeg"/><Relationship Id="rId6" Type="http://schemas.openxmlformats.org/officeDocument/2006/relationships/image" Target="../media/image14.png"/><Relationship Id="rId11" Type="http://schemas.openxmlformats.org/officeDocument/2006/relationships/chart" Target="../charts/chart29.xml"/><Relationship Id="rId5" Type="http://schemas.openxmlformats.org/officeDocument/2006/relationships/image" Target="../media/image13.png"/><Relationship Id="rId10" Type="http://schemas.openxmlformats.org/officeDocument/2006/relationships/image" Target="../media/image18.png"/><Relationship Id="rId4" Type="http://schemas.openxmlformats.org/officeDocument/2006/relationships/image" Target="../media/image12.png"/><Relationship Id="rId9" Type="http://schemas.openxmlformats.org/officeDocument/2006/relationships/image" Target="../media/image17.jpeg"/></Relationships>
</file>

<file path=xl/drawings/drawing1.xml><?xml version="1.0" encoding="utf-8"?>
<xdr:wsDr xmlns:xdr="http://schemas.openxmlformats.org/drawingml/2006/spreadsheetDrawing" xmlns:a="http://schemas.openxmlformats.org/drawingml/2006/main">
  <xdr:twoCellAnchor>
    <xdr:from>
      <xdr:col>1</xdr:col>
      <xdr:colOff>324971</xdr:colOff>
      <xdr:row>31</xdr:row>
      <xdr:rowOff>89647</xdr:rowOff>
    </xdr:from>
    <xdr:to>
      <xdr:col>10</xdr:col>
      <xdr:colOff>347382</xdr:colOff>
      <xdr:row>44</xdr:row>
      <xdr:rowOff>169549</xdr:rowOff>
    </xdr:to>
    <xdr:graphicFrame macro="">
      <xdr:nvGraphicFramePr>
        <xdr:cNvPr id="17" name="Gráfico 16">
          <a:extLst>
            <a:ext uri="{FF2B5EF4-FFF2-40B4-BE49-F238E27FC236}">
              <a16:creationId xmlns:a16="http://schemas.microsoft.com/office/drawing/2014/main" id="{00000000-0008-0000-00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15</xdr:col>
      <xdr:colOff>0</xdr:colOff>
      <xdr:row>137</xdr:row>
      <xdr:rowOff>0</xdr:rowOff>
    </xdr:from>
    <xdr:to>
      <xdr:col>17</xdr:col>
      <xdr:colOff>186310</xdr:colOff>
      <xdr:row>139</xdr:row>
      <xdr:rowOff>397297</xdr:rowOff>
    </xdr:to>
    <xdr:pic>
      <xdr:nvPicPr>
        <xdr:cNvPr id="18" name="1 Imagen" descr="C:\Users\ALEJAN~1\AppData\Local\Temp\Rar$DI00.129\logo_carta_color1.jpg">
          <a:extLst>
            <a:ext uri="{FF2B5EF4-FFF2-40B4-BE49-F238E27FC236}">
              <a16:creationId xmlns:a16="http://schemas.microsoft.com/office/drawing/2014/main" id="{00000000-0008-0000-0000-000012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5591" y="0"/>
          <a:ext cx="1702466" cy="682487"/>
        </a:xfrm>
        <a:prstGeom prst="rect">
          <a:avLst/>
        </a:prstGeom>
        <a:noFill/>
        <a:ln>
          <a:noFill/>
        </a:ln>
      </xdr:spPr>
    </xdr:pic>
    <xdr:clientData/>
  </xdr:twoCellAnchor>
  <xdr:twoCellAnchor>
    <xdr:from>
      <xdr:col>15</xdr:col>
      <xdr:colOff>0</xdr:colOff>
      <xdr:row>154</xdr:row>
      <xdr:rowOff>51767</xdr:rowOff>
    </xdr:from>
    <xdr:to>
      <xdr:col>17</xdr:col>
      <xdr:colOff>84068</xdr:colOff>
      <xdr:row>170</xdr:row>
      <xdr:rowOff>9525</xdr:rowOff>
    </xdr:to>
    <xdr:graphicFrame macro="">
      <xdr:nvGraphicFramePr>
        <xdr:cNvPr id="20" name="Gráfico 19">
          <a:extLst>
            <a:ext uri="{FF2B5EF4-FFF2-40B4-BE49-F238E27FC236}">
              <a16:creationId xmlns:a16="http://schemas.microsoft.com/office/drawing/2014/main" id="{00000000-0008-0000-00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437030</xdr:colOff>
      <xdr:row>44</xdr:row>
      <xdr:rowOff>179294</xdr:rowOff>
    </xdr:from>
    <xdr:to>
      <xdr:col>10</xdr:col>
      <xdr:colOff>459441</xdr:colOff>
      <xdr:row>64</xdr:row>
      <xdr:rowOff>12667</xdr:rowOff>
    </xdr:to>
    <xdr:graphicFrame macro="">
      <xdr:nvGraphicFramePr>
        <xdr:cNvPr id="24" name="Gráfico 23">
          <a:extLst>
            <a:ext uri="{FF2B5EF4-FFF2-40B4-BE49-F238E27FC236}">
              <a16:creationId xmlns:a16="http://schemas.microsoft.com/office/drawing/2014/main" id="{00000000-0008-0000-00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0.xml><?xml version="1.0" encoding="utf-8"?>
<xdr:wsDr xmlns:xdr="http://schemas.openxmlformats.org/drawingml/2006/spreadsheetDrawing" xmlns:a="http://schemas.openxmlformats.org/drawingml/2006/main">
  <xdr:oneCellAnchor>
    <xdr:from>
      <xdr:col>1</xdr:col>
      <xdr:colOff>19050</xdr:colOff>
      <xdr:row>0</xdr:row>
      <xdr:rowOff>38100</xdr:rowOff>
    </xdr:from>
    <xdr:ext cx="1857277" cy="684558"/>
    <xdr:pic>
      <xdr:nvPicPr>
        <xdr:cNvPr id="2" name="1 Imagen" descr="C:\Users\ALEJAN~1\AppData\Local\Temp\Rar$DI00.129\logo_carta_color1.jpg">
          <a:extLst>
            <a:ext uri="{FF2B5EF4-FFF2-40B4-BE49-F238E27FC236}">
              <a16:creationId xmlns:a16="http://schemas.microsoft.com/office/drawing/2014/main" id="{00000000-0008-0000-07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38100"/>
          <a:ext cx="1857277" cy="684558"/>
        </a:xfrm>
        <a:prstGeom prst="rect">
          <a:avLst/>
        </a:prstGeom>
        <a:noFill/>
        <a:ln>
          <a:noFill/>
        </a:ln>
      </xdr:spPr>
    </xdr:pic>
    <xdr:clientData/>
  </xdr:oneCellAnchor>
</xdr:wsDr>
</file>

<file path=xl/drawings/drawing11.xml><?xml version="1.0" encoding="utf-8"?>
<xdr:wsDr xmlns:xdr="http://schemas.openxmlformats.org/drawingml/2006/spreadsheetDrawing" xmlns:a="http://schemas.openxmlformats.org/drawingml/2006/main">
  <xdr:oneCellAnchor>
    <xdr:from>
      <xdr:col>0</xdr:col>
      <xdr:colOff>123825</xdr:colOff>
      <xdr:row>0</xdr:row>
      <xdr:rowOff>66675</xdr:rowOff>
    </xdr:from>
    <xdr:ext cx="1400175" cy="542925"/>
    <xdr:pic>
      <xdr:nvPicPr>
        <xdr:cNvPr id="2" name="1 Imagen" descr="C:\Users\ALEJAN~1\AppData\Local\Temp\Rar$DI00.129\logo_carta_color1.jpg">
          <a:extLst>
            <a:ext uri="{FF2B5EF4-FFF2-40B4-BE49-F238E27FC236}">
              <a16:creationId xmlns:a16="http://schemas.microsoft.com/office/drawing/2014/main" id="{00000000-0008-0000-08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66675"/>
          <a:ext cx="1400175" cy="542925"/>
        </a:xfrm>
        <a:prstGeom prst="rect">
          <a:avLst/>
        </a:prstGeom>
        <a:noFill/>
        <a:ln>
          <a:noFill/>
        </a:ln>
      </xdr:spPr>
    </xdr:pic>
    <xdr:clientData/>
  </xdr:oneCellAnchor>
</xdr:wsDr>
</file>

<file path=xl/drawings/drawing12.xml><?xml version="1.0" encoding="utf-8"?>
<xdr:wsDr xmlns:xdr="http://schemas.openxmlformats.org/drawingml/2006/spreadsheetDrawing" xmlns:a="http://schemas.openxmlformats.org/drawingml/2006/main">
  <xdr:twoCellAnchor editAs="oneCell">
    <xdr:from>
      <xdr:col>0</xdr:col>
      <xdr:colOff>180975</xdr:colOff>
      <xdr:row>0</xdr:row>
      <xdr:rowOff>123825</xdr:rowOff>
    </xdr:from>
    <xdr:to>
      <xdr:col>2</xdr:col>
      <xdr:colOff>680047</xdr:colOff>
      <xdr:row>4</xdr:row>
      <xdr:rowOff>127545</xdr:rowOff>
    </xdr:to>
    <xdr:pic>
      <xdr:nvPicPr>
        <xdr:cNvPr id="2" name="1 Imagen" descr="C:\Users\ALEJAN~1\AppData\Local\Temp\Rar$DI00.129\logo_carta_color1.jpg">
          <a:extLst>
            <a:ext uri="{FF2B5EF4-FFF2-40B4-BE49-F238E27FC236}">
              <a16:creationId xmlns:a16="http://schemas.microsoft.com/office/drawing/2014/main" id="{00000000-0008-0000-09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975" y="123825"/>
          <a:ext cx="1727797" cy="63237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592491</xdr:colOff>
      <xdr:row>0</xdr:row>
      <xdr:rowOff>31750</xdr:rowOff>
    </xdr:from>
    <xdr:to>
      <xdr:col>3</xdr:col>
      <xdr:colOff>353763</xdr:colOff>
      <xdr:row>2</xdr:row>
      <xdr:rowOff>190500</xdr:rowOff>
    </xdr:to>
    <xdr:pic>
      <xdr:nvPicPr>
        <xdr:cNvPr id="2" name="Imagen 1" descr="C:\Users\INE\Documents\ADRIANA\Formatos\ine deoe.png">
          <a:extLst>
            <a:ext uri="{FF2B5EF4-FFF2-40B4-BE49-F238E27FC236}">
              <a16:creationId xmlns:a16="http://schemas.microsoft.com/office/drawing/2014/main" id="{47C39EA6-A6B8-477F-A6A4-9EDA65735D1B}"/>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06816" y="31750"/>
          <a:ext cx="1456722" cy="61595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619125</xdr:colOff>
      <xdr:row>13</xdr:row>
      <xdr:rowOff>89038</xdr:rowOff>
    </xdr:from>
    <xdr:to>
      <xdr:col>5</xdr:col>
      <xdr:colOff>408333</xdr:colOff>
      <xdr:row>17</xdr:row>
      <xdr:rowOff>11015</xdr:rowOff>
    </xdr:to>
    <xdr:pic>
      <xdr:nvPicPr>
        <xdr:cNvPr id="2" name="1 Imagen" descr="C:\Users\ALEJAN~1\AppData\Local\Temp\Rar$DI00.129\logo_carta_color1.jpg">
          <a:extLst>
            <a:ext uri="{FF2B5EF4-FFF2-40B4-BE49-F238E27FC236}">
              <a16:creationId xmlns:a16="http://schemas.microsoft.com/office/drawing/2014/main" id="{00000000-0008-0000-01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38475" y="89038"/>
          <a:ext cx="1618008" cy="674452"/>
        </a:xfrm>
        <a:prstGeom prst="rect">
          <a:avLst/>
        </a:prstGeom>
        <a:noFill/>
        <a:ln>
          <a:noFill/>
        </a:ln>
      </xdr:spPr>
    </xdr:pic>
    <xdr:clientData/>
  </xdr:twoCellAnchor>
  <xdr:twoCellAnchor>
    <xdr:from>
      <xdr:col>9</xdr:col>
      <xdr:colOff>238124</xdr:colOff>
      <xdr:row>1</xdr:row>
      <xdr:rowOff>57150</xdr:rowOff>
    </xdr:from>
    <xdr:to>
      <xdr:col>14</xdr:col>
      <xdr:colOff>714375</xdr:colOff>
      <xdr:row>13</xdr:row>
      <xdr:rowOff>76200</xdr:rowOff>
    </xdr:to>
    <xdr:graphicFrame macro="">
      <xdr:nvGraphicFramePr>
        <xdr:cNvPr id="4" name="Gráfico 3">
          <a:extLst>
            <a:ext uri="{FF2B5EF4-FFF2-40B4-BE49-F238E27FC236}">
              <a16:creationId xmlns:a16="http://schemas.microsoft.com/office/drawing/2014/main" id="{00000000-0008-0000-01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6</xdr:col>
      <xdr:colOff>133350</xdr:colOff>
      <xdr:row>3</xdr:row>
      <xdr:rowOff>133258</xdr:rowOff>
    </xdr:to>
    <xdr:pic>
      <xdr:nvPicPr>
        <xdr:cNvPr id="2" name="1 Imagen" descr="C:\Users\ALEJAN~1\AppData\Local\Temp\Rar$DI00.129\logo_carta_color1.jpg">
          <a:extLst>
            <a:ext uri="{FF2B5EF4-FFF2-40B4-BE49-F238E27FC236}">
              <a16:creationId xmlns:a16="http://schemas.microsoft.com/office/drawing/2014/main" id="{00000000-0008-0000-02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 y="0"/>
          <a:ext cx="1609725" cy="695233"/>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224118</xdr:colOff>
      <xdr:row>3</xdr:row>
      <xdr:rowOff>92448</xdr:rowOff>
    </xdr:from>
    <xdr:to>
      <xdr:col>3</xdr:col>
      <xdr:colOff>315615</xdr:colOff>
      <xdr:row>5</xdr:row>
      <xdr:rowOff>65117</xdr:rowOff>
    </xdr:to>
    <xdr:pic>
      <xdr:nvPicPr>
        <xdr:cNvPr id="2" name="1 Imagen" descr="C:\Users\ALEJAN~1\AppData\Local\Temp\Rar$DI00.129\logo_carta_color1.jpg">
          <a:extLst>
            <a:ext uri="{FF2B5EF4-FFF2-40B4-BE49-F238E27FC236}">
              <a16:creationId xmlns:a16="http://schemas.microsoft.com/office/drawing/2014/main" id="{00000000-0008-0000-03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0647" y="1011330"/>
          <a:ext cx="1873233" cy="723463"/>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161364</xdr:colOff>
      <xdr:row>12</xdr:row>
      <xdr:rowOff>53788</xdr:rowOff>
    </xdr:from>
    <xdr:to>
      <xdr:col>2</xdr:col>
      <xdr:colOff>746389</xdr:colOff>
      <xdr:row>14</xdr:row>
      <xdr:rowOff>368175</xdr:rowOff>
    </xdr:to>
    <xdr:pic>
      <xdr:nvPicPr>
        <xdr:cNvPr id="50" name="1 Imagen" descr="C:\Users\ALEJAN~1\AppData\Local\Temp\Rar$DI00.129\logo_carta_color1.jpg">
          <a:extLst>
            <a:ext uri="{FF2B5EF4-FFF2-40B4-BE49-F238E27FC236}">
              <a16:creationId xmlns:a16="http://schemas.microsoft.com/office/drawing/2014/main" id="{5986E7F1-B20D-4747-835A-BCE0C541F89D}"/>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64" y="53788"/>
          <a:ext cx="1623250" cy="703552"/>
        </a:xfrm>
        <a:prstGeom prst="rect">
          <a:avLst/>
        </a:prstGeom>
        <a:noFill/>
        <a:ln>
          <a:noFill/>
        </a:ln>
      </xdr:spPr>
    </xdr:pic>
    <xdr:clientData/>
  </xdr:twoCellAnchor>
  <xdr:twoCellAnchor>
    <xdr:from>
      <xdr:col>22</xdr:col>
      <xdr:colOff>327943</xdr:colOff>
      <xdr:row>19</xdr:row>
      <xdr:rowOff>24527</xdr:rowOff>
    </xdr:from>
    <xdr:to>
      <xdr:col>28</xdr:col>
      <xdr:colOff>719767</xdr:colOff>
      <xdr:row>43</xdr:row>
      <xdr:rowOff>24528</xdr:rowOff>
    </xdr:to>
    <xdr:graphicFrame macro="">
      <xdr:nvGraphicFramePr>
        <xdr:cNvPr id="51" name="Gráfico 1">
          <a:extLst>
            <a:ext uri="{FF2B5EF4-FFF2-40B4-BE49-F238E27FC236}">
              <a16:creationId xmlns:a16="http://schemas.microsoft.com/office/drawing/2014/main" id="{4BF0B379-2D0A-4844-8208-B205189C82A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22</xdr:col>
      <xdr:colOff>67234</xdr:colOff>
      <xdr:row>49</xdr:row>
      <xdr:rowOff>56030</xdr:rowOff>
    </xdr:from>
    <xdr:to>
      <xdr:col>28</xdr:col>
      <xdr:colOff>697005</xdr:colOff>
      <xdr:row>73</xdr:row>
      <xdr:rowOff>44824</xdr:rowOff>
    </xdr:to>
    <xdr:graphicFrame macro="">
      <xdr:nvGraphicFramePr>
        <xdr:cNvPr id="52" name="Gráfico 1">
          <a:extLst>
            <a:ext uri="{FF2B5EF4-FFF2-40B4-BE49-F238E27FC236}">
              <a16:creationId xmlns:a16="http://schemas.microsoft.com/office/drawing/2014/main" id="{94E58A5C-235E-4E90-9444-11306FECC6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22</xdr:col>
      <xdr:colOff>25151</xdr:colOff>
      <xdr:row>78</xdr:row>
      <xdr:rowOff>44823</xdr:rowOff>
    </xdr:from>
    <xdr:to>
      <xdr:col>28</xdr:col>
      <xdr:colOff>675714</xdr:colOff>
      <xdr:row>100</xdr:row>
      <xdr:rowOff>156881</xdr:rowOff>
    </xdr:to>
    <xdr:graphicFrame macro="">
      <xdr:nvGraphicFramePr>
        <xdr:cNvPr id="53" name="Gráfico 1">
          <a:extLst>
            <a:ext uri="{FF2B5EF4-FFF2-40B4-BE49-F238E27FC236}">
              <a16:creationId xmlns:a16="http://schemas.microsoft.com/office/drawing/2014/main" id="{37B486D9-B7FE-4D59-8E2A-C9F2D5F935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15</xdr:col>
      <xdr:colOff>145678</xdr:colOff>
      <xdr:row>19</xdr:row>
      <xdr:rowOff>23532</xdr:rowOff>
    </xdr:from>
    <xdr:to>
      <xdr:col>22</xdr:col>
      <xdr:colOff>168088</xdr:colOff>
      <xdr:row>43</xdr:row>
      <xdr:rowOff>33617</xdr:rowOff>
    </xdr:to>
    <xdr:graphicFrame macro="">
      <xdr:nvGraphicFramePr>
        <xdr:cNvPr id="54" name="Gráfico 53">
          <a:extLst>
            <a:ext uri="{FF2B5EF4-FFF2-40B4-BE49-F238E27FC236}">
              <a16:creationId xmlns:a16="http://schemas.microsoft.com/office/drawing/2014/main" id="{EEA9C08C-B5C3-4276-8CD6-67593E40C0F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15</xdr:col>
      <xdr:colOff>74518</xdr:colOff>
      <xdr:row>49</xdr:row>
      <xdr:rowOff>53226</xdr:rowOff>
    </xdr:from>
    <xdr:to>
      <xdr:col>21</xdr:col>
      <xdr:colOff>694764</xdr:colOff>
      <xdr:row>73</xdr:row>
      <xdr:rowOff>52106</xdr:rowOff>
    </xdr:to>
    <xdr:graphicFrame macro="">
      <xdr:nvGraphicFramePr>
        <xdr:cNvPr id="55" name="Gráfico 54">
          <a:extLst>
            <a:ext uri="{FF2B5EF4-FFF2-40B4-BE49-F238E27FC236}">
              <a16:creationId xmlns:a16="http://schemas.microsoft.com/office/drawing/2014/main" id="{C96DABCC-78EB-405C-BDA0-4C4E47ABA68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15</xdr:col>
      <xdr:colOff>63312</xdr:colOff>
      <xdr:row>78</xdr:row>
      <xdr:rowOff>22971</xdr:rowOff>
    </xdr:from>
    <xdr:to>
      <xdr:col>21</xdr:col>
      <xdr:colOff>679636</xdr:colOff>
      <xdr:row>100</xdr:row>
      <xdr:rowOff>165846</xdr:rowOff>
    </xdr:to>
    <xdr:graphicFrame macro="">
      <xdr:nvGraphicFramePr>
        <xdr:cNvPr id="68" name="Gráfico 67">
          <a:extLst>
            <a:ext uri="{FF2B5EF4-FFF2-40B4-BE49-F238E27FC236}">
              <a16:creationId xmlns:a16="http://schemas.microsoft.com/office/drawing/2014/main" id="{05D9AA08-551D-467D-AA89-6D60900515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179294</xdr:colOff>
      <xdr:row>52</xdr:row>
      <xdr:rowOff>0</xdr:rowOff>
    </xdr:from>
    <xdr:to>
      <xdr:col>14</xdr:col>
      <xdr:colOff>582706</xdr:colOff>
      <xdr:row>75</xdr:row>
      <xdr:rowOff>56030</xdr:rowOff>
    </xdr:to>
    <xdr:graphicFrame macro="">
      <xdr:nvGraphicFramePr>
        <xdr:cNvPr id="69" name="Gráfico 68">
          <a:extLst>
            <a:ext uri="{FF2B5EF4-FFF2-40B4-BE49-F238E27FC236}">
              <a16:creationId xmlns:a16="http://schemas.microsoft.com/office/drawing/2014/main" id="{1AD6600A-4645-4595-89CF-481F384F5D9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1</xdr:col>
      <xdr:colOff>161364</xdr:colOff>
      <xdr:row>106</xdr:row>
      <xdr:rowOff>53788</xdr:rowOff>
    </xdr:from>
    <xdr:to>
      <xdr:col>2</xdr:col>
      <xdr:colOff>746389</xdr:colOff>
      <xdr:row>108</xdr:row>
      <xdr:rowOff>395390</xdr:rowOff>
    </xdr:to>
    <xdr:pic>
      <xdr:nvPicPr>
        <xdr:cNvPr id="78" name="1 Imagen" descr="C:\Users\ALEJAN~1\AppData\Local\Temp\Rar$DI00.129\logo_carta_color1.jpg">
          <a:extLst>
            <a:ext uri="{FF2B5EF4-FFF2-40B4-BE49-F238E27FC236}">
              <a16:creationId xmlns:a16="http://schemas.microsoft.com/office/drawing/2014/main" id="{1B04A373-0208-4EB0-89CE-03915E2B03FC}"/>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64" y="53788"/>
          <a:ext cx="1623250" cy="703552"/>
        </a:xfrm>
        <a:prstGeom prst="rect">
          <a:avLst/>
        </a:prstGeom>
        <a:noFill/>
        <a:ln>
          <a:noFill/>
        </a:ln>
      </xdr:spPr>
    </xdr:pic>
    <xdr:clientData/>
  </xdr:twoCellAnchor>
  <xdr:twoCellAnchor>
    <xdr:from>
      <xdr:col>22</xdr:col>
      <xdr:colOff>327943</xdr:colOff>
      <xdr:row>120</xdr:row>
      <xdr:rowOff>24527</xdr:rowOff>
    </xdr:from>
    <xdr:to>
      <xdr:col>28</xdr:col>
      <xdr:colOff>719767</xdr:colOff>
      <xdr:row>144</xdr:row>
      <xdr:rowOff>24528</xdr:rowOff>
    </xdr:to>
    <xdr:graphicFrame macro="">
      <xdr:nvGraphicFramePr>
        <xdr:cNvPr id="79" name="Gráfico 1">
          <a:extLst>
            <a:ext uri="{FF2B5EF4-FFF2-40B4-BE49-F238E27FC236}">
              <a16:creationId xmlns:a16="http://schemas.microsoft.com/office/drawing/2014/main" id="{1EE67892-7ACF-491F-BEDB-905ED35260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22</xdr:col>
      <xdr:colOff>67234</xdr:colOff>
      <xdr:row>150</xdr:row>
      <xdr:rowOff>56030</xdr:rowOff>
    </xdr:from>
    <xdr:to>
      <xdr:col>28</xdr:col>
      <xdr:colOff>697005</xdr:colOff>
      <xdr:row>174</xdr:row>
      <xdr:rowOff>44824</xdr:rowOff>
    </xdr:to>
    <xdr:graphicFrame macro="">
      <xdr:nvGraphicFramePr>
        <xdr:cNvPr id="80" name="Gráfico 1">
          <a:extLst>
            <a:ext uri="{FF2B5EF4-FFF2-40B4-BE49-F238E27FC236}">
              <a16:creationId xmlns:a16="http://schemas.microsoft.com/office/drawing/2014/main" id="{684BE954-DC8F-4DB0-BCCB-03A52532C97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22</xdr:col>
      <xdr:colOff>25151</xdr:colOff>
      <xdr:row>179</xdr:row>
      <xdr:rowOff>44823</xdr:rowOff>
    </xdr:from>
    <xdr:to>
      <xdr:col>28</xdr:col>
      <xdr:colOff>675714</xdr:colOff>
      <xdr:row>201</xdr:row>
      <xdr:rowOff>156881</xdr:rowOff>
    </xdr:to>
    <xdr:graphicFrame macro="">
      <xdr:nvGraphicFramePr>
        <xdr:cNvPr id="81" name="Gráfico 1">
          <a:extLst>
            <a:ext uri="{FF2B5EF4-FFF2-40B4-BE49-F238E27FC236}">
              <a16:creationId xmlns:a16="http://schemas.microsoft.com/office/drawing/2014/main" id="{9A4AE49C-0765-4E46-99B5-69CF1A2E2BE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15</xdr:col>
      <xdr:colOff>145678</xdr:colOff>
      <xdr:row>120</xdr:row>
      <xdr:rowOff>23532</xdr:rowOff>
    </xdr:from>
    <xdr:to>
      <xdr:col>22</xdr:col>
      <xdr:colOff>168088</xdr:colOff>
      <xdr:row>144</xdr:row>
      <xdr:rowOff>33617</xdr:rowOff>
    </xdr:to>
    <xdr:graphicFrame macro="">
      <xdr:nvGraphicFramePr>
        <xdr:cNvPr id="82" name="Gráfico 81">
          <a:extLst>
            <a:ext uri="{FF2B5EF4-FFF2-40B4-BE49-F238E27FC236}">
              <a16:creationId xmlns:a16="http://schemas.microsoft.com/office/drawing/2014/main" id="{2A9984EC-D71F-4900-B511-123FF98DBA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15</xdr:col>
      <xdr:colOff>74518</xdr:colOff>
      <xdr:row>150</xdr:row>
      <xdr:rowOff>53226</xdr:rowOff>
    </xdr:from>
    <xdr:to>
      <xdr:col>21</xdr:col>
      <xdr:colOff>694764</xdr:colOff>
      <xdr:row>174</xdr:row>
      <xdr:rowOff>52106</xdr:rowOff>
    </xdr:to>
    <xdr:graphicFrame macro="">
      <xdr:nvGraphicFramePr>
        <xdr:cNvPr id="83" name="Gráfico 82">
          <a:extLst>
            <a:ext uri="{FF2B5EF4-FFF2-40B4-BE49-F238E27FC236}">
              <a16:creationId xmlns:a16="http://schemas.microsoft.com/office/drawing/2014/main" id="{FF7E40EC-B4E9-4515-9E68-0DEF3EAD988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15</xdr:col>
      <xdr:colOff>63312</xdr:colOff>
      <xdr:row>179</xdr:row>
      <xdr:rowOff>22971</xdr:rowOff>
    </xdr:from>
    <xdr:to>
      <xdr:col>21</xdr:col>
      <xdr:colOff>679636</xdr:colOff>
      <xdr:row>201</xdr:row>
      <xdr:rowOff>165846</xdr:rowOff>
    </xdr:to>
    <xdr:graphicFrame macro="">
      <xdr:nvGraphicFramePr>
        <xdr:cNvPr id="84" name="Gráfico 83">
          <a:extLst>
            <a:ext uri="{FF2B5EF4-FFF2-40B4-BE49-F238E27FC236}">
              <a16:creationId xmlns:a16="http://schemas.microsoft.com/office/drawing/2014/main" id="{1B8C8B6E-E820-4CDE-9AC9-7BE0B619E1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xdr:col>
      <xdr:colOff>179294</xdr:colOff>
      <xdr:row>153</xdr:row>
      <xdr:rowOff>0</xdr:rowOff>
    </xdr:from>
    <xdr:to>
      <xdr:col>14</xdr:col>
      <xdr:colOff>582706</xdr:colOff>
      <xdr:row>176</xdr:row>
      <xdr:rowOff>56030</xdr:rowOff>
    </xdr:to>
    <xdr:graphicFrame macro="">
      <xdr:nvGraphicFramePr>
        <xdr:cNvPr id="85" name="Gráfico 84">
          <a:extLst>
            <a:ext uri="{FF2B5EF4-FFF2-40B4-BE49-F238E27FC236}">
              <a16:creationId xmlns:a16="http://schemas.microsoft.com/office/drawing/2014/main" id="{D54384CE-E875-4092-B83B-A42852414A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21</xdr:col>
      <xdr:colOff>303361</xdr:colOff>
      <xdr:row>23</xdr:row>
      <xdr:rowOff>81962</xdr:rowOff>
    </xdr:from>
    <xdr:to>
      <xdr:col>28</xdr:col>
      <xdr:colOff>505065</xdr:colOff>
      <xdr:row>40</xdr:row>
      <xdr:rowOff>147275</xdr:rowOff>
    </xdr:to>
    <xdr:graphicFrame macro="">
      <xdr:nvGraphicFramePr>
        <xdr:cNvPr id="2" name="Gráfico 1">
          <a:extLst>
            <a:ext uri="{FF2B5EF4-FFF2-40B4-BE49-F238E27FC236}">
              <a16:creationId xmlns:a16="http://schemas.microsoft.com/office/drawing/2014/main" id="{00000000-0008-0000-05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2</xdr:col>
      <xdr:colOff>0</xdr:colOff>
      <xdr:row>5</xdr:row>
      <xdr:rowOff>10614</xdr:rowOff>
    </xdr:from>
    <xdr:to>
      <xdr:col>2</xdr:col>
      <xdr:colOff>542924</xdr:colOff>
      <xdr:row>5</xdr:row>
      <xdr:rowOff>553538</xdr:rowOff>
    </xdr:to>
    <xdr:pic>
      <xdr:nvPicPr>
        <xdr:cNvPr id="3" name="4 Imagen" descr="http://www.pan.org.mx/wp-content/uploads/2012/07/PAN-logo.gif">
          <a:extLst>
            <a:ext uri="{FF2B5EF4-FFF2-40B4-BE49-F238E27FC236}">
              <a16:creationId xmlns:a16="http://schemas.microsoft.com/office/drawing/2014/main" id="{00000000-0008-0000-05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78324" y="1557026"/>
          <a:ext cx="542924" cy="542924"/>
        </a:xfrm>
        <a:prstGeom prst="rect">
          <a:avLst/>
        </a:prstGeom>
        <a:noFill/>
        <a:ln>
          <a:noFill/>
        </a:ln>
      </xdr:spPr>
    </xdr:pic>
    <xdr:clientData/>
  </xdr:twoCellAnchor>
  <xdr:twoCellAnchor editAs="oneCell">
    <xdr:from>
      <xdr:col>3</xdr:col>
      <xdr:colOff>77657</xdr:colOff>
      <xdr:row>5</xdr:row>
      <xdr:rowOff>29664</xdr:rowOff>
    </xdr:from>
    <xdr:to>
      <xdr:col>3</xdr:col>
      <xdr:colOff>592007</xdr:colOff>
      <xdr:row>5</xdr:row>
      <xdr:rowOff>544014</xdr:rowOff>
    </xdr:to>
    <xdr:pic>
      <xdr:nvPicPr>
        <xdr:cNvPr id="4" name="5 Imagen" descr="http://www.starmedia.com/imagenes/2012/12/pri-impulsara-renovacion-a-fondo-1.jpg">
          <a:extLst>
            <a:ext uri="{FF2B5EF4-FFF2-40B4-BE49-F238E27FC236}">
              <a16:creationId xmlns:a16="http://schemas.microsoft.com/office/drawing/2014/main" id="{00000000-0008-0000-0500-000004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982657" y="1576076"/>
          <a:ext cx="514350" cy="514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157330</xdr:colOff>
      <xdr:row>5</xdr:row>
      <xdr:rowOff>34930</xdr:rowOff>
    </xdr:from>
    <xdr:to>
      <xdr:col>7</xdr:col>
      <xdr:colOff>714241</xdr:colOff>
      <xdr:row>5</xdr:row>
      <xdr:rowOff>591189</xdr:rowOff>
    </xdr:to>
    <xdr:pic>
      <xdr:nvPicPr>
        <xdr:cNvPr id="5" name="Imagen 4">
          <a:extLst>
            <a:ext uri="{FF2B5EF4-FFF2-40B4-BE49-F238E27FC236}">
              <a16:creationId xmlns:a16="http://schemas.microsoft.com/office/drawing/2014/main" id="{00000000-0008-0000-0500-000005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662095" y="1581342"/>
          <a:ext cx="556911" cy="5562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60512</xdr:colOff>
      <xdr:row>5</xdr:row>
      <xdr:rowOff>29301</xdr:rowOff>
    </xdr:from>
    <xdr:to>
      <xdr:col>5</xdr:col>
      <xdr:colOff>609151</xdr:colOff>
      <xdr:row>5</xdr:row>
      <xdr:rowOff>572363</xdr:rowOff>
    </xdr:to>
    <xdr:pic>
      <xdr:nvPicPr>
        <xdr:cNvPr id="6" name="Imagen 5">
          <a:extLst>
            <a:ext uri="{FF2B5EF4-FFF2-40B4-BE49-F238E27FC236}">
              <a16:creationId xmlns:a16="http://schemas.microsoft.com/office/drawing/2014/main" id="{00000000-0008-0000-0500-000006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3265394" y="1575713"/>
          <a:ext cx="548639" cy="5430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45272</xdr:colOff>
      <xdr:row>5</xdr:row>
      <xdr:rowOff>38516</xdr:rowOff>
    </xdr:from>
    <xdr:to>
      <xdr:col>4</xdr:col>
      <xdr:colOff>622720</xdr:colOff>
      <xdr:row>6</xdr:row>
      <xdr:rowOff>2142</xdr:rowOff>
    </xdr:to>
    <xdr:pic>
      <xdr:nvPicPr>
        <xdr:cNvPr id="7" name="Imagen 6">
          <a:extLst>
            <a:ext uri="{FF2B5EF4-FFF2-40B4-BE49-F238E27FC236}">
              <a16:creationId xmlns:a16="http://schemas.microsoft.com/office/drawing/2014/main" id="{00000000-0008-0000-0500-000007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2600213" y="1584928"/>
          <a:ext cx="577448" cy="5687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104888</xdr:colOff>
      <xdr:row>5</xdr:row>
      <xdr:rowOff>34931</xdr:rowOff>
    </xdr:from>
    <xdr:to>
      <xdr:col>8</xdr:col>
      <xdr:colOff>654716</xdr:colOff>
      <xdr:row>5</xdr:row>
      <xdr:rowOff>591189</xdr:rowOff>
    </xdr:to>
    <xdr:pic>
      <xdr:nvPicPr>
        <xdr:cNvPr id="8" name="Imagen 7">
          <a:extLst>
            <a:ext uri="{FF2B5EF4-FFF2-40B4-BE49-F238E27FC236}">
              <a16:creationId xmlns:a16="http://schemas.microsoft.com/office/drawing/2014/main" id="{00000000-0008-0000-0500-000008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5394064" y="1581343"/>
          <a:ext cx="549828" cy="55625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56478</xdr:colOff>
      <xdr:row>5</xdr:row>
      <xdr:rowOff>22412</xdr:rowOff>
    </xdr:from>
    <xdr:to>
      <xdr:col>6</xdr:col>
      <xdr:colOff>635598</xdr:colOff>
      <xdr:row>5</xdr:row>
      <xdr:rowOff>593912</xdr:rowOff>
    </xdr:to>
    <xdr:pic>
      <xdr:nvPicPr>
        <xdr:cNvPr id="9" name="Imagen 8">
          <a:extLst>
            <a:ext uri="{FF2B5EF4-FFF2-40B4-BE49-F238E27FC236}">
              <a16:creationId xmlns:a16="http://schemas.microsoft.com/office/drawing/2014/main" id="{00000000-0008-0000-0500-000009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3911302" y="1568824"/>
          <a:ext cx="579120"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145676</xdr:colOff>
      <xdr:row>4</xdr:row>
      <xdr:rowOff>133879</xdr:rowOff>
    </xdr:from>
    <xdr:to>
      <xdr:col>17</xdr:col>
      <xdr:colOff>688600</xdr:colOff>
      <xdr:row>5</xdr:row>
      <xdr:rowOff>497509</xdr:rowOff>
    </xdr:to>
    <xdr:pic>
      <xdr:nvPicPr>
        <xdr:cNvPr id="10" name="4 Imagen" descr="http://www.pan.org.mx/wp-content/uploads/2012/07/PAN-logo.gif">
          <a:extLst>
            <a:ext uri="{FF2B5EF4-FFF2-40B4-BE49-F238E27FC236}">
              <a16:creationId xmlns:a16="http://schemas.microsoft.com/office/drawing/2014/main" id="{00000000-0008-0000-0500-00000A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844617" y="1500997"/>
          <a:ext cx="542924" cy="542924"/>
        </a:xfrm>
        <a:prstGeom prst="rect">
          <a:avLst/>
        </a:prstGeom>
        <a:noFill/>
        <a:ln>
          <a:noFill/>
        </a:ln>
      </xdr:spPr>
    </xdr:pic>
    <xdr:clientData/>
  </xdr:twoCellAnchor>
  <xdr:twoCellAnchor editAs="oneCell">
    <xdr:from>
      <xdr:col>18</xdr:col>
      <xdr:colOff>122480</xdr:colOff>
      <xdr:row>4</xdr:row>
      <xdr:rowOff>141722</xdr:rowOff>
    </xdr:from>
    <xdr:to>
      <xdr:col>18</xdr:col>
      <xdr:colOff>636830</xdr:colOff>
      <xdr:row>5</xdr:row>
      <xdr:rowOff>476778</xdr:rowOff>
    </xdr:to>
    <xdr:pic>
      <xdr:nvPicPr>
        <xdr:cNvPr id="11" name="5 Imagen" descr="http://www.starmedia.com/imagenes/2012/12/pri-impulsara-renovacion-a-fondo-1.jpg">
          <a:extLst>
            <a:ext uri="{FF2B5EF4-FFF2-40B4-BE49-F238E27FC236}">
              <a16:creationId xmlns:a16="http://schemas.microsoft.com/office/drawing/2014/main" id="{00000000-0008-0000-0500-00000B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2583421" y="1508840"/>
          <a:ext cx="514350" cy="514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179742</xdr:colOff>
      <xdr:row>4</xdr:row>
      <xdr:rowOff>90959</xdr:rowOff>
    </xdr:from>
    <xdr:to>
      <xdr:col>22</xdr:col>
      <xdr:colOff>736653</xdr:colOff>
      <xdr:row>5</xdr:row>
      <xdr:rowOff>467924</xdr:rowOff>
    </xdr:to>
    <xdr:pic>
      <xdr:nvPicPr>
        <xdr:cNvPr id="12" name="Imagen 11">
          <a:extLst>
            <a:ext uri="{FF2B5EF4-FFF2-40B4-BE49-F238E27FC236}">
              <a16:creationId xmlns:a16="http://schemas.microsoft.com/office/drawing/2014/main" id="{00000000-0008-0000-0500-00000C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5688683" y="1458077"/>
          <a:ext cx="556911" cy="5562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94129</xdr:colOff>
      <xdr:row>4</xdr:row>
      <xdr:rowOff>107743</xdr:rowOff>
    </xdr:from>
    <xdr:to>
      <xdr:col>20</xdr:col>
      <xdr:colOff>642768</xdr:colOff>
      <xdr:row>5</xdr:row>
      <xdr:rowOff>471511</xdr:rowOff>
    </xdr:to>
    <xdr:pic>
      <xdr:nvPicPr>
        <xdr:cNvPr id="13" name="Imagen 12">
          <a:extLst>
            <a:ext uri="{FF2B5EF4-FFF2-40B4-BE49-F238E27FC236}">
              <a16:creationId xmlns:a16="http://schemas.microsoft.com/office/drawing/2014/main" id="{00000000-0008-0000-0500-00000D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4079070" y="1474861"/>
          <a:ext cx="548639" cy="5430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56478</xdr:colOff>
      <xdr:row>4</xdr:row>
      <xdr:rowOff>105751</xdr:rowOff>
    </xdr:from>
    <xdr:to>
      <xdr:col>19</xdr:col>
      <xdr:colOff>633926</xdr:colOff>
      <xdr:row>5</xdr:row>
      <xdr:rowOff>495200</xdr:rowOff>
    </xdr:to>
    <xdr:pic>
      <xdr:nvPicPr>
        <xdr:cNvPr id="14" name="Imagen 13">
          <a:extLst>
            <a:ext uri="{FF2B5EF4-FFF2-40B4-BE49-F238E27FC236}">
              <a16:creationId xmlns:a16="http://schemas.microsoft.com/office/drawing/2014/main" id="{00000000-0008-0000-0500-00000E0000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3279419" y="1472869"/>
          <a:ext cx="577448" cy="5687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23</xdr:col>
      <xdr:colOff>272975</xdr:colOff>
      <xdr:row>4</xdr:row>
      <xdr:rowOff>124578</xdr:rowOff>
    </xdr:from>
    <xdr:to>
      <xdr:col>23</xdr:col>
      <xdr:colOff>822803</xdr:colOff>
      <xdr:row>5</xdr:row>
      <xdr:rowOff>501542</xdr:rowOff>
    </xdr:to>
    <xdr:pic>
      <xdr:nvPicPr>
        <xdr:cNvPr id="15" name="Imagen 14">
          <a:extLst>
            <a:ext uri="{FF2B5EF4-FFF2-40B4-BE49-F238E27FC236}">
              <a16:creationId xmlns:a16="http://schemas.microsoft.com/office/drawing/2014/main" id="{00000000-0008-0000-0500-00000F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6745622" y="1491696"/>
          <a:ext cx="549828" cy="55625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123713</xdr:colOff>
      <xdr:row>4</xdr:row>
      <xdr:rowOff>100852</xdr:rowOff>
    </xdr:from>
    <xdr:to>
      <xdr:col>21</xdr:col>
      <xdr:colOff>702833</xdr:colOff>
      <xdr:row>5</xdr:row>
      <xdr:rowOff>493058</xdr:rowOff>
    </xdr:to>
    <xdr:pic>
      <xdr:nvPicPr>
        <xdr:cNvPr id="16" name="Imagen 15">
          <a:extLst>
            <a:ext uri="{FF2B5EF4-FFF2-40B4-BE49-F238E27FC236}">
              <a16:creationId xmlns:a16="http://schemas.microsoft.com/office/drawing/2014/main" id="{00000000-0008-0000-0500-000010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4870654" y="1467970"/>
          <a:ext cx="579120"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33618</xdr:colOff>
      <xdr:row>24</xdr:row>
      <xdr:rowOff>0</xdr:rowOff>
    </xdr:from>
    <xdr:to>
      <xdr:col>12</xdr:col>
      <xdr:colOff>338418</xdr:colOff>
      <xdr:row>25</xdr:row>
      <xdr:rowOff>100629</xdr:rowOff>
    </xdr:to>
    <xdr:sp macro="" textlink="">
      <xdr:nvSpPr>
        <xdr:cNvPr id="77" name="AutoShape 1" descr="https://intranet.ine.mx/v4/c/AplicacionesyUtilerias/ImagenInstitucional/PPyCI/rsc/img/PPN/encuentro_social.png">
          <a:extLst>
            <a:ext uri="{FF2B5EF4-FFF2-40B4-BE49-F238E27FC236}">
              <a16:creationId xmlns:a16="http://schemas.microsoft.com/office/drawing/2014/main" id="{00000000-0008-0000-0500-00004D000000}"/>
            </a:ext>
          </a:extLst>
        </xdr:cNvPr>
        <xdr:cNvSpPr>
          <a:spLocks noChangeAspect="1" noChangeArrowheads="1"/>
        </xdr:cNvSpPr>
      </xdr:nvSpPr>
      <xdr:spPr bwMode="auto">
        <a:xfrm>
          <a:off x="8529918" y="7243482"/>
          <a:ext cx="304800" cy="28160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12</xdr:col>
      <xdr:colOff>33618</xdr:colOff>
      <xdr:row>24</xdr:row>
      <xdr:rowOff>0</xdr:rowOff>
    </xdr:from>
    <xdr:to>
      <xdr:col>12</xdr:col>
      <xdr:colOff>338418</xdr:colOff>
      <xdr:row>25</xdr:row>
      <xdr:rowOff>100629</xdr:rowOff>
    </xdr:to>
    <xdr:sp macro="" textlink="">
      <xdr:nvSpPr>
        <xdr:cNvPr id="89" name="AutoShape 1" descr="https://intranet.ine.mx/v4/c/AplicacionesyUtilerias/ImagenInstitucional/PPyCI/rsc/img/PPN/encuentro_social.png">
          <a:extLst>
            <a:ext uri="{FF2B5EF4-FFF2-40B4-BE49-F238E27FC236}">
              <a16:creationId xmlns:a16="http://schemas.microsoft.com/office/drawing/2014/main" id="{00000000-0008-0000-0500-000059000000}"/>
            </a:ext>
          </a:extLst>
        </xdr:cNvPr>
        <xdr:cNvSpPr>
          <a:spLocks noChangeAspect="1" noChangeArrowheads="1"/>
        </xdr:cNvSpPr>
      </xdr:nvSpPr>
      <xdr:spPr bwMode="auto">
        <a:xfrm>
          <a:off x="8529918" y="4938432"/>
          <a:ext cx="304800" cy="28160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12</xdr:col>
      <xdr:colOff>33618</xdr:colOff>
      <xdr:row>25</xdr:row>
      <xdr:rowOff>0</xdr:rowOff>
    </xdr:from>
    <xdr:ext cx="304800" cy="279923"/>
    <xdr:sp macro="" textlink="">
      <xdr:nvSpPr>
        <xdr:cNvPr id="84" name="AutoShape 1" descr="https://intranet.ine.mx/v4/c/AplicacionesyUtilerias/ImagenInstitucional/PPyCI/rsc/img/PPN/encuentro_social.png">
          <a:extLst>
            <a:ext uri="{FF2B5EF4-FFF2-40B4-BE49-F238E27FC236}">
              <a16:creationId xmlns:a16="http://schemas.microsoft.com/office/drawing/2014/main" id="{E5A8A6CB-B012-462E-8525-8E0C3B069E8C}"/>
            </a:ext>
          </a:extLst>
        </xdr:cNvPr>
        <xdr:cNvSpPr>
          <a:spLocks noChangeAspect="1" noChangeArrowheads="1"/>
        </xdr:cNvSpPr>
      </xdr:nvSpPr>
      <xdr:spPr bwMode="auto">
        <a:xfrm>
          <a:off x="7732059" y="5546912"/>
          <a:ext cx="304800" cy="27992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33618</xdr:colOff>
      <xdr:row>25</xdr:row>
      <xdr:rowOff>0</xdr:rowOff>
    </xdr:from>
    <xdr:ext cx="304800" cy="279923"/>
    <xdr:sp macro="" textlink="">
      <xdr:nvSpPr>
        <xdr:cNvPr id="85" name="AutoShape 1" descr="https://intranet.ine.mx/v4/c/AplicacionesyUtilerias/ImagenInstitucional/PPyCI/rsc/img/PPN/encuentro_social.png">
          <a:extLst>
            <a:ext uri="{FF2B5EF4-FFF2-40B4-BE49-F238E27FC236}">
              <a16:creationId xmlns:a16="http://schemas.microsoft.com/office/drawing/2014/main" id="{106195F6-CDFE-4312-A7DA-9E5A2C9C3C7E}"/>
            </a:ext>
          </a:extLst>
        </xdr:cNvPr>
        <xdr:cNvSpPr>
          <a:spLocks noChangeAspect="1" noChangeArrowheads="1"/>
        </xdr:cNvSpPr>
      </xdr:nvSpPr>
      <xdr:spPr bwMode="auto">
        <a:xfrm>
          <a:off x="7732059" y="5546912"/>
          <a:ext cx="304800" cy="27992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12</xdr:col>
      <xdr:colOff>33618</xdr:colOff>
      <xdr:row>25</xdr:row>
      <xdr:rowOff>0</xdr:rowOff>
    </xdr:from>
    <xdr:to>
      <xdr:col>12</xdr:col>
      <xdr:colOff>338418</xdr:colOff>
      <xdr:row>26</xdr:row>
      <xdr:rowOff>150975</xdr:rowOff>
    </xdr:to>
    <xdr:sp macro="" textlink="">
      <xdr:nvSpPr>
        <xdr:cNvPr id="98" name="AutoShape 1" descr="https://intranet.ine.mx/v4/c/AplicacionesyUtilerias/ImagenInstitucional/PPyCI/rsc/img/PPN/encuentro_social.png">
          <a:extLst>
            <a:ext uri="{FF2B5EF4-FFF2-40B4-BE49-F238E27FC236}">
              <a16:creationId xmlns:a16="http://schemas.microsoft.com/office/drawing/2014/main" id="{CE18372B-83BB-429F-BBB4-66BBF8A9423A}"/>
            </a:ext>
          </a:extLst>
        </xdr:cNvPr>
        <xdr:cNvSpPr>
          <a:spLocks noChangeAspect="1" noChangeArrowheads="1"/>
        </xdr:cNvSpPr>
      </xdr:nvSpPr>
      <xdr:spPr bwMode="auto">
        <a:xfrm>
          <a:off x="8529918" y="7243482"/>
          <a:ext cx="304800" cy="28160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12</xdr:col>
      <xdr:colOff>33618</xdr:colOff>
      <xdr:row>25</xdr:row>
      <xdr:rowOff>0</xdr:rowOff>
    </xdr:from>
    <xdr:ext cx="304800" cy="279923"/>
    <xdr:sp macro="" textlink="">
      <xdr:nvSpPr>
        <xdr:cNvPr id="100" name="AutoShape 1" descr="https://intranet.ine.mx/v4/c/AplicacionesyUtilerias/ImagenInstitucional/PPyCI/rsc/img/PPN/encuentro_social.png">
          <a:extLst>
            <a:ext uri="{FF2B5EF4-FFF2-40B4-BE49-F238E27FC236}">
              <a16:creationId xmlns:a16="http://schemas.microsoft.com/office/drawing/2014/main" id="{48011930-E2CB-4F05-BAE8-464207F74354}"/>
            </a:ext>
          </a:extLst>
        </xdr:cNvPr>
        <xdr:cNvSpPr>
          <a:spLocks noChangeAspect="1" noChangeArrowheads="1"/>
        </xdr:cNvSpPr>
      </xdr:nvSpPr>
      <xdr:spPr bwMode="auto">
        <a:xfrm>
          <a:off x="7732059" y="21817853"/>
          <a:ext cx="304800" cy="27992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33618</xdr:colOff>
      <xdr:row>25</xdr:row>
      <xdr:rowOff>0</xdr:rowOff>
    </xdr:from>
    <xdr:ext cx="304800" cy="279923"/>
    <xdr:sp macro="" textlink="">
      <xdr:nvSpPr>
        <xdr:cNvPr id="101" name="AutoShape 1" descr="https://intranet.ine.mx/v4/c/AplicacionesyUtilerias/ImagenInstitucional/PPyCI/rsc/img/PPN/encuentro_social.png">
          <a:extLst>
            <a:ext uri="{FF2B5EF4-FFF2-40B4-BE49-F238E27FC236}">
              <a16:creationId xmlns:a16="http://schemas.microsoft.com/office/drawing/2014/main" id="{527F3643-891C-4E0E-BFC0-AD552CBDB357}"/>
            </a:ext>
          </a:extLst>
        </xdr:cNvPr>
        <xdr:cNvSpPr>
          <a:spLocks noChangeAspect="1" noChangeArrowheads="1"/>
        </xdr:cNvSpPr>
      </xdr:nvSpPr>
      <xdr:spPr bwMode="auto">
        <a:xfrm>
          <a:off x="7732059" y="21817853"/>
          <a:ext cx="304800" cy="27992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12</xdr:col>
      <xdr:colOff>33618</xdr:colOff>
      <xdr:row>25</xdr:row>
      <xdr:rowOff>0</xdr:rowOff>
    </xdr:from>
    <xdr:to>
      <xdr:col>12</xdr:col>
      <xdr:colOff>338418</xdr:colOff>
      <xdr:row>26</xdr:row>
      <xdr:rowOff>150975</xdr:rowOff>
    </xdr:to>
    <xdr:sp macro="" textlink="">
      <xdr:nvSpPr>
        <xdr:cNvPr id="112" name="AutoShape 1" descr="https://intranet.ine.mx/v4/c/AplicacionesyUtilerias/ImagenInstitucional/PPyCI/rsc/img/PPN/encuentro_social.png">
          <a:extLst>
            <a:ext uri="{FF2B5EF4-FFF2-40B4-BE49-F238E27FC236}">
              <a16:creationId xmlns:a16="http://schemas.microsoft.com/office/drawing/2014/main" id="{9E13F29D-0CDB-4658-BE50-E90CFABB2F89}"/>
            </a:ext>
          </a:extLst>
        </xdr:cNvPr>
        <xdr:cNvSpPr>
          <a:spLocks noChangeAspect="1" noChangeArrowheads="1"/>
        </xdr:cNvSpPr>
      </xdr:nvSpPr>
      <xdr:spPr bwMode="auto">
        <a:xfrm>
          <a:off x="8329893" y="6957732"/>
          <a:ext cx="304800" cy="28160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12</xdr:col>
      <xdr:colOff>33618</xdr:colOff>
      <xdr:row>25</xdr:row>
      <xdr:rowOff>0</xdr:rowOff>
    </xdr:from>
    <xdr:ext cx="304800" cy="279923"/>
    <xdr:sp macro="" textlink="">
      <xdr:nvSpPr>
        <xdr:cNvPr id="114" name="AutoShape 1" descr="https://intranet.ine.mx/v4/c/AplicacionesyUtilerias/ImagenInstitucional/PPyCI/rsc/img/PPN/encuentro_social.png">
          <a:extLst>
            <a:ext uri="{FF2B5EF4-FFF2-40B4-BE49-F238E27FC236}">
              <a16:creationId xmlns:a16="http://schemas.microsoft.com/office/drawing/2014/main" id="{34DFB0A5-BF8F-41E3-8603-FB9EAB69F170}"/>
            </a:ext>
          </a:extLst>
        </xdr:cNvPr>
        <xdr:cNvSpPr>
          <a:spLocks noChangeAspect="1" noChangeArrowheads="1"/>
        </xdr:cNvSpPr>
      </xdr:nvSpPr>
      <xdr:spPr bwMode="auto">
        <a:xfrm>
          <a:off x="7732059" y="30872206"/>
          <a:ext cx="304800" cy="27992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33618</xdr:colOff>
      <xdr:row>25</xdr:row>
      <xdr:rowOff>0</xdr:rowOff>
    </xdr:from>
    <xdr:ext cx="304800" cy="279923"/>
    <xdr:sp macro="" textlink="">
      <xdr:nvSpPr>
        <xdr:cNvPr id="115" name="AutoShape 1" descr="https://intranet.ine.mx/v4/c/AplicacionesyUtilerias/ImagenInstitucional/PPyCI/rsc/img/PPN/encuentro_social.png">
          <a:extLst>
            <a:ext uri="{FF2B5EF4-FFF2-40B4-BE49-F238E27FC236}">
              <a16:creationId xmlns:a16="http://schemas.microsoft.com/office/drawing/2014/main" id="{0CBAF210-87A2-4BB8-A5BB-B4A189266FA0}"/>
            </a:ext>
          </a:extLst>
        </xdr:cNvPr>
        <xdr:cNvSpPr>
          <a:spLocks noChangeAspect="1" noChangeArrowheads="1"/>
        </xdr:cNvSpPr>
      </xdr:nvSpPr>
      <xdr:spPr bwMode="auto">
        <a:xfrm>
          <a:off x="7732059" y="30872206"/>
          <a:ext cx="304800" cy="27992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12</xdr:col>
      <xdr:colOff>33618</xdr:colOff>
      <xdr:row>25</xdr:row>
      <xdr:rowOff>0</xdr:rowOff>
    </xdr:from>
    <xdr:to>
      <xdr:col>12</xdr:col>
      <xdr:colOff>338418</xdr:colOff>
      <xdr:row>26</xdr:row>
      <xdr:rowOff>150974</xdr:rowOff>
    </xdr:to>
    <xdr:sp macro="" textlink="">
      <xdr:nvSpPr>
        <xdr:cNvPr id="126" name="AutoShape 1" descr="https://intranet.ine.mx/v4/c/AplicacionesyUtilerias/ImagenInstitucional/PPyCI/rsc/img/PPN/encuentro_social.png">
          <a:extLst>
            <a:ext uri="{FF2B5EF4-FFF2-40B4-BE49-F238E27FC236}">
              <a16:creationId xmlns:a16="http://schemas.microsoft.com/office/drawing/2014/main" id="{5477C5A1-A723-45DE-8A57-866D6F95E52D}"/>
            </a:ext>
          </a:extLst>
        </xdr:cNvPr>
        <xdr:cNvSpPr>
          <a:spLocks noChangeAspect="1" noChangeArrowheads="1"/>
        </xdr:cNvSpPr>
      </xdr:nvSpPr>
      <xdr:spPr bwMode="auto">
        <a:xfrm>
          <a:off x="8329893" y="6957732"/>
          <a:ext cx="304800" cy="28160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xdr:col>
      <xdr:colOff>49531</xdr:colOff>
      <xdr:row>29</xdr:row>
      <xdr:rowOff>57151</xdr:rowOff>
    </xdr:from>
    <xdr:to>
      <xdr:col>3</xdr:col>
      <xdr:colOff>592455</xdr:colOff>
      <xdr:row>29</xdr:row>
      <xdr:rowOff>601436</xdr:rowOff>
    </xdr:to>
    <xdr:pic>
      <xdr:nvPicPr>
        <xdr:cNvPr id="76" name="4 Imagen" descr="http://www.pan.org.mx/wp-content/uploads/2012/07/PAN-logo.gif">
          <a:extLst>
            <a:ext uri="{FF2B5EF4-FFF2-40B4-BE49-F238E27FC236}">
              <a16:creationId xmlns:a16="http://schemas.microsoft.com/office/drawing/2014/main" id="{027D97C4-1596-4A55-B652-4DC96C418D97}"/>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59281" y="1885951"/>
          <a:ext cx="542924" cy="542924"/>
        </a:xfrm>
        <a:prstGeom prst="rect">
          <a:avLst/>
        </a:prstGeom>
        <a:noFill/>
        <a:ln>
          <a:noFill/>
        </a:ln>
      </xdr:spPr>
    </xdr:pic>
    <xdr:clientData/>
  </xdr:twoCellAnchor>
  <xdr:twoCellAnchor editAs="oneCell">
    <xdr:from>
      <xdr:col>4</xdr:col>
      <xdr:colOff>85726</xdr:colOff>
      <xdr:row>29</xdr:row>
      <xdr:rowOff>47626</xdr:rowOff>
    </xdr:from>
    <xdr:to>
      <xdr:col>4</xdr:col>
      <xdr:colOff>600076</xdr:colOff>
      <xdr:row>29</xdr:row>
      <xdr:rowOff>563337</xdr:rowOff>
    </xdr:to>
    <xdr:pic>
      <xdr:nvPicPr>
        <xdr:cNvPr id="81" name="5 Imagen" descr="http://www.starmedia.com/imagenes/2012/12/pri-impulsara-renovacion-a-fondo-1.jpg">
          <a:extLst>
            <a:ext uri="{FF2B5EF4-FFF2-40B4-BE49-F238E27FC236}">
              <a16:creationId xmlns:a16="http://schemas.microsoft.com/office/drawing/2014/main" id="{307C4D74-1D95-4241-A9A8-81A36A3BF14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543176" y="1876426"/>
          <a:ext cx="514350" cy="514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19104</xdr:colOff>
      <xdr:row>24</xdr:row>
      <xdr:rowOff>90609</xdr:rowOff>
    </xdr:from>
    <xdr:to>
      <xdr:col>2</xdr:col>
      <xdr:colOff>275345</xdr:colOff>
      <xdr:row>27</xdr:row>
      <xdr:rowOff>206831</xdr:rowOff>
    </xdr:to>
    <xdr:pic>
      <xdr:nvPicPr>
        <xdr:cNvPr id="82" name="21 Imagen" descr="C:\Users\ALEJAN~1\AppData\Local\Temp\Rar$DI00.129\logo_carta_color1.jpg">
          <a:extLst>
            <a:ext uri="{FF2B5EF4-FFF2-40B4-BE49-F238E27FC236}">
              <a16:creationId xmlns:a16="http://schemas.microsoft.com/office/drawing/2014/main" id="{498BEEAA-6D57-44C9-9BC4-0E47B6AEB949}"/>
            </a:ext>
            <a:ext uri="{147F2762-F138-4A5C-976F-8EAC2B608ADB}">
              <a16:predDERef xmlns:a16="http://schemas.microsoft.com/office/drawing/2014/main" pred="{00000000-0008-0000-0A00-00000B000000}"/>
            </a:ext>
          </a:extLst>
        </xdr:cNvPr>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372890" y="5642323"/>
          <a:ext cx="1290384" cy="701329"/>
        </a:xfrm>
        <a:prstGeom prst="rect">
          <a:avLst/>
        </a:prstGeom>
        <a:noFill/>
        <a:ln>
          <a:noFill/>
        </a:ln>
      </xdr:spPr>
    </xdr:pic>
    <xdr:clientData/>
  </xdr:twoCellAnchor>
  <xdr:twoCellAnchor>
    <xdr:from>
      <xdr:col>12</xdr:col>
      <xdr:colOff>410928</xdr:colOff>
      <xdr:row>49</xdr:row>
      <xdr:rowOff>94797</xdr:rowOff>
    </xdr:from>
    <xdr:to>
      <xdr:col>19</xdr:col>
      <xdr:colOff>724275</xdr:colOff>
      <xdr:row>70</xdr:row>
      <xdr:rowOff>40154</xdr:rowOff>
    </xdr:to>
    <xdr:graphicFrame macro="">
      <xdr:nvGraphicFramePr>
        <xdr:cNvPr id="88" name="36 Gráfico">
          <a:extLst>
            <a:ext uri="{FF2B5EF4-FFF2-40B4-BE49-F238E27FC236}">
              <a16:creationId xmlns:a16="http://schemas.microsoft.com/office/drawing/2014/main" id="{DDC0AA4A-D0FD-4916-9785-C0F98ADA94CF}"/>
            </a:ext>
            <a:ext uri="{147F2762-F138-4A5C-976F-8EAC2B608ADB}">
              <a16:predDERef xmlns:a16="http://schemas.microsoft.com/office/drawing/2014/main" pred="{00000000-0008-0000-05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oneCell">
    <xdr:from>
      <xdr:col>8</xdr:col>
      <xdr:colOff>53340</xdr:colOff>
      <xdr:row>29</xdr:row>
      <xdr:rowOff>30480</xdr:rowOff>
    </xdr:from>
    <xdr:to>
      <xdr:col>8</xdr:col>
      <xdr:colOff>610251</xdr:colOff>
      <xdr:row>29</xdr:row>
      <xdr:rowOff>588100</xdr:rowOff>
    </xdr:to>
    <xdr:pic>
      <xdr:nvPicPr>
        <xdr:cNvPr id="99" name="Imagen 98">
          <a:extLst>
            <a:ext uri="{FF2B5EF4-FFF2-40B4-BE49-F238E27FC236}">
              <a16:creationId xmlns:a16="http://schemas.microsoft.com/office/drawing/2014/main" id="{B9F4518F-CFF8-4469-A79D-3C96E78E4328}"/>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101590" y="1859280"/>
          <a:ext cx="556911" cy="5562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68580</xdr:colOff>
      <xdr:row>29</xdr:row>
      <xdr:rowOff>36058</xdr:rowOff>
    </xdr:from>
    <xdr:to>
      <xdr:col>6</xdr:col>
      <xdr:colOff>617219</xdr:colOff>
      <xdr:row>29</xdr:row>
      <xdr:rowOff>580481</xdr:rowOff>
    </xdr:to>
    <xdr:pic>
      <xdr:nvPicPr>
        <xdr:cNvPr id="128" name="Imagen 127">
          <a:extLst>
            <a:ext uri="{FF2B5EF4-FFF2-40B4-BE49-F238E27FC236}">
              <a16:creationId xmlns:a16="http://schemas.microsoft.com/office/drawing/2014/main" id="{72FBBB01-4F7F-4A5B-8A59-5765CF077123}"/>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3821430" y="1864858"/>
          <a:ext cx="548639" cy="5430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53341</xdr:colOff>
      <xdr:row>29</xdr:row>
      <xdr:rowOff>22860</xdr:rowOff>
    </xdr:from>
    <xdr:to>
      <xdr:col>5</xdr:col>
      <xdr:colOff>630789</xdr:colOff>
      <xdr:row>29</xdr:row>
      <xdr:rowOff>592964</xdr:rowOff>
    </xdr:to>
    <xdr:pic>
      <xdr:nvPicPr>
        <xdr:cNvPr id="129" name="Imagen 128">
          <a:extLst>
            <a:ext uri="{FF2B5EF4-FFF2-40B4-BE49-F238E27FC236}">
              <a16:creationId xmlns:a16="http://schemas.microsoft.com/office/drawing/2014/main" id="{94E4D031-7A44-47EB-9A40-178F64A996E5}"/>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3158491" y="1851660"/>
          <a:ext cx="577448" cy="5687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45721</xdr:colOff>
      <xdr:row>29</xdr:row>
      <xdr:rowOff>30481</xdr:rowOff>
    </xdr:from>
    <xdr:to>
      <xdr:col>9</xdr:col>
      <xdr:colOff>595549</xdr:colOff>
      <xdr:row>29</xdr:row>
      <xdr:rowOff>588100</xdr:rowOff>
    </xdr:to>
    <xdr:pic>
      <xdr:nvPicPr>
        <xdr:cNvPr id="130" name="Imagen 129">
          <a:extLst>
            <a:ext uri="{FF2B5EF4-FFF2-40B4-BE49-F238E27FC236}">
              <a16:creationId xmlns:a16="http://schemas.microsoft.com/office/drawing/2014/main" id="{0612C427-EE42-4631-84D9-1962405BBCEF}"/>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5741671" y="1859281"/>
          <a:ext cx="549828" cy="55625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53341</xdr:colOff>
      <xdr:row>29</xdr:row>
      <xdr:rowOff>17962</xdr:rowOff>
    </xdr:from>
    <xdr:to>
      <xdr:col>7</xdr:col>
      <xdr:colOff>632461</xdr:colOff>
      <xdr:row>29</xdr:row>
      <xdr:rowOff>590823</xdr:rowOff>
    </xdr:to>
    <xdr:pic>
      <xdr:nvPicPr>
        <xdr:cNvPr id="131" name="Imagen 130">
          <a:extLst>
            <a:ext uri="{FF2B5EF4-FFF2-40B4-BE49-F238E27FC236}">
              <a16:creationId xmlns:a16="http://schemas.microsoft.com/office/drawing/2014/main" id="{5EEF0225-9FD1-44CA-8D9E-B57664AFCBC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4453891" y="1846762"/>
          <a:ext cx="579120"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11</xdr:col>
      <xdr:colOff>209362</xdr:colOff>
      <xdr:row>68</xdr:row>
      <xdr:rowOff>18490</xdr:rowOff>
    </xdr:from>
    <xdr:to>
      <xdr:col>20</xdr:col>
      <xdr:colOff>600448</xdr:colOff>
      <xdr:row>88</xdr:row>
      <xdr:rowOff>186577</xdr:rowOff>
    </xdr:to>
    <xdr:graphicFrame macro="">
      <xdr:nvGraphicFramePr>
        <xdr:cNvPr id="132" name="Gráfico 131">
          <a:extLst>
            <a:ext uri="{FF2B5EF4-FFF2-40B4-BE49-F238E27FC236}">
              <a16:creationId xmlns:a16="http://schemas.microsoft.com/office/drawing/2014/main" id="{4C50B361-CF9D-405A-9FC2-29719447D8F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13</xdr:col>
      <xdr:colOff>13073</xdr:colOff>
      <xdr:row>30</xdr:row>
      <xdr:rowOff>139140</xdr:rowOff>
    </xdr:from>
    <xdr:to>
      <xdr:col>20</xdr:col>
      <xdr:colOff>76573</xdr:colOff>
      <xdr:row>47</xdr:row>
      <xdr:rowOff>147993</xdr:rowOff>
    </xdr:to>
    <xdr:graphicFrame macro="">
      <xdr:nvGraphicFramePr>
        <xdr:cNvPr id="133" name="Gráfico 132">
          <a:extLst>
            <a:ext uri="{FF2B5EF4-FFF2-40B4-BE49-F238E27FC236}">
              <a16:creationId xmlns:a16="http://schemas.microsoft.com/office/drawing/2014/main" id="{51057C6D-2DBC-41AE-8ECA-20E25B108E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oneCellAnchor>
    <xdr:from>
      <xdr:col>12</xdr:col>
      <xdr:colOff>33618</xdr:colOff>
      <xdr:row>92</xdr:row>
      <xdr:rowOff>0</xdr:rowOff>
    </xdr:from>
    <xdr:ext cx="304800" cy="277522"/>
    <xdr:sp macro="" textlink="">
      <xdr:nvSpPr>
        <xdr:cNvPr id="134" name="AutoShape 1" descr="https://intranet.ine.mx/v4/c/AplicacionesyUtilerias/ImagenInstitucional/PPyCI/rsc/img/PPN/encuentro_social.png">
          <a:extLst>
            <a:ext uri="{FF2B5EF4-FFF2-40B4-BE49-F238E27FC236}">
              <a16:creationId xmlns:a16="http://schemas.microsoft.com/office/drawing/2014/main" id="{5295CCE7-33F5-4499-B630-E79219E06548}"/>
            </a:ext>
          </a:extLst>
        </xdr:cNvPr>
        <xdr:cNvSpPr>
          <a:spLocks noChangeAspect="1" noChangeArrowheads="1"/>
        </xdr:cNvSpPr>
      </xdr:nvSpPr>
      <xdr:spPr bwMode="auto">
        <a:xfrm>
          <a:off x="7762475" y="5551714"/>
          <a:ext cx="304800" cy="27752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33618</xdr:colOff>
      <xdr:row>92</xdr:row>
      <xdr:rowOff>0</xdr:rowOff>
    </xdr:from>
    <xdr:ext cx="304800" cy="277522"/>
    <xdr:sp macro="" textlink="">
      <xdr:nvSpPr>
        <xdr:cNvPr id="135" name="AutoShape 1" descr="https://intranet.ine.mx/v4/c/AplicacionesyUtilerias/ImagenInstitucional/PPyCI/rsc/img/PPN/encuentro_social.png">
          <a:extLst>
            <a:ext uri="{FF2B5EF4-FFF2-40B4-BE49-F238E27FC236}">
              <a16:creationId xmlns:a16="http://schemas.microsoft.com/office/drawing/2014/main" id="{FDAB830D-5623-4F13-A204-6D31477764C3}"/>
            </a:ext>
          </a:extLst>
        </xdr:cNvPr>
        <xdr:cNvSpPr>
          <a:spLocks noChangeAspect="1" noChangeArrowheads="1"/>
        </xdr:cNvSpPr>
      </xdr:nvSpPr>
      <xdr:spPr bwMode="auto">
        <a:xfrm>
          <a:off x="7762475" y="5551714"/>
          <a:ext cx="304800" cy="27752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3</xdr:col>
      <xdr:colOff>49531</xdr:colOff>
      <xdr:row>97</xdr:row>
      <xdr:rowOff>57151</xdr:rowOff>
    </xdr:from>
    <xdr:to>
      <xdr:col>3</xdr:col>
      <xdr:colOff>592455</xdr:colOff>
      <xdr:row>97</xdr:row>
      <xdr:rowOff>601436</xdr:rowOff>
    </xdr:to>
    <xdr:pic>
      <xdr:nvPicPr>
        <xdr:cNvPr id="136" name="4 Imagen" descr="http://www.pan.org.mx/wp-content/uploads/2012/07/PAN-logo.gif">
          <a:extLst>
            <a:ext uri="{FF2B5EF4-FFF2-40B4-BE49-F238E27FC236}">
              <a16:creationId xmlns:a16="http://schemas.microsoft.com/office/drawing/2014/main" id="{70C34298-D733-45FF-944A-E3923DE1315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59281" y="1885951"/>
          <a:ext cx="542924" cy="542924"/>
        </a:xfrm>
        <a:prstGeom prst="rect">
          <a:avLst/>
        </a:prstGeom>
        <a:noFill/>
        <a:ln>
          <a:noFill/>
        </a:ln>
      </xdr:spPr>
    </xdr:pic>
    <xdr:clientData/>
  </xdr:twoCellAnchor>
  <xdr:twoCellAnchor editAs="oneCell">
    <xdr:from>
      <xdr:col>4</xdr:col>
      <xdr:colOff>85726</xdr:colOff>
      <xdr:row>97</xdr:row>
      <xdr:rowOff>47626</xdr:rowOff>
    </xdr:from>
    <xdr:to>
      <xdr:col>4</xdr:col>
      <xdr:colOff>600076</xdr:colOff>
      <xdr:row>97</xdr:row>
      <xdr:rowOff>563337</xdr:rowOff>
    </xdr:to>
    <xdr:pic>
      <xdr:nvPicPr>
        <xdr:cNvPr id="137" name="5 Imagen" descr="http://www.starmedia.com/imagenes/2012/12/pri-impulsara-renovacion-a-fondo-1.jpg">
          <a:extLst>
            <a:ext uri="{FF2B5EF4-FFF2-40B4-BE49-F238E27FC236}">
              <a16:creationId xmlns:a16="http://schemas.microsoft.com/office/drawing/2014/main" id="{DCE1A935-485E-4BF3-AFBE-7700B4216722}"/>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543176" y="1876426"/>
          <a:ext cx="514350" cy="514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46318</xdr:colOff>
      <xdr:row>93</xdr:row>
      <xdr:rowOff>8966</xdr:rowOff>
    </xdr:from>
    <xdr:to>
      <xdr:col>2</xdr:col>
      <xdr:colOff>302559</xdr:colOff>
      <xdr:row>96</xdr:row>
      <xdr:rowOff>57152</xdr:rowOff>
    </xdr:to>
    <xdr:pic>
      <xdr:nvPicPr>
        <xdr:cNvPr id="138" name="21 Imagen" descr="C:\Users\ALEJAN~1\AppData\Local\Temp\Rar$DI00.129\logo_carta_color1.jpg">
          <a:extLst>
            <a:ext uri="{FF2B5EF4-FFF2-40B4-BE49-F238E27FC236}">
              <a16:creationId xmlns:a16="http://schemas.microsoft.com/office/drawing/2014/main" id="{977C3AFD-7227-4171-B553-E9E6E034360D}"/>
            </a:ext>
            <a:ext uri="{147F2762-F138-4A5C-976F-8EAC2B608ADB}">
              <a16:predDERef xmlns:a16="http://schemas.microsoft.com/office/drawing/2014/main" pred="{00000000-0008-0000-0A00-00000B000000}"/>
            </a:ext>
          </a:extLst>
        </xdr:cNvPr>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398743" y="8966"/>
          <a:ext cx="1284941" cy="591111"/>
        </a:xfrm>
        <a:prstGeom prst="rect">
          <a:avLst/>
        </a:prstGeom>
        <a:noFill/>
        <a:ln>
          <a:noFill/>
        </a:ln>
      </xdr:spPr>
    </xdr:pic>
    <xdr:clientData/>
  </xdr:twoCellAnchor>
  <xdr:twoCellAnchor>
    <xdr:from>
      <xdr:col>12</xdr:col>
      <xdr:colOff>410928</xdr:colOff>
      <xdr:row>125</xdr:row>
      <xdr:rowOff>94797</xdr:rowOff>
    </xdr:from>
    <xdr:to>
      <xdr:col>19</xdr:col>
      <xdr:colOff>724275</xdr:colOff>
      <xdr:row>143</xdr:row>
      <xdr:rowOff>40154</xdr:rowOff>
    </xdr:to>
    <xdr:graphicFrame macro="">
      <xdr:nvGraphicFramePr>
        <xdr:cNvPr id="139" name="36 Gráfico">
          <a:extLst>
            <a:ext uri="{FF2B5EF4-FFF2-40B4-BE49-F238E27FC236}">
              <a16:creationId xmlns:a16="http://schemas.microsoft.com/office/drawing/2014/main" id="{0ED65479-62B4-4E83-9110-2989F1B56970}"/>
            </a:ext>
            <a:ext uri="{147F2762-F138-4A5C-976F-8EAC2B608ADB}">
              <a16:predDERef xmlns:a16="http://schemas.microsoft.com/office/drawing/2014/main" pred="{00000000-0008-0000-05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editAs="oneCell">
    <xdr:from>
      <xdr:col>8</xdr:col>
      <xdr:colOff>53340</xdr:colOff>
      <xdr:row>97</xdr:row>
      <xdr:rowOff>30480</xdr:rowOff>
    </xdr:from>
    <xdr:to>
      <xdr:col>8</xdr:col>
      <xdr:colOff>610251</xdr:colOff>
      <xdr:row>97</xdr:row>
      <xdr:rowOff>588100</xdr:rowOff>
    </xdr:to>
    <xdr:pic>
      <xdr:nvPicPr>
        <xdr:cNvPr id="140" name="Imagen 139">
          <a:extLst>
            <a:ext uri="{FF2B5EF4-FFF2-40B4-BE49-F238E27FC236}">
              <a16:creationId xmlns:a16="http://schemas.microsoft.com/office/drawing/2014/main" id="{8ECB3C7A-DF76-402D-8D94-07F792314ABA}"/>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101590" y="1859280"/>
          <a:ext cx="556911" cy="5562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68580</xdr:colOff>
      <xdr:row>97</xdr:row>
      <xdr:rowOff>36058</xdr:rowOff>
    </xdr:from>
    <xdr:to>
      <xdr:col>6</xdr:col>
      <xdr:colOff>617219</xdr:colOff>
      <xdr:row>97</xdr:row>
      <xdr:rowOff>580481</xdr:rowOff>
    </xdr:to>
    <xdr:pic>
      <xdr:nvPicPr>
        <xdr:cNvPr id="141" name="Imagen 140">
          <a:extLst>
            <a:ext uri="{FF2B5EF4-FFF2-40B4-BE49-F238E27FC236}">
              <a16:creationId xmlns:a16="http://schemas.microsoft.com/office/drawing/2014/main" id="{1AD457D1-A670-4D90-9449-D7228B733E1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3821430" y="1864858"/>
          <a:ext cx="548639" cy="5430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53341</xdr:colOff>
      <xdr:row>97</xdr:row>
      <xdr:rowOff>22860</xdr:rowOff>
    </xdr:from>
    <xdr:to>
      <xdr:col>5</xdr:col>
      <xdr:colOff>630789</xdr:colOff>
      <xdr:row>97</xdr:row>
      <xdr:rowOff>592964</xdr:rowOff>
    </xdr:to>
    <xdr:pic>
      <xdr:nvPicPr>
        <xdr:cNvPr id="142" name="Imagen 141">
          <a:extLst>
            <a:ext uri="{FF2B5EF4-FFF2-40B4-BE49-F238E27FC236}">
              <a16:creationId xmlns:a16="http://schemas.microsoft.com/office/drawing/2014/main" id="{97D4E11D-D5D0-44B6-9BA9-D97B77534651}"/>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3158491" y="1851660"/>
          <a:ext cx="577448" cy="5687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45721</xdr:colOff>
      <xdr:row>97</xdr:row>
      <xdr:rowOff>30481</xdr:rowOff>
    </xdr:from>
    <xdr:to>
      <xdr:col>9</xdr:col>
      <xdr:colOff>595549</xdr:colOff>
      <xdr:row>97</xdr:row>
      <xdr:rowOff>588100</xdr:rowOff>
    </xdr:to>
    <xdr:pic>
      <xdr:nvPicPr>
        <xdr:cNvPr id="143" name="Imagen 142">
          <a:extLst>
            <a:ext uri="{FF2B5EF4-FFF2-40B4-BE49-F238E27FC236}">
              <a16:creationId xmlns:a16="http://schemas.microsoft.com/office/drawing/2014/main" id="{2FA4996F-65F1-46FA-AD14-5B0F51302D3B}"/>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5741671" y="1859281"/>
          <a:ext cx="549828" cy="55625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53341</xdr:colOff>
      <xdr:row>97</xdr:row>
      <xdr:rowOff>17962</xdr:rowOff>
    </xdr:from>
    <xdr:to>
      <xdr:col>7</xdr:col>
      <xdr:colOff>632461</xdr:colOff>
      <xdr:row>97</xdr:row>
      <xdr:rowOff>590823</xdr:rowOff>
    </xdr:to>
    <xdr:pic>
      <xdr:nvPicPr>
        <xdr:cNvPr id="144" name="Imagen 143">
          <a:extLst>
            <a:ext uri="{FF2B5EF4-FFF2-40B4-BE49-F238E27FC236}">
              <a16:creationId xmlns:a16="http://schemas.microsoft.com/office/drawing/2014/main" id="{6105F2F0-1F91-4831-AA86-4BE484586DC5}"/>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4453891" y="1846762"/>
          <a:ext cx="579120"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11</xdr:col>
      <xdr:colOff>209362</xdr:colOff>
      <xdr:row>141</xdr:row>
      <xdr:rowOff>18490</xdr:rowOff>
    </xdr:from>
    <xdr:to>
      <xdr:col>20</xdr:col>
      <xdr:colOff>600448</xdr:colOff>
      <xdr:row>161</xdr:row>
      <xdr:rowOff>186577</xdr:rowOff>
    </xdr:to>
    <xdr:graphicFrame macro="">
      <xdr:nvGraphicFramePr>
        <xdr:cNvPr id="145" name="Gráfico 144">
          <a:extLst>
            <a:ext uri="{FF2B5EF4-FFF2-40B4-BE49-F238E27FC236}">
              <a16:creationId xmlns:a16="http://schemas.microsoft.com/office/drawing/2014/main" id="{75B7421D-5CDC-4726-B309-D93BD3F70AE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13</xdr:col>
      <xdr:colOff>13073</xdr:colOff>
      <xdr:row>106</xdr:row>
      <xdr:rowOff>139140</xdr:rowOff>
    </xdr:from>
    <xdr:to>
      <xdr:col>20</xdr:col>
      <xdr:colOff>76573</xdr:colOff>
      <xdr:row>123</xdr:row>
      <xdr:rowOff>147993</xdr:rowOff>
    </xdr:to>
    <xdr:graphicFrame macro="">
      <xdr:nvGraphicFramePr>
        <xdr:cNvPr id="146" name="Gráfico 145">
          <a:extLst>
            <a:ext uri="{FF2B5EF4-FFF2-40B4-BE49-F238E27FC236}">
              <a16:creationId xmlns:a16="http://schemas.microsoft.com/office/drawing/2014/main" id="{74FB13E8-A46E-4869-8D50-57A6E63309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4</xdr:row>
      <xdr:rowOff>0</xdr:rowOff>
    </xdr:from>
    <xdr:to>
      <xdr:col>1</xdr:col>
      <xdr:colOff>1162050</xdr:colOff>
      <xdr:row>6</xdr:row>
      <xdr:rowOff>133350</xdr:rowOff>
    </xdr:to>
    <xdr:pic>
      <xdr:nvPicPr>
        <xdr:cNvPr id="2" name="1 Imagen" descr="C:\Users\ALEJAN~1\AppData\Local\Temp\Rar$DI00.129\logo_carta_color1.jpg">
          <a:extLst>
            <a:ext uri="{FF2B5EF4-FFF2-40B4-BE49-F238E27FC236}">
              <a16:creationId xmlns:a16="http://schemas.microsoft.com/office/drawing/2014/main" id="{EFD6A7E4-DCFE-422C-92F2-F73E7A0F1163}"/>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409700" cy="609600"/>
        </a:xfrm>
        <a:prstGeom prst="rect">
          <a:avLst/>
        </a:prstGeom>
        <a:noFill/>
        <a:ln>
          <a:noFill/>
        </a:ln>
      </xdr:spPr>
    </xdr:pic>
    <xdr:clientData/>
  </xdr:twoCellAnchor>
  <xdr:twoCellAnchor editAs="oneCell">
    <xdr:from>
      <xdr:col>2</xdr:col>
      <xdr:colOff>89536</xdr:colOff>
      <xdr:row>9</xdr:row>
      <xdr:rowOff>38101</xdr:rowOff>
    </xdr:from>
    <xdr:to>
      <xdr:col>2</xdr:col>
      <xdr:colOff>632460</xdr:colOff>
      <xdr:row>9</xdr:row>
      <xdr:rowOff>581025</xdr:rowOff>
    </xdr:to>
    <xdr:pic>
      <xdr:nvPicPr>
        <xdr:cNvPr id="3" name="4 Imagen" descr="http://www.pan.org.mx/wp-content/uploads/2012/07/PAN-logo.gif">
          <a:extLst>
            <a:ext uri="{FF2B5EF4-FFF2-40B4-BE49-F238E27FC236}">
              <a16:creationId xmlns:a16="http://schemas.microsoft.com/office/drawing/2014/main" id="{A84C797F-F9AE-4C5D-8AB1-92F9532E44AB}"/>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575436" y="1771651"/>
          <a:ext cx="542924" cy="542924"/>
        </a:xfrm>
        <a:prstGeom prst="rect">
          <a:avLst/>
        </a:prstGeom>
        <a:noFill/>
        <a:ln>
          <a:noFill/>
        </a:ln>
      </xdr:spPr>
    </xdr:pic>
    <xdr:clientData/>
  </xdr:twoCellAnchor>
  <xdr:twoCellAnchor editAs="oneCell">
    <xdr:from>
      <xdr:col>3</xdr:col>
      <xdr:colOff>93346</xdr:colOff>
      <xdr:row>9</xdr:row>
      <xdr:rowOff>47626</xdr:rowOff>
    </xdr:from>
    <xdr:to>
      <xdr:col>3</xdr:col>
      <xdr:colOff>607696</xdr:colOff>
      <xdr:row>9</xdr:row>
      <xdr:rowOff>561976</xdr:rowOff>
    </xdr:to>
    <xdr:pic>
      <xdr:nvPicPr>
        <xdr:cNvPr id="4" name="5 Imagen" descr="http://www.starmedia.com/imagenes/2012/12/pri-impulsara-renovacion-a-fondo-1.jpg">
          <a:extLst>
            <a:ext uri="{FF2B5EF4-FFF2-40B4-BE49-F238E27FC236}">
              <a16:creationId xmlns:a16="http://schemas.microsoft.com/office/drawing/2014/main" id="{ADC38257-BDBC-448E-A59D-3D687DC7406E}"/>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226946" y="1781176"/>
          <a:ext cx="514350" cy="514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53340</xdr:colOff>
      <xdr:row>9</xdr:row>
      <xdr:rowOff>30480</xdr:rowOff>
    </xdr:from>
    <xdr:to>
      <xdr:col>4</xdr:col>
      <xdr:colOff>615315</xdr:colOff>
      <xdr:row>9</xdr:row>
      <xdr:rowOff>583983</xdr:rowOff>
    </xdr:to>
    <xdr:pic>
      <xdr:nvPicPr>
        <xdr:cNvPr id="5" name="Imagen 4">
          <a:extLst>
            <a:ext uri="{FF2B5EF4-FFF2-40B4-BE49-F238E27FC236}">
              <a16:creationId xmlns:a16="http://schemas.microsoft.com/office/drawing/2014/main" id="{BF7C18DA-9ED2-44FD-B6A5-100634475493}"/>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834640" y="1764030"/>
          <a:ext cx="561975" cy="5535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53340</xdr:colOff>
      <xdr:row>9</xdr:row>
      <xdr:rowOff>38100</xdr:rowOff>
    </xdr:from>
    <xdr:to>
      <xdr:col>5</xdr:col>
      <xdr:colOff>601979</xdr:colOff>
      <xdr:row>9</xdr:row>
      <xdr:rowOff>581162</xdr:rowOff>
    </xdr:to>
    <xdr:pic>
      <xdr:nvPicPr>
        <xdr:cNvPr id="6" name="Imagen 5">
          <a:extLst>
            <a:ext uri="{FF2B5EF4-FFF2-40B4-BE49-F238E27FC236}">
              <a16:creationId xmlns:a16="http://schemas.microsoft.com/office/drawing/2014/main" id="{133656F1-5F3F-4C6B-8106-3C9C047B8E69}"/>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3482340" y="1771650"/>
          <a:ext cx="548639" cy="5430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53340</xdr:colOff>
      <xdr:row>9</xdr:row>
      <xdr:rowOff>22860</xdr:rowOff>
    </xdr:from>
    <xdr:to>
      <xdr:col>6</xdr:col>
      <xdr:colOff>632460</xdr:colOff>
      <xdr:row>9</xdr:row>
      <xdr:rowOff>596809</xdr:rowOff>
    </xdr:to>
    <xdr:pic>
      <xdr:nvPicPr>
        <xdr:cNvPr id="7" name="Imagen 6">
          <a:extLst>
            <a:ext uri="{FF2B5EF4-FFF2-40B4-BE49-F238E27FC236}">
              <a16:creationId xmlns:a16="http://schemas.microsoft.com/office/drawing/2014/main" id="{4C93D0FF-4BD6-47CC-B888-DC0ABE355009}"/>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4130040" y="1756410"/>
          <a:ext cx="579120" cy="5739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60960</xdr:colOff>
      <xdr:row>9</xdr:row>
      <xdr:rowOff>22860</xdr:rowOff>
    </xdr:from>
    <xdr:to>
      <xdr:col>7</xdr:col>
      <xdr:colOff>617871</xdr:colOff>
      <xdr:row>9</xdr:row>
      <xdr:rowOff>579119</xdr:rowOff>
    </xdr:to>
    <xdr:pic>
      <xdr:nvPicPr>
        <xdr:cNvPr id="8" name="Imagen 7">
          <a:extLst>
            <a:ext uri="{FF2B5EF4-FFF2-40B4-BE49-F238E27FC236}">
              <a16:creationId xmlns:a16="http://schemas.microsoft.com/office/drawing/2014/main" id="{1F608975-0F58-4B02-8BF3-D761383AE68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4785360" y="1756410"/>
          <a:ext cx="556911" cy="5562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60960</xdr:colOff>
      <xdr:row>9</xdr:row>
      <xdr:rowOff>22860</xdr:rowOff>
    </xdr:from>
    <xdr:to>
      <xdr:col>8</xdr:col>
      <xdr:colOff>610788</xdr:colOff>
      <xdr:row>9</xdr:row>
      <xdr:rowOff>579118</xdr:rowOff>
    </xdr:to>
    <xdr:pic>
      <xdr:nvPicPr>
        <xdr:cNvPr id="9" name="Imagen 8">
          <a:extLst>
            <a:ext uri="{FF2B5EF4-FFF2-40B4-BE49-F238E27FC236}">
              <a16:creationId xmlns:a16="http://schemas.microsoft.com/office/drawing/2014/main" id="{EA12FBE5-E6D0-4361-B2F0-4BCAEEDFBCFE}"/>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5433060" y="1756410"/>
          <a:ext cx="549828" cy="55625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0</xdr:colOff>
      <xdr:row>14</xdr:row>
      <xdr:rowOff>152399</xdr:rowOff>
    </xdr:from>
    <xdr:to>
      <xdr:col>10</xdr:col>
      <xdr:colOff>0</xdr:colOff>
      <xdr:row>38</xdr:row>
      <xdr:rowOff>152400</xdr:rowOff>
    </xdr:to>
    <xdr:graphicFrame macro="">
      <xdr:nvGraphicFramePr>
        <xdr:cNvPr id="10" name="Gráfico 9">
          <a:extLst>
            <a:ext uri="{FF2B5EF4-FFF2-40B4-BE49-F238E27FC236}">
              <a16:creationId xmlns:a16="http://schemas.microsoft.com/office/drawing/2014/main" id="{238E3880-2C69-4D10-BEEA-3FCF478D153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0</xdr:col>
      <xdr:colOff>0</xdr:colOff>
      <xdr:row>46</xdr:row>
      <xdr:rowOff>0</xdr:rowOff>
    </xdr:from>
    <xdr:to>
      <xdr:col>1</xdr:col>
      <xdr:colOff>1162050</xdr:colOff>
      <xdr:row>48</xdr:row>
      <xdr:rowOff>247650</xdr:rowOff>
    </xdr:to>
    <xdr:pic>
      <xdr:nvPicPr>
        <xdr:cNvPr id="29" name="1 Imagen" descr="C:\Users\ALEJAN~1\AppData\Local\Temp\Rar$DI00.129\logo_carta_color1.jpg">
          <a:extLst>
            <a:ext uri="{FF2B5EF4-FFF2-40B4-BE49-F238E27FC236}">
              <a16:creationId xmlns:a16="http://schemas.microsoft.com/office/drawing/2014/main" id="{363E45EA-547B-42CE-8769-50A77E10C15B}"/>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409700" cy="609600"/>
        </a:xfrm>
        <a:prstGeom prst="rect">
          <a:avLst/>
        </a:prstGeom>
        <a:noFill/>
        <a:ln>
          <a:noFill/>
        </a:ln>
      </xdr:spPr>
    </xdr:pic>
    <xdr:clientData/>
  </xdr:twoCellAnchor>
  <xdr:twoCellAnchor editAs="oneCell">
    <xdr:from>
      <xdr:col>2</xdr:col>
      <xdr:colOff>89536</xdr:colOff>
      <xdr:row>51</xdr:row>
      <xdr:rowOff>38101</xdr:rowOff>
    </xdr:from>
    <xdr:to>
      <xdr:col>2</xdr:col>
      <xdr:colOff>632460</xdr:colOff>
      <xdr:row>51</xdr:row>
      <xdr:rowOff>581025</xdr:rowOff>
    </xdr:to>
    <xdr:pic>
      <xdr:nvPicPr>
        <xdr:cNvPr id="30" name="4 Imagen" descr="http://www.pan.org.mx/wp-content/uploads/2012/07/PAN-logo.gif">
          <a:extLst>
            <a:ext uri="{FF2B5EF4-FFF2-40B4-BE49-F238E27FC236}">
              <a16:creationId xmlns:a16="http://schemas.microsoft.com/office/drawing/2014/main" id="{A0B7DC11-C1A3-4D44-AC36-202071D192E5}"/>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575436" y="1771651"/>
          <a:ext cx="542924" cy="542924"/>
        </a:xfrm>
        <a:prstGeom prst="rect">
          <a:avLst/>
        </a:prstGeom>
        <a:noFill/>
        <a:ln>
          <a:noFill/>
        </a:ln>
      </xdr:spPr>
    </xdr:pic>
    <xdr:clientData/>
  </xdr:twoCellAnchor>
  <xdr:twoCellAnchor editAs="oneCell">
    <xdr:from>
      <xdr:col>3</xdr:col>
      <xdr:colOff>93346</xdr:colOff>
      <xdr:row>51</xdr:row>
      <xdr:rowOff>47626</xdr:rowOff>
    </xdr:from>
    <xdr:to>
      <xdr:col>3</xdr:col>
      <xdr:colOff>607696</xdr:colOff>
      <xdr:row>51</xdr:row>
      <xdr:rowOff>561976</xdr:rowOff>
    </xdr:to>
    <xdr:pic>
      <xdr:nvPicPr>
        <xdr:cNvPr id="31" name="5 Imagen" descr="http://www.starmedia.com/imagenes/2012/12/pri-impulsara-renovacion-a-fondo-1.jpg">
          <a:extLst>
            <a:ext uri="{FF2B5EF4-FFF2-40B4-BE49-F238E27FC236}">
              <a16:creationId xmlns:a16="http://schemas.microsoft.com/office/drawing/2014/main" id="{892E9072-62AC-45D0-91E4-8C95D375FD41}"/>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226946" y="1781176"/>
          <a:ext cx="514350" cy="514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53340</xdr:colOff>
      <xdr:row>51</xdr:row>
      <xdr:rowOff>30480</xdr:rowOff>
    </xdr:from>
    <xdr:to>
      <xdr:col>4</xdr:col>
      <xdr:colOff>615315</xdr:colOff>
      <xdr:row>51</xdr:row>
      <xdr:rowOff>583983</xdr:rowOff>
    </xdr:to>
    <xdr:pic>
      <xdr:nvPicPr>
        <xdr:cNvPr id="32" name="Imagen 31">
          <a:extLst>
            <a:ext uri="{FF2B5EF4-FFF2-40B4-BE49-F238E27FC236}">
              <a16:creationId xmlns:a16="http://schemas.microsoft.com/office/drawing/2014/main" id="{0FFB33D8-3A98-414F-9BB4-C1F1ABC87E19}"/>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834640" y="1764030"/>
          <a:ext cx="561975" cy="5535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53340</xdr:colOff>
      <xdr:row>51</xdr:row>
      <xdr:rowOff>38100</xdr:rowOff>
    </xdr:from>
    <xdr:to>
      <xdr:col>5</xdr:col>
      <xdr:colOff>601979</xdr:colOff>
      <xdr:row>51</xdr:row>
      <xdr:rowOff>581162</xdr:rowOff>
    </xdr:to>
    <xdr:pic>
      <xdr:nvPicPr>
        <xdr:cNvPr id="33" name="Imagen 32">
          <a:extLst>
            <a:ext uri="{FF2B5EF4-FFF2-40B4-BE49-F238E27FC236}">
              <a16:creationId xmlns:a16="http://schemas.microsoft.com/office/drawing/2014/main" id="{C45CA6A2-05FC-47F9-BC4F-DF797330011A}"/>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3482340" y="1771650"/>
          <a:ext cx="548639" cy="5430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53340</xdr:colOff>
      <xdr:row>51</xdr:row>
      <xdr:rowOff>22860</xdr:rowOff>
    </xdr:from>
    <xdr:to>
      <xdr:col>6</xdr:col>
      <xdr:colOff>632460</xdr:colOff>
      <xdr:row>51</xdr:row>
      <xdr:rowOff>596809</xdr:rowOff>
    </xdr:to>
    <xdr:pic>
      <xdr:nvPicPr>
        <xdr:cNvPr id="34" name="Imagen 33">
          <a:extLst>
            <a:ext uri="{FF2B5EF4-FFF2-40B4-BE49-F238E27FC236}">
              <a16:creationId xmlns:a16="http://schemas.microsoft.com/office/drawing/2014/main" id="{302193CD-67C1-427E-97C8-D95154DF5971}"/>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4130040" y="1756410"/>
          <a:ext cx="579120" cy="5739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60960</xdr:colOff>
      <xdr:row>51</xdr:row>
      <xdr:rowOff>22860</xdr:rowOff>
    </xdr:from>
    <xdr:to>
      <xdr:col>7</xdr:col>
      <xdr:colOff>617871</xdr:colOff>
      <xdr:row>51</xdr:row>
      <xdr:rowOff>579119</xdr:rowOff>
    </xdr:to>
    <xdr:pic>
      <xdr:nvPicPr>
        <xdr:cNvPr id="35" name="Imagen 34">
          <a:extLst>
            <a:ext uri="{FF2B5EF4-FFF2-40B4-BE49-F238E27FC236}">
              <a16:creationId xmlns:a16="http://schemas.microsoft.com/office/drawing/2014/main" id="{33D55AEC-0FE2-424C-BE00-F5ADC2F335E5}"/>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4785360" y="1756410"/>
          <a:ext cx="556911" cy="5562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60960</xdr:colOff>
      <xdr:row>51</xdr:row>
      <xdr:rowOff>22860</xdr:rowOff>
    </xdr:from>
    <xdr:to>
      <xdr:col>8</xdr:col>
      <xdr:colOff>610788</xdr:colOff>
      <xdr:row>51</xdr:row>
      <xdr:rowOff>579118</xdr:rowOff>
    </xdr:to>
    <xdr:pic>
      <xdr:nvPicPr>
        <xdr:cNvPr id="36" name="Imagen 35">
          <a:extLst>
            <a:ext uri="{FF2B5EF4-FFF2-40B4-BE49-F238E27FC236}">
              <a16:creationId xmlns:a16="http://schemas.microsoft.com/office/drawing/2014/main" id="{259CEC5D-9C36-4A6F-AB2D-EE4FD4CF76F3}"/>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5433060" y="1756410"/>
          <a:ext cx="549828" cy="55625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0</xdr:colOff>
      <xdr:row>59</xdr:row>
      <xdr:rowOff>152399</xdr:rowOff>
    </xdr:from>
    <xdr:to>
      <xdr:col>10</xdr:col>
      <xdr:colOff>0</xdr:colOff>
      <xdr:row>83</xdr:row>
      <xdr:rowOff>152400</xdr:rowOff>
    </xdr:to>
    <xdr:graphicFrame macro="">
      <xdr:nvGraphicFramePr>
        <xdr:cNvPr id="37" name="Gráfico 36">
          <a:extLst>
            <a:ext uri="{FF2B5EF4-FFF2-40B4-BE49-F238E27FC236}">
              <a16:creationId xmlns:a16="http://schemas.microsoft.com/office/drawing/2014/main" id="{59A33771-C93C-424B-B6D5-574BDC7FA34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9.xml><?xml version="1.0" encoding="utf-8"?>
<xdr:wsDr xmlns:xdr="http://schemas.openxmlformats.org/drawingml/2006/spreadsheetDrawing" xmlns:a="http://schemas.openxmlformats.org/drawingml/2006/main">
  <xdr:oneCellAnchor>
    <xdr:from>
      <xdr:col>1</xdr:col>
      <xdr:colOff>0</xdr:colOff>
      <xdr:row>15</xdr:row>
      <xdr:rowOff>0</xdr:rowOff>
    </xdr:from>
    <xdr:ext cx="2249982" cy="693964"/>
    <xdr:pic>
      <xdr:nvPicPr>
        <xdr:cNvPr id="45" name="21 Imagen" descr="C:\Users\ALEJAN~1\AppData\Local\Temp\Rar$DI00.129\logo_carta_color1.jpg">
          <a:extLst>
            <a:ext uri="{FF2B5EF4-FFF2-40B4-BE49-F238E27FC236}">
              <a16:creationId xmlns:a16="http://schemas.microsoft.com/office/drawing/2014/main" id="{1F9F465F-B5F8-40BC-B7CD-BB188B31AD89}"/>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2249982" cy="693964"/>
        </a:xfrm>
        <a:prstGeom prst="rect">
          <a:avLst/>
        </a:prstGeom>
        <a:noFill/>
        <a:ln>
          <a:noFill/>
        </a:ln>
      </xdr:spPr>
    </xdr:pic>
    <xdr:clientData/>
  </xdr:oneCellAnchor>
  <xdr:twoCellAnchor>
    <xdr:from>
      <xdr:col>3</xdr:col>
      <xdr:colOff>112059</xdr:colOff>
      <xdr:row>39</xdr:row>
      <xdr:rowOff>49945</xdr:rowOff>
    </xdr:from>
    <xdr:to>
      <xdr:col>12</xdr:col>
      <xdr:colOff>0</xdr:colOff>
      <xdr:row>58</xdr:row>
      <xdr:rowOff>108858</xdr:rowOff>
    </xdr:to>
    <xdr:graphicFrame macro="">
      <xdr:nvGraphicFramePr>
        <xdr:cNvPr id="46" name="Gráfico 45">
          <a:extLst>
            <a:ext uri="{FF2B5EF4-FFF2-40B4-BE49-F238E27FC236}">
              <a16:creationId xmlns:a16="http://schemas.microsoft.com/office/drawing/2014/main" id="{BFC567F8-4800-4EC8-8569-8D2FB9443D4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3</xdr:col>
      <xdr:colOff>86632</xdr:colOff>
      <xdr:row>18</xdr:row>
      <xdr:rowOff>100853</xdr:rowOff>
    </xdr:from>
    <xdr:to>
      <xdr:col>3</xdr:col>
      <xdr:colOff>680544</xdr:colOff>
      <xdr:row>19</xdr:row>
      <xdr:rowOff>274264</xdr:rowOff>
    </xdr:to>
    <xdr:pic>
      <xdr:nvPicPr>
        <xdr:cNvPr id="47" name="Imagen 46">
          <a:extLst>
            <a:ext uri="{FF2B5EF4-FFF2-40B4-BE49-F238E27FC236}">
              <a16:creationId xmlns:a16="http://schemas.microsoft.com/office/drawing/2014/main" id="{84DB4EA2-3D61-4170-B1E5-0AFEB05F1467}"/>
            </a:ext>
          </a:extLst>
        </xdr:cNvPr>
        <xdr:cNvPicPr>
          <a:picLocks noChangeAspect="1"/>
        </xdr:cNvPicPr>
      </xdr:nvPicPr>
      <xdr:blipFill>
        <a:blip xmlns:r="http://schemas.openxmlformats.org/officeDocument/2006/relationships" r:embed="rId3"/>
        <a:stretch>
          <a:fillRect/>
        </a:stretch>
      </xdr:blipFill>
      <xdr:spPr>
        <a:xfrm>
          <a:off x="1944007" y="1301003"/>
          <a:ext cx="593912" cy="597274"/>
        </a:xfrm>
        <a:prstGeom prst="rect">
          <a:avLst/>
        </a:prstGeom>
      </xdr:spPr>
    </xdr:pic>
    <xdr:clientData/>
  </xdr:twoCellAnchor>
  <xdr:twoCellAnchor editAs="oneCell">
    <xdr:from>
      <xdr:col>4</xdr:col>
      <xdr:colOff>78442</xdr:colOff>
      <xdr:row>18</xdr:row>
      <xdr:rowOff>100853</xdr:rowOff>
    </xdr:from>
    <xdr:to>
      <xdr:col>4</xdr:col>
      <xdr:colOff>637522</xdr:colOff>
      <xdr:row>19</xdr:row>
      <xdr:rowOff>302397</xdr:rowOff>
    </xdr:to>
    <xdr:pic>
      <xdr:nvPicPr>
        <xdr:cNvPr id="55" name="Imagen 54">
          <a:extLst>
            <a:ext uri="{FF2B5EF4-FFF2-40B4-BE49-F238E27FC236}">
              <a16:creationId xmlns:a16="http://schemas.microsoft.com/office/drawing/2014/main" id="{DAD25578-B5F4-4D34-8F25-72EF9FD7F246}"/>
            </a:ext>
          </a:extLst>
        </xdr:cNvPr>
        <xdr:cNvPicPr>
          <a:picLocks noChangeAspect="1"/>
        </xdr:cNvPicPr>
      </xdr:nvPicPr>
      <xdr:blipFill>
        <a:blip xmlns:r="http://schemas.openxmlformats.org/officeDocument/2006/relationships" r:embed="rId4"/>
        <a:stretch>
          <a:fillRect/>
        </a:stretch>
      </xdr:blipFill>
      <xdr:spPr>
        <a:xfrm>
          <a:off x="2678767" y="1301003"/>
          <a:ext cx="559080" cy="627788"/>
        </a:xfrm>
        <a:prstGeom prst="rect">
          <a:avLst/>
        </a:prstGeom>
      </xdr:spPr>
    </xdr:pic>
    <xdr:clientData/>
  </xdr:twoCellAnchor>
  <xdr:twoCellAnchor editAs="oneCell">
    <xdr:from>
      <xdr:col>5</xdr:col>
      <xdr:colOff>89647</xdr:colOff>
      <xdr:row>18</xdr:row>
      <xdr:rowOff>134470</xdr:rowOff>
    </xdr:from>
    <xdr:to>
      <xdr:col>5</xdr:col>
      <xdr:colOff>661147</xdr:colOff>
      <xdr:row>19</xdr:row>
      <xdr:rowOff>285469</xdr:rowOff>
    </xdr:to>
    <xdr:pic>
      <xdr:nvPicPr>
        <xdr:cNvPr id="75" name="Imagen 74">
          <a:extLst>
            <a:ext uri="{FF2B5EF4-FFF2-40B4-BE49-F238E27FC236}">
              <a16:creationId xmlns:a16="http://schemas.microsoft.com/office/drawing/2014/main" id="{C849005B-92B6-4FEB-8AC9-E51A1924DFBB}"/>
            </a:ext>
          </a:extLst>
        </xdr:cNvPr>
        <xdr:cNvPicPr>
          <a:picLocks noChangeAspect="1"/>
        </xdr:cNvPicPr>
      </xdr:nvPicPr>
      <xdr:blipFill>
        <a:blip xmlns:r="http://schemas.openxmlformats.org/officeDocument/2006/relationships" r:embed="rId5"/>
        <a:stretch>
          <a:fillRect/>
        </a:stretch>
      </xdr:blipFill>
      <xdr:spPr>
        <a:xfrm>
          <a:off x="3432922" y="1334620"/>
          <a:ext cx="571500" cy="574862"/>
        </a:xfrm>
        <a:prstGeom prst="rect">
          <a:avLst/>
        </a:prstGeom>
      </xdr:spPr>
    </xdr:pic>
    <xdr:clientData/>
  </xdr:twoCellAnchor>
  <xdr:twoCellAnchor editAs="oneCell">
    <xdr:from>
      <xdr:col>6</xdr:col>
      <xdr:colOff>88434</xdr:colOff>
      <xdr:row>18</xdr:row>
      <xdr:rowOff>134470</xdr:rowOff>
    </xdr:from>
    <xdr:to>
      <xdr:col>6</xdr:col>
      <xdr:colOff>693552</xdr:colOff>
      <xdr:row>19</xdr:row>
      <xdr:rowOff>316706</xdr:rowOff>
    </xdr:to>
    <xdr:pic>
      <xdr:nvPicPr>
        <xdr:cNvPr id="79" name="Imagen 78">
          <a:extLst>
            <a:ext uri="{FF2B5EF4-FFF2-40B4-BE49-F238E27FC236}">
              <a16:creationId xmlns:a16="http://schemas.microsoft.com/office/drawing/2014/main" id="{14DD30EA-5C17-4399-B155-BD79901E0E8E}"/>
            </a:ext>
          </a:extLst>
        </xdr:cNvPr>
        <xdr:cNvPicPr>
          <a:picLocks noChangeAspect="1"/>
        </xdr:cNvPicPr>
      </xdr:nvPicPr>
      <xdr:blipFill>
        <a:blip xmlns:r="http://schemas.openxmlformats.org/officeDocument/2006/relationships" r:embed="rId6"/>
        <a:stretch>
          <a:fillRect/>
        </a:stretch>
      </xdr:blipFill>
      <xdr:spPr>
        <a:xfrm>
          <a:off x="4174659" y="1334620"/>
          <a:ext cx="605118" cy="608480"/>
        </a:xfrm>
        <a:prstGeom prst="rect">
          <a:avLst/>
        </a:prstGeom>
      </xdr:spPr>
    </xdr:pic>
    <xdr:clientData/>
  </xdr:twoCellAnchor>
  <xdr:twoCellAnchor editAs="oneCell">
    <xdr:from>
      <xdr:col>7</xdr:col>
      <xdr:colOff>89647</xdr:colOff>
      <xdr:row>18</xdr:row>
      <xdr:rowOff>100852</xdr:rowOff>
    </xdr:from>
    <xdr:to>
      <xdr:col>7</xdr:col>
      <xdr:colOff>683559</xdr:colOff>
      <xdr:row>19</xdr:row>
      <xdr:rowOff>280862</xdr:rowOff>
    </xdr:to>
    <xdr:pic>
      <xdr:nvPicPr>
        <xdr:cNvPr id="80" name="Imagen 79">
          <a:extLst>
            <a:ext uri="{FF2B5EF4-FFF2-40B4-BE49-F238E27FC236}">
              <a16:creationId xmlns:a16="http://schemas.microsoft.com/office/drawing/2014/main" id="{47B748BE-63F6-4EB1-A6FD-8A30C6030F70}"/>
            </a:ext>
          </a:extLst>
        </xdr:cNvPr>
        <xdr:cNvPicPr>
          <a:picLocks noChangeAspect="1"/>
        </xdr:cNvPicPr>
      </xdr:nvPicPr>
      <xdr:blipFill>
        <a:blip xmlns:r="http://schemas.openxmlformats.org/officeDocument/2006/relationships" r:embed="rId7"/>
        <a:stretch>
          <a:fillRect/>
        </a:stretch>
      </xdr:blipFill>
      <xdr:spPr>
        <a:xfrm>
          <a:off x="4918822" y="1301002"/>
          <a:ext cx="593912" cy="603873"/>
        </a:xfrm>
        <a:prstGeom prst="rect">
          <a:avLst/>
        </a:prstGeom>
      </xdr:spPr>
    </xdr:pic>
    <xdr:clientData/>
  </xdr:twoCellAnchor>
  <xdr:twoCellAnchor editAs="oneCell">
    <xdr:from>
      <xdr:col>9</xdr:col>
      <xdr:colOff>56029</xdr:colOff>
      <xdr:row>18</xdr:row>
      <xdr:rowOff>100853</xdr:rowOff>
    </xdr:from>
    <xdr:to>
      <xdr:col>9</xdr:col>
      <xdr:colOff>649941</xdr:colOff>
      <xdr:row>19</xdr:row>
      <xdr:rowOff>309734</xdr:rowOff>
    </xdr:to>
    <xdr:pic>
      <xdr:nvPicPr>
        <xdr:cNvPr id="81" name="Imagen 80" descr="http://www.ieehidalgo.org.mx/images/template-content/NAHgo.jpg">
          <a:extLst>
            <a:ext uri="{FF2B5EF4-FFF2-40B4-BE49-F238E27FC236}">
              <a16:creationId xmlns:a16="http://schemas.microsoft.com/office/drawing/2014/main" id="{3FED8C0E-C4EA-468A-AB2C-02F9D921335C}"/>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371104" y="1301003"/>
          <a:ext cx="593912" cy="635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67235</xdr:colOff>
      <xdr:row>18</xdr:row>
      <xdr:rowOff>123265</xdr:rowOff>
    </xdr:from>
    <xdr:to>
      <xdr:col>10</xdr:col>
      <xdr:colOff>683559</xdr:colOff>
      <xdr:row>19</xdr:row>
      <xdr:rowOff>305500</xdr:rowOff>
    </xdr:to>
    <xdr:pic>
      <xdr:nvPicPr>
        <xdr:cNvPr id="82" name="Imagen 81" descr="http://www.ieehidalgo.org.mx/images/template-content/PESH.jpg">
          <a:extLst>
            <a:ext uri="{FF2B5EF4-FFF2-40B4-BE49-F238E27FC236}">
              <a16:creationId xmlns:a16="http://schemas.microsoft.com/office/drawing/2014/main" id="{7A6810DA-F357-440E-9097-8C414B16F67B}"/>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125260" y="1323415"/>
          <a:ext cx="616324" cy="6084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66675</xdr:colOff>
      <xdr:row>18</xdr:row>
      <xdr:rowOff>66675</xdr:rowOff>
    </xdr:from>
    <xdr:to>
      <xdr:col>8</xdr:col>
      <xdr:colOff>657225</xdr:colOff>
      <xdr:row>19</xdr:row>
      <xdr:rowOff>242887</xdr:rowOff>
    </xdr:to>
    <xdr:pic>
      <xdr:nvPicPr>
        <xdr:cNvPr id="83" name="Imagen 5">
          <a:extLst>
            <a:ext uri="{FF2B5EF4-FFF2-40B4-BE49-F238E27FC236}">
              <a16:creationId xmlns:a16="http://schemas.microsoft.com/office/drawing/2014/main" id="{DF490991-0AA1-4A88-AB62-5B7C1C227B94}"/>
            </a:ext>
            <a:ext uri="{147F2762-F138-4A5C-976F-8EAC2B608ADB}">
              <a16:predDERef xmlns:a16="http://schemas.microsoft.com/office/drawing/2014/main" pred="{7138F48A-2F3C-487D-8C97-4A540EECE301}"/>
            </a:ext>
          </a:extLst>
        </xdr:cNvPr>
        <xdr:cNvPicPr>
          <a:picLocks noChangeAspect="1"/>
        </xdr:cNvPicPr>
      </xdr:nvPicPr>
      <xdr:blipFill>
        <a:blip xmlns:r="http://schemas.openxmlformats.org/officeDocument/2006/relationships" r:embed="rId10"/>
        <a:stretch>
          <a:fillRect/>
        </a:stretch>
      </xdr:blipFill>
      <xdr:spPr>
        <a:xfrm>
          <a:off x="5638800" y="1266825"/>
          <a:ext cx="590550" cy="600075"/>
        </a:xfrm>
        <a:prstGeom prst="rect">
          <a:avLst/>
        </a:prstGeom>
      </xdr:spPr>
    </xdr:pic>
    <xdr:clientData/>
  </xdr:twoCellAnchor>
  <xdr:oneCellAnchor>
    <xdr:from>
      <xdr:col>1</xdr:col>
      <xdr:colOff>0</xdr:colOff>
      <xdr:row>67</xdr:row>
      <xdr:rowOff>0</xdr:rowOff>
    </xdr:from>
    <xdr:ext cx="2249982" cy="693964"/>
    <xdr:pic>
      <xdr:nvPicPr>
        <xdr:cNvPr id="84" name="21 Imagen" descr="C:\Users\ALEJAN~1\AppData\Local\Temp\Rar$DI00.129\logo_carta_color1.jpg">
          <a:extLst>
            <a:ext uri="{FF2B5EF4-FFF2-40B4-BE49-F238E27FC236}">
              <a16:creationId xmlns:a16="http://schemas.microsoft.com/office/drawing/2014/main" id="{6B65DB2F-0FD6-4125-94A8-E6037C6DE518}"/>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2249982" cy="693964"/>
        </a:xfrm>
        <a:prstGeom prst="rect">
          <a:avLst/>
        </a:prstGeom>
        <a:noFill/>
        <a:ln>
          <a:noFill/>
        </a:ln>
      </xdr:spPr>
    </xdr:pic>
    <xdr:clientData/>
  </xdr:oneCellAnchor>
  <xdr:twoCellAnchor>
    <xdr:from>
      <xdr:col>3</xdr:col>
      <xdr:colOff>112059</xdr:colOff>
      <xdr:row>98</xdr:row>
      <xdr:rowOff>49945</xdr:rowOff>
    </xdr:from>
    <xdr:to>
      <xdr:col>12</xdr:col>
      <xdr:colOff>0</xdr:colOff>
      <xdr:row>117</xdr:row>
      <xdr:rowOff>108858</xdr:rowOff>
    </xdr:to>
    <xdr:graphicFrame macro="">
      <xdr:nvGraphicFramePr>
        <xdr:cNvPr id="85" name="Gráfico 84">
          <a:extLst>
            <a:ext uri="{FF2B5EF4-FFF2-40B4-BE49-F238E27FC236}">
              <a16:creationId xmlns:a16="http://schemas.microsoft.com/office/drawing/2014/main" id="{6F016F25-4A5F-425B-886A-22C584DFC3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oneCell">
    <xdr:from>
      <xdr:col>3</xdr:col>
      <xdr:colOff>86632</xdr:colOff>
      <xdr:row>70</xdr:row>
      <xdr:rowOff>100853</xdr:rowOff>
    </xdr:from>
    <xdr:to>
      <xdr:col>3</xdr:col>
      <xdr:colOff>680544</xdr:colOff>
      <xdr:row>71</xdr:row>
      <xdr:rowOff>298077</xdr:rowOff>
    </xdr:to>
    <xdr:pic>
      <xdr:nvPicPr>
        <xdr:cNvPr id="86" name="Imagen 85">
          <a:extLst>
            <a:ext uri="{FF2B5EF4-FFF2-40B4-BE49-F238E27FC236}">
              <a16:creationId xmlns:a16="http://schemas.microsoft.com/office/drawing/2014/main" id="{FA280CF5-B05E-4F1E-8D53-29E45A5C9F68}"/>
            </a:ext>
          </a:extLst>
        </xdr:cNvPr>
        <xdr:cNvPicPr>
          <a:picLocks noChangeAspect="1"/>
        </xdr:cNvPicPr>
      </xdr:nvPicPr>
      <xdr:blipFill>
        <a:blip xmlns:r="http://schemas.openxmlformats.org/officeDocument/2006/relationships" r:embed="rId3"/>
        <a:stretch>
          <a:fillRect/>
        </a:stretch>
      </xdr:blipFill>
      <xdr:spPr>
        <a:xfrm>
          <a:off x="1944007" y="1301003"/>
          <a:ext cx="593912" cy="597274"/>
        </a:xfrm>
        <a:prstGeom prst="rect">
          <a:avLst/>
        </a:prstGeom>
      </xdr:spPr>
    </xdr:pic>
    <xdr:clientData/>
  </xdr:twoCellAnchor>
  <xdr:twoCellAnchor editAs="oneCell">
    <xdr:from>
      <xdr:col>4</xdr:col>
      <xdr:colOff>78442</xdr:colOff>
      <xdr:row>70</xdr:row>
      <xdr:rowOff>100853</xdr:rowOff>
    </xdr:from>
    <xdr:to>
      <xdr:col>4</xdr:col>
      <xdr:colOff>637522</xdr:colOff>
      <xdr:row>71</xdr:row>
      <xdr:rowOff>326209</xdr:rowOff>
    </xdr:to>
    <xdr:pic>
      <xdr:nvPicPr>
        <xdr:cNvPr id="87" name="Imagen 86">
          <a:extLst>
            <a:ext uri="{FF2B5EF4-FFF2-40B4-BE49-F238E27FC236}">
              <a16:creationId xmlns:a16="http://schemas.microsoft.com/office/drawing/2014/main" id="{7D34C7A6-459D-41A8-BBAF-3F6BDAFEB657}"/>
            </a:ext>
          </a:extLst>
        </xdr:cNvPr>
        <xdr:cNvPicPr>
          <a:picLocks noChangeAspect="1"/>
        </xdr:cNvPicPr>
      </xdr:nvPicPr>
      <xdr:blipFill>
        <a:blip xmlns:r="http://schemas.openxmlformats.org/officeDocument/2006/relationships" r:embed="rId4"/>
        <a:stretch>
          <a:fillRect/>
        </a:stretch>
      </xdr:blipFill>
      <xdr:spPr>
        <a:xfrm>
          <a:off x="2678767" y="1301003"/>
          <a:ext cx="559080" cy="627788"/>
        </a:xfrm>
        <a:prstGeom prst="rect">
          <a:avLst/>
        </a:prstGeom>
      </xdr:spPr>
    </xdr:pic>
    <xdr:clientData/>
  </xdr:twoCellAnchor>
  <xdr:twoCellAnchor editAs="oneCell">
    <xdr:from>
      <xdr:col>5</xdr:col>
      <xdr:colOff>89647</xdr:colOff>
      <xdr:row>70</xdr:row>
      <xdr:rowOff>134470</xdr:rowOff>
    </xdr:from>
    <xdr:to>
      <xdr:col>5</xdr:col>
      <xdr:colOff>661147</xdr:colOff>
      <xdr:row>71</xdr:row>
      <xdr:rowOff>309282</xdr:rowOff>
    </xdr:to>
    <xdr:pic>
      <xdr:nvPicPr>
        <xdr:cNvPr id="88" name="Imagen 87">
          <a:extLst>
            <a:ext uri="{FF2B5EF4-FFF2-40B4-BE49-F238E27FC236}">
              <a16:creationId xmlns:a16="http://schemas.microsoft.com/office/drawing/2014/main" id="{6C73DB66-6441-4717-8CE1-91A6C3CE7EDF}"/>
            </a:ext>
          </a:extLst>
        </xdr:cNvPr>
        <xdr:cNvPicPr>
          <a:picLocks noChangeAspect="1"/>
        </xdr:cNvPicPr>
      </xdr:nvPicPr>
      <xdr:blipFill>
        <a:blip xmlns:r="http://schemas.openxmlformats.org/officeDocument/2006/relationships" r:embed="rId5"/>
        <a:stretch>
          <a:fillRect/>
        </a:stretch>
      </xdr:blipFill>
      <xdr:spPr>
        <a:xfrm>
          <a:off x="3432922" y="1334620"/>
          <a:ext cx="571500" cy="574862"/>
        </a:xfrm>
        <a:prstGeom prst="rect">
          <a:avLst/>
        </a:prstGeom>
      </xdr:spPr>
    </xdr:pic>
    <xdr:clientData/>
  </xdr:twoCellAnchor>
  <xdr:twoCellAnchor editAs="oneCell">
    <xdr:from>
      <xdr:col>6</xdr:col>
      <xdr:colOff>88434</xdr:colOff>
      <xdr:row>70</xdr:row>
      <xdr:rowOff>134470</xdr:rowOff>
    </xdr:from>
    <xdr:to>
      <xdr:col>6</xdr:col>
      <xdr:colOff>693552</xdr:colOff>
      <xdr:row>71</xdr:row>
      <xdr:rowOff>340518</xdr:rowOff>
    </xdr:to>
    <xdr:pic>
      <xdr:nvPicPr>
        <xdr:cNvPr id="89" name="Imagen 88">
          <a:extLst>
            <a:ext uri="{FF2B5EF4-FFF2-40B4-BE49-F238E27FC236}">
              <a16:creationId xmlns:a16="http://schemas.microsoft.com/office/drawing/2014/main" id="{6E34E67A-E156-4B6A-B417-FFC280CA5C7D}"/>
            </a:ext>
          </a:extLst>
        </xdr:cNvPr>
        <xdr:cNvPicPr>
          <a:picLocks noChangeAspect="1"/>
        </xdr:cNvPicPr>
      </xdr:nvPicPr>
      <xdr:blipFill>
        <a:blip xmlns:r="http://schemas.openxmlformats.org/officeDocument/2006/relationships" r:embed="rId6"/>
        <a:stretch>
          <a:fillRect/>
        </a:stretch>
      </xdr:blipFill>
      <xdr:spPr>
        <a:xfrm>
          <a:off x="4174659" y="1334620"/>
          <a:ext cx="605118" cy="608480"/>
        </a:xfrm>
        <a:prstGeom prst="rect">
          <a:avLst/>
        </a:prstGeom>
      </xdr:spPr>
    </xdr:pic>
    <xdr:clientData/>
  </xdr:twoCellAnchor>
  <xdr:twoCellAnchor editAs="oneCell">
    <xdr:from>
      <xdr:col>7</xdr:col>
      <xdr:colOff>89647</xdr:colOff>
      <xdr:row>70</xdr:row>
      <xdr:rowOff>100852</xdr:rowOff>
    </xdr:from>
    <xdr:to>
      <xdr:col>7</xdr:col>
      <xdr:colOff>683559</xdr:colOff>
      <xdr:row>71</xdr:row>
      <xdr:rowOff>304675</xdr:rowOff>
    </xdr:to>
    <xdr:pic>
      <xdr:nvPicPr>
        <xdr:cNvPr id="90" name="Imagen 89">
          <a:extLst>
            <a:ext uri="{FF2B5EF4-FFF2-40B4-BE49-F238E27FC236}">
              <a16:creationId xmlns:a16="http://schemas.microsoft.com/office/drawing/2014/main" id="{44DD0BE9-458C-4AB7-BB47-F2C15EA9332C}"/>
            </a:ext>
          </a:extLst>
        </xdr:cNvPr>
        <xdr:cNvPicPr>
          <a:picLocks noChangeAspect="1"/>
        </xdr:cNvPicPr>
      </xdr:nvPicPr>
      <xdr:blipFill>
        <a:blip xmlns:r="http://schemas.openxmlformats.org/officeDocument/2006/relationships" r:embed="rId7"/>
        <a:stretch>
          <a:fillRect/>
        </a:stretch>
      </xdr:blipFill>
      <xdr:spPr>
        <a:xfrm>
          <a:off x="4918822" y="1301002"/>
          <a:ext cx="593912" cy="603873"/>
        </a:xfrm>
        <a:prstGeom prst="rect">
          <a:avLst/>
        </a:prstGeom>
      </xdr:spPr>
    </xdr:pic>
    <xdr:clientData/>
  </xdr:twoCellAnchor>
  <xdr:twoCellAnchor editAs="oneCell">
    <xdr:from>
      <xdr:col>9</xdr:col>
      <xdr:colOff>56029</xdr:colOff>
      <xdr:row>70</xdr:row>
      <xdr:rowOff>100853</xdr:rowOff>
    </xdr:from>
    <xdr:to>
      <xdr:col>9</xdr:col>
      <xdr:colOff>649941</xdr:colOff>
      <xdr:row>71</xdr:row>
      <xdr:rowOff>333546</xdr:rowOff>
    </xdr:to>
    <xdr:pic>
      <xdr:nvPicPr>
        <xdr:cNvPr id="91" name="Imagen 90" descr="http://www.ieehidalgo.org.mx/images/template-content/NAHgo.jpg">
          <a:extLst>
            <a:ext uri="{FF2B5EF4-FFF2-40B4-BE49-F238E27FC236}">
              <a16:creationId xmlns:a16="http://schemas.microsoft.com/office/drawing/2014/main" id="{F1BC0B7E-4439-42F5-B088-2331455D78C6}"/>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6371104" y="1301003"/>
          <a:ext cx="593912" cy="635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67235</xdr:colOff>
      <xdr:row>70</xdr:row>
      <xdr:rowOff>123265</xdr:rowOff>
    </xdr:from>
    <xdr:to>
      <xdr:col>10</xdr:col>
      <xdr:colOff>683559</xdr:colOff>
      <xdr:row>71</xdr:row>
      <xdr:rowOff>329312</xdr:rowOff>
    </xdr:to>
    <xdr:pic>
      <xdr:nvPicPr>
        <xdr:cNvPr id="92" name="Imagen 91" descr="http://www.ieehidalgo.org.mx/images/template-content/PESH.jpg">
          <a:extLst>
            <a:ext uri="{FF2B5EF4-FFF2-40B4-BE49-F238E27FC236}">
              <a16:creationId xmlns:a16="http://schemas.microsoft.com/office/drawing/2014/main" id="{F488D927-74DF-4FB9-B448-F04659B07F82}"/>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125260" y="1323415"/>
          <a:ext cx="616324" cy="6084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66675</xdr:colOff>
      <xdr:row>70</xdr:row>
      <xdr:rowOff>66675</xdr:rowOff>
    </xdr:from>
    <xdr:to>
      <xdr:col>8</xdr:col>
      <xdr:colOff>657225</xdr:colOff>
      <xdr:row>71</xdr:row>
      <xdr:rowOff>266700</xdr:rowOff>
    </xdr:to>
    <xdr:pic>
      <xdr:nvPicPr>
        <xdr:cNvPr id="93" name="Imagen 5">
          <a:extLst>
            <a:ext uri="{FF2B5EF4-FFF2-40B4-BE49-F238E27FC236}">
              <a16:creationId xmlns:a16="http://schemas.microsoft.com/office/drawing/2014/main" id="{D2F5D211-8D42-4D31-BAF6-ACC3F87D6455}"/>
            </a:ext>
            <a:ext uri="{147F2762-F138-4A5C-976F-8EAC2B608ADB}">
              <a16:predDERef xmlns:a16="http://schemas.microsoft.com/office/drawing/2014/main" pred="{7138F48A-2F3C-487D-8C97-4A540EECE301}"/>
            </a:ext>
          </a:extLst>
        </xdr:cNvPr>
        <xdr:cNvPicPr>
          <a:picLocks noChangeAspect="1"/>
        </xdr:cNvPicPr>
      </xdr:nvPicPr>
      <xdr:blipFill>
        <a:blip xmlns:r="http://schemas.openxmlformats.org/officeDocument/2006/relationships" r:embed="rId10"/>
        <a:stretch>
          <a:fillRect/>
        </a:stretch>
      </xdr:blipFill>
      <xdr:spPr>
        <a:xfrm>
          <a:off x="5638800" y="1266825"/>
          <a:ext cx="590550" cy="600075"/>
        </a:xfrm>
        <a:prstGeom prst="rect">
          <a:avLst/>
        </a:prstGeom>
      </xdr:spPr>
    </xdr:pic>
    <xdr:clientData/>
  </xdr:twoCellAnchor>
  <xdr:twoCellAnchor editAs="oneCell">
    <xdr:from>
      <xdr:col>2</xdr:col>
      <xdr:colOff>47625</xdr:colOff>
      <xdr:row>4</xdr:row>
      <xdr:rowOff>57990</xdr:rowOff>
    </xdr:from>
    <xdr:to>
      <xdr:col>2</xdr:col>
      <xdr:colOff>641537</xdr:colOff>
      <xdr:row>4</xdr:row>
      <xdr:rowOff>648121</xdr:rowOff>
    </xdr:to>
    <xdr:pic>
      <xdr:nvPicPr>
        <xdr:cNvPr id="94" name="Imagen 93">
          <a:extLst>
            <a:ext uri="{FF2B5EF4-FFF2-40B4-BE49-F238E27FC236}">
              <a16:creationId xmlns:a16="http://schemas.microsoft.com/office/drawing/2014/main" id="{8B25EF7F-7F81-43D8-871D-1DBD7EF21EC9}"/>
            </a:ext>
          </a:extLst>
        </xdr:cNvPr>
        <xdr:cNvPicPr>
          <a:picLocks noChangeAspect="1"/>
        </xdr:cNvPicPr>
      </xdr:nvPicPr>
      <xdr:blipFill>
        <a:blip xmlns:r="http://schemas.openxmlformats.org/officeDocument/2006/relationships" r:embed="rId3"/>
        <a:stretch>
          <a:fillRect/>
        </a:stretch>
      </xdr:blipFill>
      <xdr:spPr>
        <a:xfrm>
          <a:off x="1535906" y="1427209"/>
          <a:ext cx="593912" cy="590131"/>
        </a:xfrm>
        <a:prstGeom prst="rect">
          <a:avLst/>
        </a:prstGeom>
      </xdr:spPr>
    </xdr:pic>
    <xdr:clientData/>
  </xdr:twoCellAnchor>
  <xdr:twoCellAnchor editAs="oneCell">
    <xdr:from>
      <xdr:col>3</xdr:col>
      <xdr:colOff>75153</xdr:colOff>
      <xdr:row>4</xdr:row>
      <xdr:rowOff>34178</xdr:rowOff>
    </xdr:from>
    <xdr:to>
      <xdr:col>3</xdr:col>
      <xdr:colOff>634233</xdr:colOff>
      <xdr:row>4</xdr:row>
      <xdr:rowOff>652441</xdr:rowOff>
    </xdr:to>
    <xdr:pic>
      <xdr:nvPicPr>
        <xdr:cNvPr id="95" name="Imagen 94">
          <a:extLst>
            <a:ext uri="{FF2B5EF4-FFF2-40B4-BE49-F238E27FC236}">
              <a16:creationId xmlns:a16="http://schemas.microsoft.com/office/drawing/2014/main" id="{1145EFFE-8C0F-4572-A23D-73018B50DF6F}"/>
            </a:ext>
          </a:extLst>
        </xdr:cNvPr>
        <xdr:cNvPicPr>
          <a:picLocks noChangeAspect="1"/>
        </xdr:cNvPicPr>
      </xdr:nvPicPr>
      <xdr:blipFill>
        <a:blip xmlns:r="http://schemas.openxmlformats.org/officeDocument/2006/relationships" r:embed="rId4"/>
        <a:stretch>
          <a:fillRect/>
        </a:stretch>
      </xdr:blipFill>
      <xdr:spPr>
        <a:xfrm>
          <a:off x="2301622" y="1403397"/>
          <a:ext cx="559080" cy="618263"/>
        </a:xfrm>
        <a:prstGeom prst="rect">
          <a:avLst/>
        </a:prstGeom>
      </xdr:spPr>
    </xdr:pic>
    <xdr:clientData/>
  </xdr:twoCellAnchor>
  <xdr:twoCellAnchor editAs="oneCell">
    <xdr:from>
      <xdr:col>4</xdr:col>
      <xdr:colOff>110171</xdr:colOff>
      <xdr:row>4</xdr:row>
      <xdr:rowOff>43982</xdr:rowOff>
    </xdr:from>
    <xdr:to>
      <xdr:col>4</xdr:col>
      <xdr:colOff>681671</xdr:colOff>
      <xdr:row>4</xdr:row>
      <xdr:rowOff>611701</xdr:rowOff>
    </xdr:to>
    <xdr:pic>
      <xdr:nvPicPr>
        <xdr:cNvPr id="96" name="Imagen 95">
          <a:extLst>
            <a:ext uri="{FF2B5EF4-FFF2-40B4-BE49-F238E27FC236}">
              <a16:creationId xmlns:a16="http://schemas.microsoft.com/office/drawing/2014/main" id="{F4572D4F-E748-4787-B88B-32DE6379578B}"/>
            </a:ext>
          </a:extLst>
        </xdr:cNvPr>
        <xdr:cNvPicPr>
          <a:picLocks noChangeAspect="1"/>
        </xdr:cNvPicPr>
      </xdr:nvPicPr>
      <xdr:blipFill>
        <a:blip xmlns:r="http://schemas.openxmlformats.org/officeDocument/2006/relationships" r:embed="rId5"/>
        <a:stretch>
          <a:fillRect/>
        </a:stretch>
      </xdr:blipFill>
      <xdr:spPr>
        <a:xfrm>
          <a:off x="3074827" y="1413201"/>
          <a:ext cx="571500" cy="567719"/>
        </a:xfrm>
        <a:prstGeom prst="rect">
          <a:avLst/>
        </a:prstGeom>
      </xdr:spPr>
    </xdr:pic>
    <xdr:clientData/>
  </xdr:twoCellAnchor>
  <xdr:twoCellAnchor editAs="oneCell">
    <xdr:from>
      <xdr:col>5</xdr:col>
      <xdr:colOff>120864</xdr:colOff>
      <xdr:row>4</xdr:row>
      <xdr:rowOff>55889</xdr:rowOff>
    </xdr:from>
    <xdr:to>
      <xdr:col>5</xdr:col>
      <xdr:colOff>725982</xdr:colOff>
      <xdr:row>5</xdr:row>
      <xdr:rowOff>0</xdr:rowOff>
    </xdr:to>
    <xdr:pic>
      <xdr:nvPicPr>
        <xdr:cNvPr id="97" name="Imagen 96">
          <a:extLst>
            <a:ext uri="{FF2B5EF4-FFF2-40B4-BE49-F238E27FC236}">
              <a16:creationId xmlns:a16="http://schemas.microsoft.com/office/drawing/2014/main" id="{56ED4A79-A463-42A3-BE9E-711A80B20769}"/>
            </a:ext>
          </a:extLst>
        </xdr:cNvPr>
        <xdr:cNvPicPr>
          <a:picLocks noChangeAspect="1"/>
        </xdr:cNvPicPr>
      </xdr:nvPicPr>
      <xdr:blipFill>
        <a:blip xmlns:r="http://schemas.openxmlformats.org/officeDocument/2006/relationships" r:embed="rId6"/>
        <a:stretch>
          <a:fillRect/>
        </a:stretch>
      </xdr:blipFill>
      <xdr:spPr>
        <a:xfrm>
          <a:off x="3823708" y="1425108"/>
          <a:ext cx="605118" cy="598955"/>
        </a:xfrm>
        <a:prstGeom prst="rect">
          <a:avLst/>
        </a:prstGeom>
      </xdr:spPr>
    </xdr:pic>
    <xdr:clientData/>
  </xdr:twoCellAnchor>
  <xdr:twoCellAnchor editAs="oneCell">
    <xdr:from>
      <xdr:col>6</xdr:col>
      <xdr:colOff>86359</xdr:colOff>
      <xdr:row>4</xdr:row>
      <xdr:rowOff>46083</xdr:rowOff>
    </xdr:from>
    <xdr:to>
      <xdr:col>6</xdr:col>
      <xdr:colOff>680271</xdr:colOff>
      <xdr:row>4</xdr:row>
      <xdr:rowOff>642813</xdr:rowOff>
    </xdr:to>
    <xdr:pic>
      <xdr:nvPicPr>
        <xdr:cNvPr id="98" name="Imagen 97">
          <a:extLst>
            <a:ext uri="{FF2B5EF4-FFF2-40B4-BE49-F238E27FC236}">
              <a16:creationId xmlns:a16="http://schemas.microsoft.com/office/drawing/2014/main" id="{4776FB29-7188-4965-A3CC-CB37C1B71F9F}"/>
            </a:ext>
          </a:extLst>
        </xdr:cNvPr>
        <xdr:cNvPicPr>
          <a:picLocks noChangeAspect="1"/>
        </xdr:cNvPicPr>
      </xdr:nvPicPr>
      <xdr:blipFill>
        <a:blip xmlns:r="http://schemas.openxmlformats.org/officeDocument/2006/relationships" r:embed="rId7"/>
        <a:stretch>
          <a:fillRect/>
        </a:stretch>
      </xdr:blipFill>
      <xdr:spPr>
        <a:xfrm>
          <a:off x="4527390" y="1415302"/>
          <a:ext cx="593912" cy="596730"/>
        </a:xfrm>
        <a:prstGeom prst="rect">
          <a:avLst/>
        </a:prstGeom>
      </xdr:spPr>
    </xdr:pic>
    <xdr:clientData/>
  </xdr:twoCellAnchor>
  <xdr:twoCellAnchor editAs="oneCell">
    <xdr:from>
      <xdr:col>8</xdr:col>
      <xdr:colOff>88460</xdr:colOff>
      <xdr:row>4</xdr:row>
      <xdr:rowOff>34178</xdr:rowOff>
    </xdr:from>
    <xdr:to>
      <xdr:col>8</xdr:col>
      <xdr:colOff>682372</xdr:colOff>
      <xdr:row>5</xdr:row>
      <xdr:rowOff>4934</xdr:rowOff>
    </xdr:to>
    <xdr:pic>
      <xdr:nvPicPr>
        <xdr:cNvPr id="99" name="Imagen 98" descr="http://www.ieehidalgo.org.mx/images/template-content/NAHgo.jpg">
          <a:extLst>
            <a:ext uri="{FF2B5EF4-FFF2-40B4-BE49-F238E27FC236}">
              <a16:creationId xmlns:a16="http://schemas.microsoft.com/office/drawing/2014/main" id="{BCF813A2-0684-4AEF-B3F9-59C6677591A6}"/>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6005866" y="1403397"/>
          <a:ext cx="593912" cy="625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75852</xdr:colOff>
      <xdr:row>4</xdr:row>
      <xdr:rowOff>32778</xdr:rowOff>
    </xdr:from>
    <xdr:to>
      <xdr:col>9</xdr:col>
      <xdr:colOff>692176</xdr:colOff>
      <xdr:row>4</xdr:row>
      <xdr:rowOff>631732</xdr:rowOff>
    </xdr:to>
    <xdr:pic>
      <xdr:nvPicPr>
        <xdr:cNvPr id="100" name="Imagen 99" descr="http://www.ieehidalgo.org.mx/images/template-content/PESH.jpg">
          <a:extLst>
            <a:ext uri="{FF2B5EF4-FFF2-40B4-BE49-F238E27FC236}">
              <a16:creationId xmlns:a16="http://schemas.microsoft.com/office/drawing/2014/main" id="{675D3D19-CA01-4B7C-8A0A-ABA391792787}"/>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6731446" y="1401997"/>
          <a:ext cx="616324" cy="5989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63386</xdr:colOff>
      <xdr:row>4</xdr:row>
      <xdr:rowOff>47625</xdr:rowOff>
    </xdr:from>
    <xdr:to>
      <xdr:col>7</xdr:col>
      <xdr:colOff>653936</xdr:colOff>
      <xdr:row>4</xdr:row>
      <xdr:rowOff>640557</xdr:rowOff>
    </xdr:to>
    <xdr:pic>
      <xdr:nvPicPr>
        <xdr:cNvPr id="101" name="Imagen 5">
          <a:extLst>
            <a:ext uri="{FF2B5EF4-FFF2-40B4-BE49-F238E27FC236}">
              <a16:creationId xmlns:a16="http://schemas.microsoft.com/office/drawing/2014/main" id="{B74AE558-F62C-432D-B9BD-AAC632FF7697}"/>
            </a:ext>
            <a:ext uri="{147F2762-F138-4A5C-976F-8EAC2B608ADB}">
              <a16:predDERef xmlns:a16="http://schemas.microsoft.com/office/drawing/2014/main" pred="{7138F48A-2F3C-487D-8C97-4A540EECE301}"/>
            </a:ext>
          </a:extLst>
        </xdr:cNvPr>
        <xdr:cNvPicPr>
          <a:picLocks noChangeAspect="1"/>
        </xdr:cNvPicPr>
      </xdr:nvPicPr>
      <xdr:blipFill>
        <a:blip xmlns:r="http://schemas.openxmlformats.org/officeDocument/2006/relationships" r:embed="rId10"/>
        <a:stretch>
          <a:fillRect/>
        </a:stretch>
      </xdr:blipFill>
      <xdr:spPr>
        <a:xfrm>
          <a:off x="5242605" y="1416844"/>
          <a:ext cx="590550" cy="59293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Informes%20sesiones%20CL%20y%20CD%20Proceso%20Electoral%202018-2019\04ABRIL\CONSEJO%20DISTRITAL\PEL_ORD_CD%2025_02_19\Formatos%20CyS_Ord_Distrital_Febrero.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Users\aldo.rodea\AppData\Local\Microsoft\Windows\INetCache\Content.Outlook\Y0KBASJN\FCyS%20SCD%20Puebla%2015-03-201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diana.hinojosa/AppData/Local/Temp/Temp1_Informe%20de%20sesiones%20CL%20y%20CD%20CE%20JJRS%20(002).zip/Informe%20de%20sesiones%20CL%20y%20CD%20CE%20JJRS/Sesi&#243;n%20Extraordinaria%20CD%2010-01-20/Formato%20CyS_Ses_Ext_CD_16-01-20.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diana.hinojosa/AppData/Local/Temp/Temp1_Informe%20de%20sesiones%20CL%20y%20CD%20CE%20JJRS%20(002).zip/Informe%20de%20sesiones%20CL%20y%20CD%20CE%20JJRS/Sesi&#243;n%20Extraordinaria%20CD%2010-01-20/Formato%20CyS_Ses_Ext_CD_10-01-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exo 1"/>
      <sheetName val="Anexo 1.1"/>
      <sheetName val="Anexo1.2"/>
      <sheetName val="Anexo 2"/>
      <sheetName val="Anexo 3"/>
      <sheetName val="Anexo 4"/>
      <sheetName val="Anexo 5"/>
      <sheetName val="Anexo 5.1"/>
      <sheetName val="Anexo 5.2"/>
      <sheetName val="Anexo 5.3"/>
      <sheetName val="Anexo 6"/>
      <sheetName val="Anexo 6.1"/>
      <sheetName val="Anexo 6.2 "/>
      <sheetName val="Anexo 6.3"/>
      <sheetName val="Anexo 7.1"/>
      <sheetName val="Anexo 7.2"/>
      <sheetName val="Anexo 7.3"/>
      <sheetName val="Anexo 7.4"/>
      <sheetName val="Anexo 8"/>
      <sheetName val="Anexo 9"/>
    </sheetNames>
    <sheetDataSet>
      <sheetData sheetId="0">
        <row r="6">
          <cell r="S6" t="str">
            <v>F1</v>
          </cell>
        </row>
        <row r="31">
          <cell r="V31" t="str">
            <v>F1</v>
          </cell>
          <cell r="W31" t="str">
            <v>F2</v>
          </cell>
          <cell r="X31" t="str">
            <v>F3</v>
          </cell>
          <cell r="Y31" t="str">
            <v>F4</v>
          </cell>
          <cell r="Z31" t="str">
            <v>F5</v>
          </cell>
          <cell r="AA31" t="str">
            <v>F6</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12">
          <cell r="J12">
            <v>125</v>
          </cell>
        </row>
      </sheetData>
      <sheetData sheetId="12">
        <row r="34">
          <cell r="C34">
            <v>0</v>
          </cell>
        </row>
      </sheetData>
      <sheetData sheetId="13">
        <row r="11">
          <cell r="K11">
            <v>21</v>
          </cell>
        </row>
      </sheetData>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exo 1"/>
      <sheetName val="Anexo 2"/>
      <sheetName val="Anexo 3"/>
      <sheetName val="Anexo 4"/>
      <sheetName val="Anexo 5"/>
      <sheetName val="Anexo 5.1"/>
      <sheetName val="Anexo 5.2"/>
      <sheetName val="Anexo 6"/>
      <sheetName val="Anexo 6.1 "/>
      <sheetName val="Anexo 7"/>
      <sheetName val="Anexo 7.1"/>
      <sheetName val="Anexo 7.2"/>
      <sheetName val="Anexo 7.3"/>
      <sheetName val="Anexo 8"/>
      <sheetName val="Anexo 9"/>
      <sheetName val="Anexo 6.1"/>
    </sheetNames>
    <sheetDataSet>
      <sheetData sheetId="0">
        <row r="5">
          <cell r="W5" t="str">
            <v>F1</v>
          </cell>
        </row>
        <row r="12">
          <cell r="W12" t="str">
            <v>F1</v>
          </cell>
          <cell r="X12" t="str">
            <v>F2</v>
          </cell>
          <cell r="Y12" t="str">
            <v>F3</v>
          </cell>
          <cell r="Z12" t="str">
            <v>F4</v>
          </cell>
          <cell r="AA12" t="str">
            <v>F5</v>
          </cell>
          <cell r="AB12" t="str">
            <v>F6</v>
          </cell>
        </row>
        <row r="13">
          <cell r="V13" t="str">
            <v>Vacantes</v>
          </cell>
          <cell r="W13">
            <v>0</v>
          </cell>
          <cell r="X13">
            <v>0</v>
          </cell>
          <cell r="Y13">
            <v>0</v>
          </cell>
          <cell r="Z13">
            <v>0</v>
          </cell>
          <cell r="AA13">
            <v>0</v>
          </cell>
          <cell r="AB13">
            <v>0</v>
          </cell>
        </row>
        <row r="14">
          <cell r="V14" t="str">
            <v>Plazas cubiertas</v>
          </cell>
          <cell r="W14">
            <v>1</v>
          </cell>
          <cell r="X14">
            <v>1</v>
          </cell>
          <cell r="Y14">
            <v>1</v>
          </cell>
          <cell r="Z14">
            <v>1</v>
          </cell>
          <cell r="AA14">
            <v>1</v>
          </cell>
          <cell r="AB14">
            <v>1</v>
          </cell>
        </row>
      </sheetData>
      <sheetData sheetId="1" refreshError="1"/>
      <sheetData sheetId="2" refreshError="1"/>
      <sheetData sheetId="3" refreshError="1"/>
      <sheetData sheetId="4">
        <row r="10">
          <cell r="AH10" t="str">
            <v>Asistencias</v>
          </cell>
        </row>
      </sheetData>
      <sheetData sheetId="5" refreshError="1"/>
      <sheetData sheetId="6" refreshError="1"/>
      <sheetData sheetId="7">
        <row r="27">
          <cell r="C27" t="str">
            <v>PAN</v>
          </cell>
        </row>
      </sheetData>
      <sheetData sheetId="8">
        <row r="45">
          <cell r="E45" t="str">
            <v>Partidos Locales</v>
          </cell>
        </row>
      </sheetData>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exo 1"/>
      <sheetName val="Anexo 1.1"/>
      <sheetName val="Anexo 2"/>
      <sheetName val="Anexo 3"/>
      <sheetName val="Anexo 4"/>
      <sheetName val="Anexo 5"/>
      <sheetName val="Anexo 5.1"/>
      <sheetName val="Anexo 5.2"/>
      <sheetName val="Anexo 5.3"/>
      <sheetName val="Anexo 6"/>
      <sheetName val="Anexo 6.1"/>
      <sheetName val="Anexo 6.2 "/>
      <sheetName val="Anexo 6.3"/>
      <sheetName val="Anexo 8"/>
      <sheetName val="Anexo 9"/>
    </sheetNames>
    <sheetDataSet>
      <sheetData sheetId="0"/>
      <sheetData sheetId="1"/>
      <sheetData sheetId="2"/>
      <sheetData sheetId="3"/>
      <sheetData sheetId="4"/>
      <sheetData sheetId="5">
        <row r="16">
          <cell r="AF16" t="str">
            <v>Asistencias</v>
          </cell>
          <cell r="AG16">
            <v>81</v>
          </cell>
          <cell r="AL16" t="str">
            <v>Asistencias</v>
          </cell>
          <cell r="AM16" t="str">
            <v>Inasistencia</v>
          </cell>
        </row>
        <row r="17">
          <cell r="AF17" t="str">
            <v>Inasistencia</v>
          </cell>
          <cell r="AG17">
            <v>3</v>
          </cell>
          <cell r="AI17" t="str">
            <v>Consejera/o F1</v>
          </cell>
          <cell r="AL17">
            <v>13</v>
          </cell>
          <cell r="AM17">
            <v>1</v>
          </cell>
        </row>
        <row r="18">
          <cell r="AF18" t="str">
            <v>Inasistencia Justificadas</v>
          </cell>
          <cell r="AG18">
            <v>0</v>
          </cell>
          <cell r="AI18" t="str">
            <v>Consejera/o F2</v>
          </cell>
          <cell r="AL18">
            <v>14</v>
          </cell>
          <cell r="AM18">
            <v>0</v>
          </cell>
        </row>
        <row r="19">
          <cell r="AF19" t="str">
            <v>Vacantes</v>
          </cell>
          <cell r="AG19">
            <v>0</v>
          </cell>
          <cell r="AI19" t="str">
            <v>Consejera/o F3</v>
          </cell>
          <cell r="AL19">
            <v>13</v>
          </cell>
          <cell r="AM19">
            <v>1</v>
          </cell>
        </row>
        <row r="20">
          <cell r="AI20" t="str">
            <v>Consejera/o F4</v>
          </cell>
          <cell r="AL20">
            <v>13</v>
          </cell>
          <cell r="AM20">
            <v>1</v>
          </cell>
        </row>
        <row r="21">
          <cell r="AI21" t="str">
            <v>Consejera/o F5</v>
          </cell>
          <cell r="AL21">
            <v>14</v>
          </cell>
          <cell r="AM21">
            <v>0</v>
          </cell>
        </row>
        <row r="22">
          <cell r="AI22" t="str">
            <v>Consejera/o F6</v>
          </cell>
          <cell r="AL22">
            <v>14</v>
          </cell>
          <cell r="AM22">
            <v>0</v>
          </cell>
        </row>
        <row r="41">
          <cell r="X41" t="str">
            <v xml:space="preserve">Asistencia </v>
          </cell>
          <cell r="Y41" t="str">
            <v>Inasistencia</v>
          </cell>
        </row>
        <row r="42">
          <cell r="W42" t="str">
            <v>Presidenta/e</v>
          </cell>
          <cell r="X42">
            <v>14</v>
          </cell>
          <cell r="Y42">
            <v>0</v>
          </cell>
        </row>
        <row r="43">
          <cell r="F43" t="str">
            <v>Consejera/o F1</v>
          </cell>
          <cell r="G43" t="str">
            <v>Consejera/o F2</v>
          </cell>
          <cell r="H43" t="str">
            <v>Consejera/o F3</v>
          </cell>
          <cell r="I43" t="str">
            <v>Consejera/o F4</v>
          </cell>
          <cell r="J43" t="str">
            <v>Consejera/o F5</v>
          </cell>
          <cell r="K43" t="str">
            <v>Consejera/o F6</v>
          </cell>
          <cell r="W43" t="str">
            <v>Secretaria/o</v>
          </cell>
          <cell r="X43">
            <v>14</v>
          </cell>
          <cell r="Y43">
            <v>0</v>
          </cell>
        </row>
        <row r="45">
          <cell r="E45" t="str">
            <v>Asistencia</v>
          </cell>
          <cell r="F45">
            <v>13</v>
          </cell>
          <cell r="G45">
            <v>14</v>
          </cell>
          <cell r="H45">
            <v>13</v>
          </cell>
          <cell r="I45">
            <v>13</v>
          </cell>
          <cell r="J45">
            <v>14</v>
          </cell>
          <cell r="K45">
            <v>14</v>
          </cell>
        </row>
        <row r="46">
          <cell r="E46" t="str">
            <v>Inasistencia</v>
          </cell>
          <cell r="F46">
            <v>1</v>
          </cell>
          <cell r="G46">
            <v>0</v>
          </cell>
          <cell r="H46">
            <v>1</v>
          </cell>
          <cell r="I46">
            <v>1</v>
          </cell>
          <cell r="J46">
            <v>0</v>
          </cell>
          <cell r="K46">
            <v>0</v>
          </cell>
        </row>
        <row r="48">
          <cell r="AF48" t="str">
            <v>Asistencias</v>
          </cell>
          <cell r="AG48">
            <v>28</v>
          </cell>
        </row>
        <row r="49">
          <cell r="AF49" t="str">
            <v>Inasistencia</v>
          </cell>
          <cell r="AG49">
            <v>0</v>
          </cell>
        </row>
        <row r="50">
          <cell r="AF50" t="str">
            <v>Inasistencia Justificadas</v>
          </cell>
          <cell r="AG50">
            <v>0</v>
          </cell>
        </row>
        <row r="51">
          <cell r="AF51" t="str">
            <v>Vacantes</v>
          </cell>
          <cell r="AG51">
            <v>0</v>
          </cell>
        </row>
        <row r="75">
          <cell r="AF75" t="str">
            <v>Asistencias</v>
          </cell>
          <cell r="AG75">
            <v>41</v>
          </cell>
        </row>
        <row r="76">
          <cell r="AF76" t="str">
            <v>Inasistencia</v>
          </cell>
          <cell r="AG76">
            <v>0</v>
          </cell>
        </row>
        <row r="77">
          <cell r="AF77" t="str">
            <v>Inasistencia Justificadas</v>
          </cell>
          <cell r="AG77">
            <v>0</v>
          </cell>
        </row>
        <row r="78">
          <cell r="AF78" t="str">
            <v>Vacantes</v>
          </cell>
          <cell r="AG78">
            <v>1</v>
          </cell>
        </row>
        <row r="100">
          <cell r="R100" t="str">
            <v xml:space="preserve">Asistencia </v>
          </cell>
          <cell r="S100" t="str">
            <v>Inasistencia</v>
          </cell>
        </row>
        <row r="101">
          <cell r="Q101" t="str">
            <v>VOE</v>
          </cell>
          <cell r="R101">
            <v>14</v>
          </cell>
          <cell r="S101">
            <v>0</v>
          </cell>
        </row>
        <row r="102">
          <cell r="Q102" t="str">
            <v>VRFE</v>
          </cell>
          <cell r="R102">
            <v>14</v>
          </cell>
          <cell r="S102">
            <v>0</v>
          </cell>
        </row>
        <row r="103">
          <cell r="Q103" t="str">
            <v>VCEyEC</v>
          </cell>
          <cell r="R103">
            <v>13</v>
          </cell>
          <cell r="S103">
            <v>0</v>
          </cell>
        </row>
      </sheetData>
      <sheetData sheetId="6"/>
      <sheetData sheetId="7"/>
      <sheetData sheetId="8"/>
      <sheetData sheetId="9">
        <row r="36">
          <cell r="D36" t="str">
            <v>PAN</v>
          </cell>
          <cell r="E36" t="str">
            <v>PRI</v>
          </cell>
          <cell r="F36" t="str">
            <v>PRD</v>
          </cell>
          <cell r="G36" t="str">
            <v>PVEM</v>
          </cell>
          <cell r="H36" t="str">
            <v>PT</v>
          </cell>
          <cell r="I36" t="str">
            <v>MC</v>
          </cell>
          <cell r="J36" t="str">
            <v>MORENA</v>
          </cell>
        </row>
        <row r="38">
          <cell r="D38">
            <v>14</v>
          </cell>
          <cell r="E38">
            <v>14</v>
          </cell>
          <cell r="F38">
            <v>9</v>
          </cell>
          <cell r="G38">
            <v>10</v>
          </cell>
          <cell r="H38">
            <v>10</v>
          </cell>
          <cell r="I38">
            <v>11</v>
          </cell>
          <cell r="J38">
            <v>5</v>
          </cell>
        </row>
        <row r="47">
          <cell r="D47" t="str">
            <v>PAN</v>
          </cell>
          <cell r="E47" t="str">
            <v>PRI</v>
          </cell>
          <cell r="F47" t="str">
            <v>PRD</v>
          </cell>
          <cell r="G47" t="str">
            <v>PVEM</v>
          </cell>
          <cell r="H47" t="str">
            <v>PT</v>
          </cell>
          <cell r="I47" t="str">
            <v>MC</v>
          </cell>
          <cell r="J47" t="str">
            <v>MORENA</v>
          </cell>
          <cell r="K47" t="str">
            <v>Total</v>
          </cell>
        </row>
        <row r="49">
          <cell r="B49" t="str">
            <v>Asistencia</v>
          </cell>
          <cell r="D49">
            <v>1</v>
          </cell>
          <cell r="E49">
            <v>1</v>
          </cell>
          <cell r="F49">
            <v>0.6428571428571429</v>
          </cell>
          <cell r="G49">
            <v>0.7142857142857143</v>
          </cell>
          <cell r="H49">
            <v>0.7142857142857143</v>
          </cell>
          <cell r="I49">
            <v>0.7857142857142857</v>
          </cell>
          <cell r="J49">
            <v>0.7142857142857143</v>
          </cell>
          <cell r="K49">
            <v>0.74489795918367352</v>
          </cell>
        </row>
        <row r="50">
          <cell r="B50" t="str">
            <v>Inasistencia</v>
          </cell>
          <cell r="D50">
            <v>0</v>
          </cell>
          <cell r="E50">
            <v>0</v>
          </cell>
          <cell r="F50">
            <v>0.35714285714285715</v>
          </cell>
          <cell r="G50">
            <v>0.2857142857142857</v>
          </cell>
          <cell r="H50">
            <v>0.2857142857142857</v>
          </cell>
          <cell r="I50">
            <v>0.21428571428571427</v>
          </cell>
          <cell r="J50">
            <v>0.2857142857142857</v>
          </cell>
          <cell r="K50">
            <v>0.25510204081632654</v>
          </cell>
        </row>
      </sheetData>
      <sheetData sheetId="10">
        <row r="6">
          <cell r="N6" t="str">
            <v>% Asistencia</v>
          </cell>
          <cell r="O6" t="str">
            <v>% Inasistencia</v>
          </cell>
        </row>
        <row r="10">
          <cell r="M10" t="str">
            <v>Coahuila</v>
          </cell>
          <cell r="N10">
            <v>0.73469387755102045</v>
          </cell>
          <cell r="O10">
            <v>0.26530612244897961</v>
          </cell>
        </row>
        <row r="11">
          <cell r="M11" t="str">
            <v xml:space="preserve">Hidalgo </v>
          </cell>
          <cell r="N11">
            <v>0.75510204081632648</v>
          </cell>
          <cell r="O11">
            <v>0.24489795918367346</v>
          </cell>
        </row>
      </sheetData>
      <sheetData sheetId="11">
        <row r="52">
          <cell r="B52" t="str">
            <v>Partidos Locales</v>
          </cell>
        </row>
        <row r="53">
          <cell r="A53" t="str">
            <v>Asistencia</v>
          </cell>
          <cell r="B53">
            <v>21</v>
          </cell>
        </row>
        <row r="54">
          <cell r="A54" t="str">
            <v>Inasistencias</v>
          </cell>
          <cell r="B54">
            <v>6</v>
          </cell>
        </row>
        <row r="55">
          <cell r="A55" t="str">
            <v>Inasistencias justificadas</v>
          </cell>
          <cell r="B55">
            <v>1</v>
          </cell>
        </row>
      </sheetData>
      <sheetData sheetId="12"/>
      <sheetData sheetId="13"/>
      <sheetData sheetId="1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exo 1"/>
      <sheetName val="Anexo 1.1"/>
      <sheetName val="Anexo 2"/>
      <sheetName val="Anexo 3"/>
      <sheetName val="Anexo 4"/>
      <sheetName val="Anexo 5"/>
      <sheetName val="Anexo 5.1"/>
      <sheetName val="Anexo 5.2"/>
      <sheetName val="Anexo 5.3"/>
      <sheetName val="Anexo 6"/>
      <sheetName val="Anexo 6.1"/>
      <sheetName val="Anexo 6.2 "/>
      <sheetName val="Anexo 6.3"/>
      <sheetName val="Anexo 8"/>
      <sheetName val="Anexo 9"/>
    </sheetNames>
    <sheetDataSet>
      <sheetData sheetId="0"/>
      <sheetData sheetId="1"/>
      <sheetData sheetId="2"/>
      <sheetData sheetId="3"/>
      <sheetData sheetId="4"/>
      <sheetData sheetId="5">
        <row r="9">
          <cell r="AF9" t="str">
            <v>Asistencias</v>
          </cell>
          <cell r="AG9">
            <v>82</v>
          </cell>
          <cell r="AL9" t="str">
            <v>Asistencias</v>
          </cell>
          <cell r="AM9" t="str">
            <v>Inasistencia</v>
          </cell>
        </row>
        <row r="10">
          <cell r="AF10" t="str">
            <v>Inasistencia</v>
          </cell>
          <cell r="AG10">
            <v>1</v>
          </cell>
          <cell r="AI10" t="str">
            <v>Consejera/o F1</v>
          </cell>
          <cell r="AL10">
            <v>14</v>
          </cell>
          <cell r="AM10">
            <v>0</v>
          </cell>
        </row>
        <row r="11">
          <cell r="AF11" t="str">
            <v>Inasistencia Justificadas</v>
          </cell>
          <cell r="AG11">
            <v>1</v>
          </cell>
          <cell r="AI11" t="str">
            <v>Consejera/o F2</v>
          </cell>
          <cell r="AL11">
            <v>14</v>
          </cell>
          <cell r="AM11">
            <v>0</v>
          </cell>
        </row>
        <row r="12">
          <cell r="AF12" t="str">
            <v>Vacantes</v>
          </cell>
          <cell r="AG12">
            <v>0</v>
          </cell>
          <cell r="AI12" t="str">
            <v>Consejera/o F3</v>
          </cell>
          <cell r="AL12">
            <v>14</v>
          </cell>
          <cell r="AM12">
            <v>0</v>
          </cell>
        </row>
        <row r="13">
          <cell r="AI13" t="str">
            <v>Consejera/o F4</v>
          </cell>
          <cell r="AL13">
            <v>13</v>
          </cell>
          <cell r="AM13">
            <v>1</v>
          </cell>
        </row>
        <row r="14">
          <cell r="AI14" t="str">
            <v>Consejera/o F5</v>
          </cell>
          <cell r="AL14">
            <v>14</v>
          </cell>
          <cell r="AM14">
            <v>0</v>
          </cell>
        </row>
        <row r="15">
          <cell r="AI15" t="str">
            <v>Consejera/o F6</v>
          </cell>
          <cell r="AL15">
            <v>13</v>
          </cell>
          <cell r="AM15">
            <v>1</v>
          </cell>
        </row>
        <row r="34">
          <cell r="X34" t="str">
            <v xml:space="preserve">Asistencia </v>
          </cell>
          <cell r="Y34" t="str">
            <v>Inasistencia</v>
          </cell>
        </row>
        <row r="35">
          <cell r="W35" t="str">
            <v>Presidenta/e</v>
          </cell>
          <cell r="X35">
            <v>14</v>
          </cell>
          <cell r="Y35">
            <v>0</v>
          </cell>
        </row>
        <row r="36">
          <cell r="F36" t="str">
            <v>Consejera/o F1</v>
          </cell>
          <cell r="G36" t="str">
            <v>Consejera/o F2</v>
          </cell>
          <cell r="H36" t="str">
            <v>Consejera/o F3</v>
          </cell>
          <cell r="I36" t="str">
            <v>Consejera/o F4</v>
          </cell>
          <cell r="J36" t="str">
            <v>Consejera/o F5</v>
          </cell>
          <cell r="K36" t="str">
            <v>Consejera/o F6</v>
          </cell>
          <cell r="W36" t="str">
            <v>Secretaria/o</v>
          </cell>
          <cell r="X36">
            <v>14</v>
          </cell>
          <cell r="Y36">
            <v>0</v>
          </cell>
        </row>
        <row r="38">
          <cell r="E38" t="str">
            <v>Asistencia</v>
          </cell>
          <cell r="F38">
            <v>14</v>
          </cell>
          <cell r="G38">
            <v>14</v>
          </cell>
          <cell r="H38">
            <v>14</v>
          </cell>
          <cell r="I38">
            <v>13</v>
          </cell>
          <cell r="J38">
            <v>14</v>
          </cell>
          <cell r="K38">
            <v>13</v>
          </cell>
        </row>
        <row r="39">
          <cell r="E39" t="str">
            <v>Inasistencia</v>
          </cell>
          <cell r="F39">
            <v>0</v>
          </cell>
          <cell r="G39">
            <v>0</v>
          </cell>
          <cell r="H39">
            <v>0</v>
          </cell>
          <cell r="I39">
            <v>1</v>
          </cell>
          <cell r="J39">
            <v>0</v>
          </cell>
          <cell r="K39">
            <v>1</v>
          </cell>
        </row>
        <row r="41">
          <cell r="AF41" t="str">
            <v>Asistencias</v>
          </cell>
          <cell r="AG41">
            <v>28</v>
          </cell>
        </row>
        <row r="42">
          <cell r="AF42" t="str">
            <v>Inasistencia</v>
          </cell>
          <cell r="AG42">
            <v>0</v>
          </cell>
        </row>
        <row r="43">
          <cell r="AF43" t="str">
            <v>Inasistencia Justificadas</v>
          </cell>
          <cell r="AG43">
            <v>0</v>
          </cell>
        </row>
        <row r="44">
          <cell r="AF44" t="str">
            <v>Vacantes</v>
          </cell>
          <cell r="AG44">
            <v>0</v>
          </cell>
        </row>
        <row r="68">
          <cell r="AF68" t="str">
            <v>Asistencias</v>
          </cell>
          <cell r="AG68">
            <v>41</v>
          </cell>
        </row>
        <row r="69">
          <cell r="AF69" t="str">
            <v>Inasistencia</v>
          </cell>
          <cell r="AG69">
            <v>0</v>
          </cell>
        </row>
        <row r="70">
          <cell r="AF70" t="str">
            <v>Inasistencia Justificadas</v>
          </cell>
          <cell r="AG70">
            <v>0</v>
          </cell>
        </row>
        <row r="71">
          <cell r="AF71" t="str">
            <v>Vacantes</v>
          </cell>
          <cell r="AG71">
            <v>1</v>
          </cell>
        </row>
        <row r="93">
          <cell r="R93" t="str">
            <v xml:space="preserve">Asistencia </v>
          </cell>
          <cell r="S93" t="str">
            <v>Inasistencia</v>
          </cell>
        </row>
        <row r="94">
          <cell r="Q94" t="str">
            <v>VOE</v>
          </cell>
          <cell r="R94">
            <v>14</v>
          </cell>
          <cell r="S94">
            <v>0</v>
          </cell>
        </row>
        <row r="95">
          <cell r="Q95" t="str">
            <v>VRFE</v>
          </cell>
          <cell r="R95">
            <v>14</v>
          </cell>
          <cell r="S95">
            <v>0</v>
          </cell>
        </row>
        <row r="96">
          <cell r="Q96" t="str">
            <v>VCEyEC</v>
          </cell>
          <cell r="R96">
            <v>13</v>
          </cell>
          <cell r="S96">
            <v>0</v>
          </cell>
        </row>
      </sheetData>
      <sheetData sheetId="6"/>
      <sheetData sheetId="7"/>
      <sheetData sheetId="8"/>
      <sheetData sheetId="9">
        <row r="6">
          <cell r="D6">
            <v>1</v>
          </cell>
          <cell r="E6">
            <v>0</v>
          </cell>
          <cell r="F6">
            <v>0</v>
          </cell>
          <cell r="G6">
            <v>1</v>
          </cell>
          <cell r="H6">
            <v>1</v>
          </cell>
          <cell r="I6">
            <v>1</v>
          </cell>
          <cell r="J6" t="str">
            <v>NA</v>
          </cell>
        </row>
        <row r="7">
          <cell r="D7">
            <v>1</v>
          </cell>
          <cell r="E7">
            <v>1</v>
          </cell>
          <cell r="F7">
            <v>0</v>
          </cell>
          <cell r="G7">
            <v>1</v>
          </cell>
          <cell r="H7">
            <v>1</v>
          </cell>
          <cell r="I7">
            <v>1</v>
          </cell>
          <cell r="J7" t="str">
            <v>NA</v>
          </cell>
        </row>
        <row r="8">
          <cell r="D8">
            <v>1</v>
          </cell>
          <cell r="E8">
            <v>1</v>
          </cell>
          <cell r="F8">
            <v>1</v>
          </cell>
          <cell r="G8">
            <v>0</v>
          </cell>
          <cell r="H8">
            <v>1</v>
          </cell>
          <cell r="I8">
            <v>0</v>
          </cell>
          <cell r="J8" t="str">
            <v>NA</v>
          </cell>
        </row>
        <row r="9">
          <cell r="D9">
            <v>1</v>
          </cell>
          <cell r="E9">
            <v>1</v>
          </cell>
          <cell r="F9">
            <v>1</v>
          </cell>
          <cell r="G9">
            <v>1</v>
          </cell>
          <cell r="H9">
            <v>1</v>
          </cell>
          <cell r="I9">
            <v>1</v>
          </cell>
          <cell r="J9" t="str">
            <v>NA</v>
          </cell>
        </row>
        <row r="10">
          <cell r="D10">
            <v>1</v>
          </cell>
          <cell r="E10">
            <v>1</v>
          </cell>
          <cell r="F10">
            <v>0</v>
          </cell>
          <cell r="G10">
            <v>1</v>
          </cell>
          <cell r="H10">
            <v>1</v>
          </cell>
          <cell r="I10">
            <v>0</v>
          </cell>
          <cell r="J10" t="str">
            <v>NA</v>
          </cell>
        </row>
        <row r="11">
          <cell r="D11">
            <v>1</v>
          </cell>
          <cell r="E11">
            <v>1</v>
          </cell>
          <cell r="F11">
            <v>0</v>
          </cell>
          <cell r="G11">
            <v>1</v>
          </cell>
          <cell r="H11">
            <v>1</v>
          </cell>
          <cell r="I11">
            <v>0</v>
          </cell>
          <cell r="J11" t="str">
            <v>NA</v>
          </cell>
        </row>
        <row r="12">
          <cell r="D12">
            <v>1</v>
          </cell>
          <cell r="E12">
            <v>1</v>
          </cell>
          <cell r="F12">
            <v>1</v>
          </cell>
          <cell r="G12">
            <v>1</v>
          </cell>
          <cell r="H12">
            <v>1</v>
          </cell>
          <cell r="I12">
            <v>0</v>
          </cell>
          <cell r="J12" t="str">
            <v>NA</v>
          </cell>
        </row>
        <row r="13">
          <cell r="D13">
            <v>1</v>
          </cell>
          <cell r="E13">
            <v>1</v>
          </cell>
          <cell r="F13">
            <v>1</v>
          </cell>
          <cell r="G13">
            <v>1</v>
          </cell>
          <cell r="H13">
            <v>1</v>
          </cell>
          <cell r="I13">
            <v>1</v>
          </cell>
          <cell r="J13">
            <v>1</v>
          </cell>
        </row>
        <row r="14">
          <cell r="D14">
            <v>1</v>
          </cell>
          <cell r="E14">
            <v>1</v>
          </cell>
          <cell r="F14">
            <v>1</v>
          </cell>
          <cell r="G14">
            <v>1</v>
          </cell>
          <cell r="H14">
            <v>1</v>
          </cell>
          <cell r="I14">
            <v>1</v>
          </cell>
          <cell r="J14">
            <v>1</v>
          </cell>
        </row>
        <row r="15">
          <cell r="D15">
            <v>0</v>
          </cell>
          <cell r="E15">
            <v>1</v>
          </cell>
          <cell r="F15">
            <v>1</v>
          </cell>
          <cell r="G15">
            <v>0</v>
          </cell>
          <cell r="H15">
            <v>1</v>
          </cell>
          <cell r="I15">
            <v>1</v>
          </cell>
          <cell r="J15">
            <v>1</v>
          </cell>
        </row>
        <row r="16">
          <cell r="D16">
            <v>0</v>
          </cell>
          <cell r="E16">
            <v>1</v>
          </cell>
          <cell r="F16">
            <v>0</v>
          </cell>
          <cell r="G16">
            <v>0</v>
          </cell>
          <cell r="H16">
            <v>1</v>
          </cell>
          <cell r="I16">
            <v>0</v>
          </cell>
          <cell r="J16">
            <v>1</v>
          </cell>
        </row>
        <row r="17">
          <cell r="D17">
            <v>0</v>
          </cell>
          <cell r="E17">
            <v>1</v>
          </cell>
          <cell r="F17">
            <v>1</v>
          </cell>
          <cell r="G17">
            <v>0</v>
          </cell>
          <cell r="H17">
            <v>1</v>
          </cell>
          <cell r="I17">
            <v>1</v>
          </cell>
          <cell r="J17">
            <v>1</v>
          </cell>
        </row>
        <row r="18">
          <cell r="D18">
            <v>1</v>
          </cell>
          <cell r="E18">
            <v>1</v>
          </cell>
          <cell r="F18">
            <v>1</v>
          </cell>
          <cell r="G18">
            <v>0</v>
          </cell>
          <cell r="H18">
            <v>1</v>
          </cell>
          <cell r="I18">
            <v>1</v>
          </cell>
          <cell r="J18">
            <v>1</v>
          </cell>
        </row>
        <row r="19">
          <cell r="D19">
            <v>1</v>
          </cell>
          <cell r="E19">
            <v>0</v>
          </cell>
          <cell r="F19">
            <v>0</v>
          </cell>
          <cell r="G19">
            <v>1</v>
          </cell>
          <cell r="H19">
            <v>1</v>
          </cell>
          <cell r="I19">
            <v>1</v>
          </cell>
          <cell r="J19">
            <v>1</v>
          </cell>
        </row>
        <row r="31">
          <cell r="D31" t="str">
            <v>PAN</v>
          </cell>
          <cell r="E31" t="str">
            <v>PRI</v>
          </cell>
          <cell r="F31" t="str">
            <v>PRD</v>
          </cell>
          <cell r="G31" t="str">
            <v>PVEM</v>
          </cell>
          <cell r="H31" t="str">
            <v>PT</v>
          </cell>
          <cell r="I31" t="str">
            <v>MC</v>
          </cell>
          <cell r="J31" t="str">
            <v>MORENA</v>
          </cell>
        </row>
        <row r="33">
          <cell r="D33">
            <v>11</v>
          </cell>
          <cell r="E33">
            <v>12</v>
          </cell>
          <cell r="F33">
            <v>8</v>
          </cell>
          <cell r="G33">
            <v>9</v>
          </cell>
          <cell r="H33">
            <v>14</v>
          </cell>
          <cell r="I33">
            <v>9</v>
          </cell>
          <cell r="J33">
            <v>7</v>
          </cell>
        </row>
        <row r="42">
          <cell r="D42" t="str">
            <v>PAN</v>
          </cell>
          <cell r="E42" t="str">
            <v>PRI</v>
          </cell>
          <cell r="F42" t="str">
            <v>PRD</v>
          </cell>
          <cell r="G42" t="str">
            <v>PVEM</v>
          </cell>
          <cell r="H42" t="str">
            <v>PT</v>
          </cell>
          <cell r="I42" t="str">
            <v>MC</v>
          </cell>
          <cell r="J42" t="str">
            <v>MORENA</v>
          </cell>
          <cell r="K42" t="str">
            <v>Total</v>
          </cell>
        </row>
        <row r="44">
          <cell r="B44" t="str">
            <v>Asistencia</v>
          </cell>
          <cell r="D44">
            <v>0.7857142857142857</v>
          </cell>
          <cell r="E44">
            <v>0.8571428571428571</v>
          </cell>
          <cell r="F44">
            <v>0.5714285714285714</v>
          </cell>
          <cell r="G44">
            <v>0.6428571428571429</v>
          </cell>
          <cell r="H44">
            <v>1</v>
          </cell>
          <cell r="I44">
            <v>0.6428571428571429</v>
          </cell>
          <cell r="J44">
            <v>1</v>
          </cell>
          <cell r="K44">
            <v>0.7142857142857143</v>
          </cell>
        </row>
        <row r="45">
          <cell r="B45" t="str">
            <v>Inasistencia</v>
          </cell>
          <cell r="D45">
            <v>0.21428571428571427</v>
          </cell>
          <cell r="E45">
            <v>0.14285714285714285</v>
          </cell>
          <cell r="F45">
            <v>0.42857142857142855</v>
          </cell>
          <cell r="G45">
            <v>0.35714285714285715</v>
          </cell>
          <cell r="H45">
            <v>0</v>
          </cell>
          <cell r="I45">
            <v>0.35714285714285715</v>
          </cell>
          <cell r="J45">
            <v>0</v>
          </cell>
          <cell r="K45">
            <v>0.2857142857142857</v>
          </cell>
        </row>
      </sheetData>
      <sheetData sheetId="10">
        <row r="6">
          <cell r="N6" t="str">
            <v>% Asistencia</v>
          </cell>
        </row>
      </sheetData>
      <sheetData sheetId="11">
        <row r="45">
          <cell r="B45" t="str">
            <v>Partidos Locales</v>
          </cell>
        </row>
        <row r="46">
          <cell r="A46" t="str">
            <v>Asistencia</v>
          </cell>
          <cell r="B46">
            <v>25</v>
          </cell>
        </row>
        <row r="47">
          <cell r="A47" t="str">
            <v>Inasistencias</v>
          </cell>
          <cell r="B47">
            <v>3</v>
          </cell>
        </row>
        <row r="48">
          <cell r="A48" t="str">
            <v>Inasistencias justificadas</v>
          </cell>
          <cell r="B48">
            <v>0</v>
          </cell>
        </row>
      </sheetData>
      <sheetData sheetId="12"/>
      <sheetData sheetId="13"/>
      <sheetData sheetId="14"/>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1:R158"/>
  <sheetViews>
    <sheetView tabSelected="1" zoomScale="85" zoomScaleNormal="85" zoomScaleSheetLayoutView="115" workbookViewId="0">
      <selection activeCell="C48" sqref="C48"/>
    </sheetView>
  </sheetViews>
  <sheetFormatPr baseColWidth="10" defaultColWidth="11.42578125" defaultRowHeight="14.25" x14ac:dyDescent="0.25"/>
  <cols>
    <col min="1" max="1" width="19.28515625" style="30" bestFit="1" customWidth="1"/>
    <col min="2" max="2" width="13.85546875" style="30" customWidth="1"/>
    <col min="3" max="3" width="10.7109375" style="30" customWidth="1"/>
    <col min="4" max="4" width="17" style="30" customWidth="1"/>
    <col min="5" max="14" width="10.7109375" style="30" customWidth="1"/>
    <col min="15" max="16384" width="11.42578125" style="30"/>
  </cols>
  <sheetData>
    <row r="1" spans="1:14" ht="15.75" x14ac:dyDescent="0.25">
      <c r="I1" s="437" t="s">
        <v>167</v>
      </c>
      <c r="J1" s="437"/>
      <c r="K1" s="437"/>
      <c r="L1" s="437"/>
      <c r="M1" s="437"/>
      <c r="N1" s="437"/>
    </row>
    <row r="3" spans="1:14" ht="18" customHeight="1" x14ac:dyDescent="0.25">
      <c r="A3" s="438" t="s">
        <v>113</v>
      </c>
      <c r="B3" s="438"/>
      <c r="C3" s="438"/>
      <c r="D3" s="438"/>
      <c r="E3" s="438"/>
      <c r="F3" s="438"/>
      <c r="G3" s="438"/>
      <c r="H3" s="438"/>
      <c r="I3" s="438"/>
      <c r="J3" s="438"/>
      <c r="K3" s="438"/>
      <c r="L3" s="438"/>
      <c r="M3" s="438"/>
      <c r="N3" s="438"/>
    </row>
    <row r="4" spans="1:14" x14ac:dyDescent="0.25">
      <c r="A4" s="438"/>
      <c r="B4" s="438"/>
      <c r="C4" s="438"/>
      <c r="D4" s="438"/>
      <c r="E4" s="438"/>
      <c r="F4" s="438"/>
      <c r="G4" s="438"/>
      <c r="H4" s="438"/>
      <c r="I4" s="438"/>
      <c r="J4" s="438"/>
      <c r="K4" s="438"/>
      <c r="L4" s="438"/>
      <c r="M4" s="438"/>
      <c r="N4" s="438"/>
    </row>
    <row r="5" spans="1:14" ht="15" customHeight="1" thickBot="1" x14ac:dyDescent="0.3">
      <c r="A5" s="439"/>
      <c r="B5" s="439"/>
      <c r="C5" s="439"/>
      <c r="D5" s="439"/>
      <c r="E5" s="439"/>
      <c r="F5" s="439"/>
      <c r="G5" s="439"/>
      <c r="H5" s="439"/>
      <c r="I5" s="439"/>
      <c r="J5" s="439"/>
      <c r="K5" s="439"/>
      <c r="L5" s="439"/>
      <c r="M5" s="439"/>
      <c r="N5" s="439"/>
    </row>
    <row r="6" spans="1:14" ht="15" customHeight="1" x14ac:dyDescent="0.25">
      <c r="A6" s="440" t="s">
        <v>49</v>
      </c>
      <c r="B6" s="442" t="s">
        <v>1</v>
      </c>
      <c r="C6" s="442"/>
      <c r="D6" s="442" t="s">
        <v>2</v>
      </c>
      <c r="E6" s="442"/>
      <c r="F6" s="442" t="s">
        <v>3</v>
      </c>
      <c r="G6" s="442"/>
      <c r="H6" s="442" t="s">
        <v>4</v>
      </c>
      <c r="I6" s="442"/>
      <c r="J6" s="442" t="s">
        <v>5</v>
      </c>
      <c r="K6" s="442"/>
      <c r="L6" s="442" t="s">
        <v>6</v>
      </c>
      <c r="M6" s="442"/>
      <c r="N6" s="443" t="s">
        <v>7</v>
      </c>
    </row>
    <row r="7" spans="1:14" x14ac:dyDescent="0.25">
      <c r="A7" s="441"/>
      <c r="B7" s="80" t="s">
        <v>8</v>
      </c>
      <c r="C7" s="80" t="s">
        <v>9</v>
      </c>
      <c r="D7" s="80" t="s">
        <v>8</v>
      </c>
      <c r="E7" s="80" t="s">
        <v>9</v>
      </c>
      <c r="F7" s="80" t="s">
        <v>8</v>
      </c>
      <c r="G7" s="80" t="s">
        <v>9</v>
      </c>
      <c r="H7" s="80" t="s">
        <v>8</v>
      </c>
      <c r="I7" s="80" t="s">
        <v>9</v>
      </c>
      <c r="J7" s="80" t="s">
        <v>8</v>
      </c>
      <c r="K7" s="80" t="s">
        <v>9</v>
      </c>
      <c r="L7" s="80" t="s">
        <v>8</v>
      </c>
      <c r="M7" s="80" t="s">
        <v>9</v>
      </c>
      <c r="N7" s="444"/>
    </row>
    <row r="8" spans="1:14" s="14" customFormat="1" ht="12" customHeight="1" x14ac:dyDescent="0.25">
      <c r="A8" s="72"/>
      <c r="B8" s="72"/>
      <c r="C8" s="72"/>
      <c r="D8" s="72"/>
      <c r="E8" s="72"/>
      <c r="F8" s="72"/>
      <c r="G8" s="72"/>
      <c r="H8" s="72"/>
      <c r="I8" s="72"/>
      <c r="J8" s="72"/>
      <c r="K8" s="72"/>
      <c r="L8" s="72"/>
      <c r="M8" s="72"/>
      <c r="N8" s="72"/>
    </row>
    <row r="9" spans="1:14" s="14" customFormat="1" ht="12" customHeight="1" x14ac:dyDescent="0.25">
      <c r="A9" s="82" t="s">
        <v>48</v>
      </c>
      <c r="B9" s="83">
        <f t="shared" ref="B9:N9" si="0">SUM(B11:B12)</f>
        <v>0</v>
      </c>
      <c r="C9" s="83">
        <f t="shared" si="0"/>
        <v>0</v>
      </c>
      <c r="D9" s="83">
        <f t="shared" si="0"/>
        <v>0</v>
      </c>
      <c r="E9" s="83">
        <f t="shared" si="0"/>
        <v>1</v>
      </c>
      <c r="F9" s="83">
        <f t="shared" si="0"/>
        <v>0</v>
      </c>
      <c r="G9" s="83">
        <f t="shared" si="0"/>
        <v>0</v>
      </c>
      <c r="H9" s="83">
        <f t="shared" si="0"/>
        <v>0</v>
      </c>
      <c r="I9" s="83">
        <f t="shared" si="0"/>
        <v>0</v>
      </c>
      <c r="J9" s="83">
        <f t="shared" si="0"/>
        <v>0</v>
      </c>
      <c r="K9" s="83">
        <f t="shared" si="0"/>
        <v>0</v>
      </c>
      <c r="L9" s="83">
        <f t="shared" si="0"/>
        <v>0</v>
      </c>
      <c r="M9" s="83">
        <f t="shared" si="0"/>
        <v>0</v>
      </c>
      <c r="N9" s="83">
        <f t="shared" si="0"/>
        <v>1</v>
      </c>
    </row>
    <row r="10" spans="1:14" s="14" customFormat="1" ht="12" customHeight="1" x14ac:dyDescent="0.25">
      <c r="A10" s="77"/>
      <c r="B10" s="73"/>
      <c r="C10" s="73"/>
      <c r="D10" s="73"/>
      <c r="E10" s="73"/>
      <c r="F10" s="73"/>
      <c r="G10" s="73"/>
      <c r="H10" s="73"/>
      <c r="I10" s="73"/>
      <c r="J10" s="73"/>
      <c r="K10" s="73"/>
      <c r="L10" s="73"/>
      <c r="M10" s="73"/>
      <c r="N10" s="73"/>
    </row>
    <row r="11" spans="1:14" s="14" customFormat="1" ht="12" customHeight="1" x14ac:dyDescent="0.25">
      <c r="A11" s="78" t="s">
        <v>10</v>
      </c>
      <c r="B11" s="76">
        <v>0</v>
      </c>
      <c r="C11" s="76">
        <v>0</v>
      </c>
      <c r="D11" s="76">
        <v>0</v>
      </c>
      <c r="E11" s="76">
        <v>0</v>
      </c>
      <c r="F11" s="76">
        <v>0</v>
      </c>
      <c r="G11" s="76">
        <v>0</v>
      </c>
      <c r="H11" s="76">
        <v>0</v>
      </c>
      <c r="I11" s="76">
        <v>0</v>
      </c>
      <c r="J11" s="76">
        <v>0</v>
      </c>
      <c r="K11" s="76">
        <v>0</v>
      </c>
      <c r="L11" s="76">
        <v>0</v>
      </c>
      <c r="M11" s="76">
        <v>0</v>
      </c>
      <c r="N11" s="76">
        <v>0</v>
      </c>
    </row>
    <row r="12" spans="1:14" s="14" customFormat="1" ht="12" customHeight="1" x14ac:dyDescent="0.25">
      <c r="A12" s="79" t="s">
        <v>14</v>
      </c>
      <c r="B12" s="76">
        <v>0</v>
      </c>
      <c r="C12" s="76">
        <v>0</v>
      </c>
      <c r="D12" s="76">
        <v>0</v>
      </c>
      <c r="E12" s="76">
        <v>1</v>
      </c>
      <c r="F12" s="76">
        <v>0</v>
      </c>
      <c r="G12" s="76">
        <v>0</v>
      </c>
      <c r="H12" s="76">
        <v>0</v>
      </c>
      <c r="I12" s="76">
        <v>0</v>
      </c>
      <c r="J12" s="76">
        <v>0</v>
      </c>
      <c r="K12" s="76">
        <v>0</v>
      </c>
      <c r="L12" s="76">
        <v>0</v>
      </c>
      <c r="M12" s="76">
        <v>0</v>
      </c>
      <c r="N12" s="76">
        <v>1</v>
      </c>
    </row>
    <row r="13" spans="1:14" s="14" customFormat="1" ht="12" customHeight="1" x14ac:dyDescent="0.25">
      <c r="A13" s="72"/>
      <c r="B13" s="72"/>
      <c r="C13" s="72"/>
      <c r="D13" s="72"/>
      <c r="E13" s="72"/>
      <c r="F13" s="72"/>
      <c r="G13" s="72"/>
      <c r="H13" s="72"/>
      <c r="I13" s="72"/>
      <c r="J13" s="72"/>
      <c r="K13" s="72"/>
      <c r="L13" s="72"/>
      <c r="M13" s="72"/>
      <c r="N13" s="72"/>
    </row>
    <row r="14" spans="1:14" s="14" customFormat="1" ht="12" customHeight="1" thickBot="1" x14ac:dyDescent="0.3">
      <c r="A14" s="81"/>
      <c r="B14" s="81"/>
      <c r="C14" s="81"/>
      <c r="D14" s="81"/>
      <c r="E14" s="81"/>
      <c r="F14" s="81"/>
      <c r="G14" s="81"/>
      <c r="H14" s="81"/>
      <c r="I14" s="81"/>
      <c r="J14" s="81"/>
      <c r="K14" s="81"/>
      <c r="L14" s="81"/>
      <c r="M14" s="81"/>
      <c r="N14" s="81"/>
    </row>
    <row r="15" spans="1:14" s="14" customFormat="1" ht="12" customHeight="1" x14ac:dyDescent="0.25">
      <c r="A15" s="72"/>
      <c r="B15" s="72"/>
      <c r="C15" s="72"/>
      <c r="D15" s="72"/>
      <c r="E15" s="72"/>
      <c r="F15" s="72"/>
      <c r="G15" s="72"/>
      <c r="H15" s="72"/>
      <c r="I15" s="72"/>
      <c r="J15" s="72"/>
      <c r="K15" s="72"/>
      <c r="L15" s="72"/>
      <c r="M15" s="72"/>
      <c r="N15" s="72"/>
    </row>
    <row r="16" spans="1:14" s="14" customFormat="1" ht="12" customHeight="1" x14ac:dyDescent="0.25">
      <c r="A16" s="75" t="s">
        <v>12</v>
      </c>
      <c r="B16" s="72"/>
      <c r="C16" s="72"/>
      <c r="D16" s="72"/>
      <c r="E16" s="72"/>
      <c r="F16" s="72"/>
      <c r="G16" s="72"/>
      <c r="H16" s="72"/>
      <c r="I16" s="72"/>
      <c r="J16" s="72"/>
      <c r="K16" s="72"/>
      <c r="L16" s="72"/>
      <c r="M16" s="72"/>
      <c r="N16" s="72"/>
    </row>
    <row r="17" spans="1:14" s="14" customFormat="1" ht="12" customHeight="1" x14ac:dyDescent="0.25">
      <c r="A17" s="75" t="s">
        <v>13</v>
      </c>
      <c r="B17" s="72"/>
      <c r="C17" s="72"/>
      <c r="D17" s="72"/>
      <c r="E17" s="72"/>
      <c r="F17" s="72"/>
      <c r="G17" s="72"/>
      <c r="H17" s="72"/>
      <c r="I17" s="72"/>
      <c r="J17" s="72"/>
      <c r="K17" s="72"/>
      <c r="L17" s="72"/>
      <c r="M17" s="72"/>
      <c r="N17" s="72"/>
    </row>
    <row r="18" spans="1:14" s="14" customFormat="1" ht="12" customHeight="1" x14ac:dyDescent="0.25">
      <c r="A18" s="72"/>
      <c r="B18" s="72"/>
      <c r="C18" s="72"/>
      <c r="D18" s="72"/>
      <c r="E18" s="72"/>
      <c r="F18" s="72"/>
      <c r="G18" s="72"/>
      <c r="H18" s="72"/>
      <c r="I18" s="72"/>
      <c r="J18" s="72"/>
      <c r="K18" s="72"/>
      <c r="L18" s="72"/>
      <c r="M18" s="72"/>
      <c r="N18" s="72"/>
    </row>
    <row r="19" spans="1:14" ht="12" customHeight="1" thickBot="1" x14ac:dyDescent="0.3">
      <c r="A19" s="34"/>
      <c r="B19" s="87"/>
      <c r="C19" s="87"/>
      <c r="D19" s="87"/>
      <c r="E19" s="74"/>
      <c r="F19" s="74"/>
      <c r="G19" s="74"/>
      <c r="H19" s="74"/>
      <c r="I19" s="74"/>
      <c r="J19" s="74"/>
      <c r="K19" s="74"/>
      <c r="L19" s="74"/>
      <c r="M19" s="74"/>
      <c r="N19" s="74"/>
    </row>
    <row r="20" spans="1:14" ht="12" customHeight="1" x14ac:dyDescent="0.2">
      <c r="A20" s="84" t="s">
        <v>20</v>
      </c>
      <c r="B20" s="93" t="s">
        <v>114</v>
      </c>
      <c r="C20" s="94" t="s">
        <v>115</v>
      </c>
      <c r="D20" s="94" t="s">
        <v>165</v>
      </c>
      <c r="E20" s="88" t="s">
        <v>1</v>
      </c>
      <c r="F20" s="88" t="s">
        <v>2</v>
      </c>
      <c r="G20" s="88" t="s">
        <v>3</v>
      </c>
      <c r="H20" s="88" t="s">
        <v>4</v>
      </c>
      <c r="I20" s="88" t="s">
        <v>5</v>
      </c>
      <c r="J20" s="88" t="s">
        <v>6</v>
      </c>
      <c r="K20" s="88" t="s">
        <v>7</v>
      </c>
      <c r="L20" s="74"/>
      <c r="M20" s="74"/>
      <c r="N20" s="74"/>
    </row>
    <row r="21" spans="1:14" x14ac:dyDescent="0.25">
      <c r="B21" s="14"/>
      <c r="C21" s="14"/>
      <c r="D21" s="14"/>
      <c r="E21" s="89"/>
      <c r="F21" s="89"/>
      <c r="G21" s="89"/>
      <c r="H21" s="89"/>
      <c r="I21" s="89"/>
      <c r="J21" s="89"/>
      <c r="K21" s="89"/>
    </row>
    <row r="22" spans="1:14" ht="15" x14ac:dyDescent="0.2">
      <c r="A22" s="86" t="s">
        <v>11</v>
      </c>
      <c r="B22" s="95" t="s">
        <v>117</v>
      </c>
      <c r="C22" s="95" t="s">
        <v>117</v>
      </c>
      <c r="D22" s="95" t="s">
        <v>117</v>
      </c>
      <c r="E22" s="90">
        <f>(E26+E28)/2</f>
        <v>0</v>
      </c>
      <c r="F22" s="90">
        <f t="shared" ref="F22:K22" si="1">(F26+F28)/2</f>
        <v>3.5714285714285712E-2</v>
      </c>
      <c r="G22" s="90">
        <f t="shared" si="1"/>
        <v>0</v>
      </c>
      <c r="H22" s="90">
        <f t="shared" si="1"/>
        <v>0</v>
      </c>
      <c r="I22" s="90">
        <f t="shared" si="1"/>
        <v>0</v>
      </c>
      <c r="J22" s="90">
        <f t="shared" si="1"/>
        <v>0</v>
      </c>
      <c r="K22" s="90">
        <f t="shared" si="1"/>
        <v>5.9523809523809521E-3</v>
      </c>
    </row>
    <row r="23" spans="1:14" ht="15" x14ac:dyDescent="0.2">
      <c r="A23" s="86" t="s">
        <v>22</v>
      </c>
      <c r="B23" s="95" t="s">
        <v>117</v>
      </c>
      <c r="C23" s="95" t="s">
        <v>117</v>
      </c>
      <c r="D23" s="95" t="s">
        <v>117</v>
      </c>
      <c r="E23" s="90">
        <f>(E27+E29)/2</f>
        <v>1</v>
      </c>
      <c r="F23" s="90">
        <f t="shared" ref="F23:K23" si="2">(F27+F29)/2</f>
        <v>0.9642857142857143</v>
      </c>
      <c r="G23" s="90">
        <f t="shared" si="2"/>
        <v>1</v>
      </c>
      <c r="H23" s="90">
        <f t="shared" si="2"/>
        <v>1</v>
      </c>
      <c r="I23" s="90">
        <f t="shared" si="2"/>
        <v>1</v>
      </c>
      <c r="J23" s="90">
        <f t="shared" si="2"/>
        <v>1</v>
      </c>
      <c r="K23" s="90">
        <f t="shared" si="2"/>
        <v>0.99404761904761907</v>
      </c>
    </row>
    <row r="24" spans="1:14" x14ac:dyDescent="0.25">
      <c r="B24" s="14"/>
      <c r="C24" s="14"/>
      <c r="D24" s="14"/>
      <c r="E24" s="89"/>
      <c r="F24" s="89"/>
      <c r="G24" s="89"/>
      <c r="H24" s="89"/>
      <c r="I24" s="89"/>
      <c r="J24" s="89"/>
      <c r="K24" s="89"/>
    </row>
    <row r="25" spans="1:14" x14ac:dyDescent="0.25">
      <c r="B25" s="14"/>
      <c r="C25" s="14"/>
      <c r="D25" s="14"/>
      <c r="E25" s="89"/>
      <c r="F25" s="89"/>
      <c r="G25" s="89"/>
      <c r="H25" s="89"/>
      <c r="I25" s="89"/>
      <c r="J25" s="89"/>
      <c r="K25" s="89"/>
    </row>
    <row r="26" spans="1:14" ht="14.25" customHeight="1" x14ac:dyDescent="0.2">
      <c r="A26" s="85" t="s">
        <v>11</v>
      </c>
      <c r="B26" s="96" t="s">
        <v>173</v>
      </c>
      <c r="C26" s="76" t="s">
        <v>116</v>
      </c>
      <c r="D26" s="204">
        <v>43840</v>
      </c>
      <c r="E26" s="91">
        <v>0</v>
      </c>
      <c r="F26" s="91">
        <v>3.5714285714285712E-2</v>
      </c>
      <c r="G26" s="91">
        <v>0</v>
      </c>
      <c r="H26" s="91">
        <v>0</v>
      </c>
      <c r="I26" s="91">
        <v>0</v>
      </c>
      <c r="J26" s="91">
        <v>0</v>
      </c>
      <c r="K26" s="91">
        <v>5.9523809523809521E-3</v>
      </c>
    </row>
    <row r="27" spans="1:14" ht="15" customHeight="1" x14ac:dyDescent="0.2">
      <c r="A27" s="85" t="s">
        <v>22</v>
      </c>
      <c r="B27" s="96" t="s">
        <v>173</v>
      </c>
      <c r="C27" s="76" t="s">
        <v>116</v>
      </c>
      <c r="D27" s="204">
        <v>43840</v>
      </c>
      <c r="E27" s="91">
        <v>1</v>
      </c>
      <c r="F27" s="91">
        <v>0.9642857142857143</v>
      </c>
      <c r="G27" s="91">
        <v>1</v>
      </c>
      <c r="H27" s="91">
        <v>1</v>
      </c>
      <c r="I27" s="91">
        <v>1</v>
      </c>
      <c r="J27" s="91">
        <v>1</v>
      </c>
      <c r="K27" s="91">
        <v>0.99404761904761907</v>
      </c>
    </row>
    <row r="28" spans="1:14" x14ac:dyDescent="0.2">
      <c r="A28" s="85" t="s">
        <v>11</v>
      </c>
      <c r="B28" s="96" t="s">
        <v>173</v>
      </c>
      <c r="C28" s="76" t="s">
        <v>116</v>
      </c>
      <c r="D28" s="204">
        <v>43846</v>
      </c>
      <c r="E28" s="91">
        <v>0</v>
      </c>
      <c r="F28" s="91">
        <v>3.5714285714285712E-2</v>
      </c>
      <c r="G28" s="91">
        <v>0</v>
      </c>
      <c r="H28" s="91">
        <v>0</v>
      </c>
      <c r="I28" s="91">
        <v>0</v>
      </c>
      <c r="J28" s="91">
        <v>0</v>
      </c>
      <c r="K28" s="91">
        <v>5.9523809523809521E-3</v>
      </c>
    </row>
    <row r="29" spans="1:14" x14ac:dyDescent="0.2">
      <c r="A29" s="85" t="s">
        <v>22</v>
      </c>
      <c r="B29" s="96" t="s">
        <v>173</v>
      </c>
      <c r="C29" s="76" t="s">
        <v>116</v>
      </c>
      <c r="D29" s="204">
        <v>43846</v>
      </c>
      <c r="E29" s="91">
        <v>1</v>
      </c>
      <c r="F29" s="91">
        <v>0.9642857142857143</v>
      </c>
      <c r="G29" s="91">
        <v>1</v>
      </c>
      <c r="H29" s="91">
        <v>1</v>
      </c>
      <c r="I29" s="91">
        <v>1</v>
      </c>
      <c r="J29" s="91">
        <v>1</v>
      </c>
      <c r="K29" s="91">
        <v>0.99404761904761907</v>
      </c>
    </row>
    <row r="30" spans="1:14" ht="15" thickBot="1" x14ac:dyDescent="0.3">
      <c r="A30" s="34"/>
      <c r="B30" s="34"/>
      <c r="C30" s="34"/>
      <c r="D30" s="34"/>
      <c r="E30" s="92"/>
      <c r="F30" s="92"/>
      <c r="G30" s="92"/>
      <c r="H30" s="92"/>
      <c r="I30" s="92"/>
      <c r="J30" s="92"/>
      <c r="K30" s="92"/>
    </row>
    <row r="43" ht="81.75" customHeight="1" x14ac:dyDescent="0.25"/>
    <row r="45" ht="15" customHeight="1" x14ac:dyDescent="0.25"/>
    <row r="48" ht="18" customHeight="1" x14ac:dyDescent="0.25"/>
    <row r="49" ht="15" customHeight="1" x14ac:dyDescent="0.25"/>
    <row r="50" ht="15" customHeight="1" x14ac:dyDescent="0.25"/>
    <row r="76" ht="14.25" customHeight="1" x14ac:dyDescent="0.25"/>
    <row r="77" ht="15" customHeight="1" x14ac:dyDescent="0.25"/>
    <row r="91" ht="79.5" customHeight="1" x14ac:dyDescent="0.25"/>
    <row r="93" ht="14.25" customHeight="1" x14ac:dyDescent="0.25"/>
    <row r="136" spans="16:18" ht="15" x14ac:dyDescent="0.25">
      <c r="P136" s="211"/>
    </row>
    <row r="140" spans="16:18" ht="84.75" customHeight="1" x14ac:dyDescent="0.25">
      <c r="P140" s="438"/>
      <c r="Q140" s="438"/>
    </row>
    <row r="141" spans="16:18" ht="15" thickBot="1" x14ac:dyDescent="0.3">
      <c r="P141" s="439"/>
      <c r="Q141" s="439"/>
    </row>
    <row r="142" spans="16:18" ht="14.25" customHeight="1" x14ac:dyDescent="0.25">
      <c r="P142" s="212"/>
      <c r="Q142" s="196" t="s">
        <v>7</v>
      </c>
    </row>
    <row r="143" spans="16:18" x14ac:dyDescent="0.25">
      <c r="P143" s="71" t="s">
        <v>9</v>
      </c>
      <c r="Q143" s="197"/>
    </row>
    <row r="144" spans="16:18" ht="15" thickBot="1" x14ac:dyDescent="0.3">
      <c r="P144" s="32" t="e">
        <f>#REF!</f>
        <v>#REF!</v>
      </c>
      <c r="Q144" s="33" t="e">
        <f>#REF!</f>
        <v>#REF!</v>
      </c>
      <c r="R144" s="14"/>
    </row>
    <row r="145" spans="16:18" x14ac:dyDescent="0.25">
      <c r="P145" s="14"/>
      <c r="Q145" s="14"/>
      <c r="R145" s="14"/>
    </row>
    <row r="146" spans="16:18" x14ac:dyDescent="0.25">
      <c r="P146" s="14"/>
      <c r="Q146" s="14"/>
      <c r="R146" s="14"/>
    </row>
    <row r="147" spans="16:18" x14ac:dyDescent="0.25">
      <c r="P147" s="14"/>
      <c r="Q147" s="14"/>
      <c r="R147" s="14"/>
    </row>
    <row r="148" spans="16:18" x14ac:dyDescent="0.25">
      <c r="P148" s="14"/>
      <c r="Q148" s="14"/>
      <c r="R148" s="14"/>
    </row>
    <row r="149" spans="16:18" x14ac:dyDescent="0.25">
      <c r="P149" s="14"/>
      <c r="Q149" s="14"/>
      <c r="R149" s="14"/>
    </row>
    <row r="150" spans="16:18" x14ac:dyDescent="0.25">
      <c r="P150" s="14"/>
      <c r="Q150" s="14"/>
      <c r="R150" s="14"/>
    </row>
    <row r="151" spans="16:18" x14ac:dyDescent="0.25">
      <c r="P151" s="14"/>
      <c r="Q151" s="14"/>
      <c r="R151" s="14"/>
    </row>
    <row r="152" spans="16:18" x14ac:dyDescent="0.25">
      <c r="P152" s="14"/>
      <c r="Q152" s="14"/>
      <c r="R152" s="14"/>
    </row>
    <row r="153" spans="16:18" x14ac:dyDescent="0.25">
      <c r="P153" s="14"/>
      <c r="Q153" s="14"/>
      <c r="R153" s="14"/>
    </row>
    <row r="154" spans="16:18" x14ac:dyDescent="0.25">
      <c r="P154" s="14"/>
      <c r="Q154" s="14"/>
      <c r="R154" s="14"/>
    </row>
    <row r="155" spans="16:18" x14ac:dyDescent="0.25">
      <c r="P155" s="14"/>
      <c r="Q155" s="14"/>
      <c r="R155" s="14"/>
    </row>
    <row r="156" spans="16:18" x14ac:dyDescent="0.25">
      <c r="P156" s="14"/>
      <c r="Q156" s="14"/>
      <c r="R156" s="14"/>
    </row>
    <row r="157" spans="16:18" x14ac:dyDescent="0.25">
      <c r="P157" s="14"/>
      <c r="Q157" s="14"/>
      <c r="R157" s="14"/>
    </row>
    <row r="158" spans="16:18" x14ac:dyDescent="0.25">
      <c r="P158" s="14"/>
      <c r="Q158" s="14"/>
      <c r="R158" s="14"/>
    </row>
  </sheetData>
  <mergeCells count="11">
    <mergeCell ref="I1:N1"/>
    <mergeCell ref="P140:Q141"/>
    <mergeCell ref="A3:N5"/>
    <mergeCell ref="A6:A7"/>
    <mergeCell ref="B6:C6"/>
    <mergeCell ref="D6:E6"/>
    <mergeCell ref="F6:G6"/>
    <mergeCell ref="H6:I6"/>
    <mergeCell ref="J6:K6"/>
    <mergeCell ref="L6:M6"/>
    <mergeCell ref="N6:N7"/>
  </mergeCells>
  <conditionalFormatting sqref="B11:N12">
    <cfRule type="cellIs" dxfId="212" priority="8" operator="greaterThan">
      <formula>0</formula>
    </cfRule>
  </conditionalFormatting>
  <pageMargins left="0.25" right="0.25" top="0.75" bottom="0.75" header="0.3" footer="0.3"/>
  <pageSetup scale="87"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Y21"/>
  <sheetViews>
    <sheetView showGridLines="0" zoomScaleNormal="100" zoomScaleSheetLayoutView="85" workbookViewId="0">
      <pane ySplit="11" topLeftCell="A12" activePane="bottomLeft" state="frozen"/>
      <selection activeCell="B11" sqref="B11"/>
      <selection pane="bottomLeft" activeCell="F7" sqref="F7:F11"/>
    </sheetView>
  </sheetViews>
  <sheetFormatPr baseColWidth="10" defaultColWidth="11.42578125" defaultRowHeight="14.25" x14ac:dyDescent="0.2"/>
  <cols>
    <col min="1" max="1" width="4.28515625" style="17" customWidth="1"/>
    <col min="2" max="2" width="15.5703125" style="17" bestFit="1" customWidth="1"/>
    <col min="3" max="3" width="10.85546875" style="17" customWidth="1"/>
    <col min="4" max="4" width="14.7109375" style="17" customWidth="1"/>
    <col min="5" max="5" width="15.28515625" style="226" bestFit="1" customWidth="1"/>
    <col min="6" max="6" width="70.42578125" style="123" customWidth="1"/>
    <col min="7" max="7" width="8.85546875" style="123" customWidth="1"/>
    <col min="8" max="8" width="13.7109375" style="123" customWidth="1"/>
    <col min="9" max="9" width="5.140625" style="123" customWidth="1"/>
    <col min="10" max="10" width="3.7109375" style="123" customWidth="1"/>
    <col min="11" max="16" width="3.7109375" style="17" customWidth="1"/>
    <col min="17" max="17" width="5.42578125" style="17" customWidth="1"/>
    <col min="18" max="24" width="3.7109375" style="17" customWidth="1"/>
    <col min="25" max="25" width="48" style="293" customWidth="1"/>
    <col min="26" max="16384" width="11.42578125" style="17"/>
  </cols>
  <sheetData>
    <row r="1" spans="1:25" ht="15.75" x14ac:dyDescent="0.25">
      <c r="E1" s="574" t="s">
        <v>130</v>
      </c>
      <c r="F1" s="574"/>
      <c r="G1" s="574"/>
      <c r="H1" s="574"/>
      <c r="I1" s="574"/>
      <c r="J1" s="574"/>
      <c r="K1" s="574"/>
      <c r="L1" s="574"/>
      <c r="M1" s="574"/>
      <c r="N1" s="574"/>
      <c r="O1" s="574"/>
      <c r="P1" s="574"/>
      <c r="Q1" s="574"/>
      <c r="R1" s="574"/>
      <c r="S1" s="574"/>
      <c r="T1" s="574"/>
      <c r="U1" s="574"/>
      <c r="V1" s="574"/>
      <c r="W1" s="574"/>
      <c r="X1" s="574"/>
      <c r="Y1" s="574"/>
    </row>
    <row r="2" spans="1:25" ht="14.45" customHeight="1" x14ac:dyDescent="0.2">
      <c r="E2" s="225"/>
      <c r="F2" s="49"/>
      <c r="G2" s="49"/>
      <c r="H2" s="50"/>
      <c r="I2" s="50"/>
      <c r="J2" s="50"/>
      <c r="K2" s="50"/>
      <c r="L2" s="50"/>
      <c r="M2" s="50"/>
      <c r="N2" s="50"/>
      <c r="O2" s="50"/>
      <c r="P2" s="50"/>
      <c r="Q2" s="50"/>
      <c r="R2" s="50"/>
      <c r="S2" s="50"/>
      <c r="T2" s="50"/>
      <c r="U2" s="50"/>
      <c r="V2" s="50"/>
      <c r="W2" s="50"/>
      <c r="X2" s="50"/>
      <c r="Y2" s="291"/>
    </row>
    <row r="3" spans="1:25" ht="3" customHeight="1" x14ac:dyDescent="0.2">
      <c r="E3" s="225"/>
      <c r="F3" s="49"/>
      <c r="G3" s="49"/>
      <c r="H3" s="50"/>
      <c r="I3" s="50"/>
      <c r="J3" s="50"/>
      <c r="K3" s="50"/>
      <c r="L3" s="50"/>
      <c r="M3" s="50"/>
      <c r="N3" s="50"/>
      <c r="O3" s="50"/>
      <c r="P3" s="50"/>
      <c r="Q3" s="50"/>
      <c r="R3" s="50"/>
      <c r="S3" s="50"/>
      <c r="T3" s="50"/>
      <c r="U3" s="50"/>
      <c r="V3" s="50"/>
      <c r="W3" s="50"/>
      <c r="X3" s="50"/>
      <c r="Y3" s="291"/>
    </row>
    <row r="4" spans="1:25" ht="42.75" customHeight="1" x14ac:dyDescent="0.2">
      <c r="A4" s="582" t="s">
        <v>201</v>
      </c>
      <c r="B4" s="582"/>
      <c r="C4" s="582"/>
      <c r="D4" s="582"/>
      <c r="E4" s="582"/>
      <c r="F4" s="582"/>
      <c r="G4" s="582"/>
      <c r="H4" s="582"/>
      <c r="I4" s="582"/>
      <c r="J4" s="582"/>
      <c r="K4" s="582"/>
      <c r="L4" s="582"/>
      <c r="M4" s="582"/>
      <c r="N4" s="582"/>
      <c r="O4" s="582"/>
      <c r="P4" s="582"/>
      <c r="Q4" s="582"/>
      <c r="R4" s="582"/>
      <c r="S4" s="582"/>
      <c r="T4" s="582"/>
      <c r="U4" s="582"/>
      <c r="V4" s="582"/>
      <c r="W4" s="582"/>
      <c r="X4" s="582"/>
      <c r="Y4" s="582"/>
    </row>
    <row r="5" spans="1:25" ht="15" x14ac:dyDescent="0.2">
      <c r="E5" s="179"/>
      <c r="F5" s="158"/>
      <c r="G5" s="158"/>
      <c r="H5" s="158"/>
      <c r="I5" s="158"/>
      <c r="J5" s="158"/>
      <c r="K5" s="158"/>
      <c r="L5" s="158"/>
      <c r="M5" s="158"/>
      <c r="N5" s="158"/>
      <c r="O5" s="158"/>
      <c r="P5" s="158"/>
      <c r="Q5" s="158"/>
      <c r="R5" s="158"/>
      <c r="S5" s="158"/>
      <c r="T5" s="158"/>
      <c r="U5" s="158"/>
      <c r="V5" s="158"/>
      <c r="W5" s="158"/>
      <c r="X5" s="158"/>
      <c r="Y5" s="158"/>
    </row>
    <row r="6" spans="1:25" ht="15.75" customHeight="1" thickBot="1" x14ac:dyDescent="0.25">
      <c r="B6" s="50"/>
      <c r="C6" s="50"/>
      <c r="D6" s="50"/>
      <c r="E6" s="155"/>
      <c r="F6" s="50"/>
      <c r="G6" s="50"/>
      <c r="H6" s="50"/>
      <c r="I6" s="50"/>
      <c r="J6" s="50"/>
      <c r="K6" s="50"/>
      <c r="L6" s="50"/>
      <c r="M6" s="50"/>
      <c r="N6" s="50"/>
      <c r="O6" s="50"/>
      <c r="P6" s="50"/>
      <c r="Q6" s="50"/>
      <c r="R6" s="50"/>
      <c r="S6" s="50"/>
      <c r="T6" s="50"/>
      <c r="U6" s="50"/>
      <c r="V6" s="50"/>
      <c r="W6" s="50"/>
      <c r="X6" s="50"/>
      <c r="Y6" s="291"/>
    </row>
    <row r="7" spans="1:25" ht="24" customHeight="1" x14ac:dyDescent="0.2">
      <c r="B7" s="583" t="s">
        <v>114</v>
      </c>
      <c r="C7" s="577" t="s">
        <v>120</v>
      </c>
      <c r="D7" s="577" t="s">
        <v>119</v>
      </c>
      <c r="E7" s="589" t="s">
        <v>138</v>
      </c>
      <c r="F7" s="577" t="s">
        <v>140</v>
      </c>
      <c r="G7" s="577" t="s">
        <v>51</v>
      </c>
      <c r="H7" s="592" t="s">
        <v>103</v>
      </c>
      <c r="I7" s="592"/>
      <c r="J7" s="592"/>
      <c r="K7" s="592"/>
      <c r="L7" s="592"/>
      <c r="M7" s="592"/>
      <c r="N7" s="592"/>
      <c r="O7" s="592"/>
      <c r="P7" s="592"/>
      <c r="Q7" s="592"/>
      <c r="R7" s="592"/>
      <c r="S7" s="592"/>
      <c r="T7" s="592"/>
      <c r="U7" s="592"/>
      <c r="V7" s="592"/>
      <c r="W7" s="592"/>
      <c r="X7" s="592"/>
      <c r="Y7" s="586" t="s">
        <v>104</v>
      </c>
    </row>
    <row r="8" spans="1:25" ht="12" customHeight="1" x14ac:dyDescent="0.2">
      <c r="B8" s="584"/>
      <c r="C8" s="578"/>
      <c r="D8" s="578"/>
      <c r="E8" s="590"/>
      <c r="F8" s="578"/>
      <c r="G8" s="578"/>
      <c r="H8" s="593"/>
      <c r="I8" s="593"/>
      <c r="J8" s="593"/>
      <c r="K8" s="593"/>
      <c r="L8" s="593"/>
      <c r="M8" s="593"/>
      <c r="N8" s="593"/>
      <c r="O8" s="593"/>
      <c r="P8" s="593"/>
      <c r="Q8" s="593"/>
      <c r="R8" s="593"/>
      <c r="S8" s="593"/>
      <c r="T8" s="593"/>
      <c r="U8" s="593"/>
      <c r="V8" s="593"/>
      <c r="W8" s="593"/>
      <c r="X8" s="593"/>
      <c r="Y8" s="587"/>
    </row>
    <row r="9" spans="1:25" ht="12" customHeight="1" x14ac:dyDescent="0.2">
      <c r="B9" s="584"/>
      <c r="C9" s="578"/>
      <c r="D9" s="578"/>
      <c r="E9" s="590"/>
      <c r="F9" s="578"/>
      <c r="G9" s="578"/>
      <c r="H9" s="575" t="s">
        <v>105</v>
      </c>
      <c r="I9" s="575" t="s">
        <v>106</v>
      </c>
      <c r="J9" s="575"/>
      <c r="K9" s="575"/>
      <c r="L9" s="575"/>
      <c r="M9" s="575"/>
      <c r="N9" s="575"/>
      <c r="O9" s="575"/>
      <c r="P9" s="575"/>
      <c r="Q9" s="575"/>
      <c r="R9" s="575"/>
      <c r="S9" s="575"/>
      <c r="T9" s="575"/>
      <c r="U9" s="575"/>
      <c r="V9" s="575"/>
      <c r="W9" s="575"/>
      <c r="X9" s="575"/>
      <c r="Y9" s="587"/>
    </row>
    <row r="10" spans="1:25" ht="12" customHeight="1" x14ac:dyDescent="0.2">
      <c r="B10" s="584"/>
      <c r="C10" s="578"/>
      <c r="D10" s="578"/>
      <c r="E10" s="590"/>
      <c r="F10" s="578"/>
      <c r="G10" s="578"/>
      <c r="H10" s="575"/>
      <c r="I10" s="594" t="s">
        <v>107</v>
      </c>
      <c r="J10" s="594"/>
      <c r="K10" s="594"/>
      <c r="L10" s="594"/>
      <c r="M10" s="594"/>
      <c r="N10" s="594"/>
      <c r="O10" s="594"/>
      <c r="P10" s="594"/>
      <c r="Q10" s="595" t="s">
        <v>108</v>
      </c>
      <c r="R10" s="595"/>
      <c r="S10" s="595"/>
      <c r="T10" s="595"/>
      <c r="U10" s="595"/>
      <c r="V10" s="595"/>
      <c r="W10" s="595"/>
      <c r="X10" s="595"/>
      <c r="Y10" s="587"/>
    </row>
    <row r="11" spans="1:25" ht="15" customHeight="1" thickBot="1" x14ac:dyDescent="0.25">
      <c r="B11" s="585"/>
      <c r="C11" s="579"/>
      <c r="D11" s="579"/>
      <c r="E11" s="591"/>
      <c r="F11" s="579"/>
      <c r="G11" s="579"/>
      <c r="H11" s="576"/>
      <c r="I11" s="153" t="s">
        <v>109</v>
      </c>
      <c r="J11" s="153" t="s">
        <v>8</v>
      </c>
      <c r="K11" s="153" t="s">
        <v>1</v>
      </c>
      <c r="L11" s="153" t="s">
        <v>2</v>
      </c>
      <c r="M11" s="153" t="s">
        <v>3</v>
      </c>
      <c r="N11" s="153" t="s">
        <v>4</v>
      </c>
      <c r="O11" s="153" t="s">
        <v>5</v>
      </c>
      <c r="P11" s="153" t="s">
        <v>6</v>
      </c>
      <c r="Q11" s="154" t="s">
        <v>109</v>
      </c>
      <c r="R11" s="154" t="s">
        <v>8</v>
      </c>
      <c r="S11" s="154" t="s">
        <v>1</v>
      </c>
      <c r="T11" s="154" t="s">
        <v>2</v>
      </c>
      <c r="U11" s="154" t="s">
        <v>3</v>
      </c>
      <c r="V11" s="154" t="s">
        <v>4</v>
      </c>
      <c r="W11" s="154" t="s">
        <v>5</v>
      </c>
      <c r="X11" s="154" t="s">
        <v>6</v>
      </c>
      <c r="Y11" s="588"/>
    </row>
    <row r="12" spans="1:25" x14ac:dyDescent="0.2">
      <c r="B12" s="150"/>
      <c r="C12" s="137"/>
      <c r="D12" s="152"/>
      <c r="E12" s="224"/>
      <c r="F12" s="345"/>
      <c r="G12" s="340"/>
      <c r="H12" s="10"/>
      <c r="I12" s="341"/>
      <c r="J12" s="21"/>
      <c r="K12" s="21"/>
      <c r="L12" s="11"/>
      <c r="M12" s="129"/>
      <c r="N12" s="11"/>
      <c r="O12" s="11"/>
      <c r="P12" s="12"/>
      <c r="Q12" s="342"/>
      <c r="R12" s="21"/>
      <c r="S12" s="21"/>
      <c r="T12" s="11"/>
      <c r="U12" s="11"/>
      <c r="V12" s="11"/>
      <c r="W12" s="11"/>
      <c r="X12" s="343"/>
      <c r="Y12" s="344"/>
    </row>
    <row r="13" spans="1:25" ht="15" customHeight="1" thickBot="1" x14ac:dyDescent="0.25">
      <c r="B13" s="580"/>
      <c r="C13" s="581"/>
      <c r="D13" s="581"/>
      <c r="E13" s="596" t="s">
        <v>110</v>
      </c>
      <c r="F13" s="596"/>
      <c r="G13" s="597"/>
      <c r="H13" s="173">
        <f>COUNTIF(H12:H12,"X")</f>
        <v>0</v>
      </c>
      <c r="I13" s="173">
        <f>COUNTIF(I12:I12,"&gt;0")</f>
        <v>0</v>
      </c>
      <c r="J13" s="174"/>
      <c r="K13" s="174"/>
      <c r="L13" s="174"/>
      <c r="M13" s="174"/>
      <c r="N13" s="174"/>
      <c r="O13" s="174"/>
      <c r="P13" s="175"/>
      <c r="Q13" s="173">
        <f>COUNTIF(Q12:Q12,"&gt;0")</f>
        <v>0</v>
      </c>
      <c r="R13" s="176"/>
      <c r="S13" s="174"/>
      <c r="T13" s="174"/>
      <c r="U13" s="174"/>
      <c r="V13" s="174"/>
      <c r="W13" s="174"/>
      <c r="X13" s="174"/>
      <c r="Y13" s="292"/>
    </row>
    <row r="14" spans="1:25" ht="15" customHeight="1" x14ac:dyDescent="0.2"/>
    <row r="15" spans="1:25" ht="15" customHeight="1" x14ac:dyDescent="0.2"/>
    <row r="16" spans="1:25" ht="15" customHeight="1" x14ac:dyDescent="0.2"/>
    <row r="17" ht="15" customHeight="1" x14ac:dyDescent="0.2"/>
    <row r="18" ht="15" customHeight="1" x14ac:dyDescent="0.2"/>
    <row r="19" ht="15" customHeight="1" x14ac:dyDescent="0.2"/>
    <row r="20" ht="15" customHeight="1" x14ac:dyDescent="0.2"/>
    <row r="21" ht="15" customHeight="1" x14ac:dyDescent="0.2"/>
  </sheetData>
  <sheetProtection formatCells="0" formatColumns="0" formatRows="0" insertColumns="0" insertRows="0" insertHyperlinks="0" selectLockedCells="1" autoFilter="0"/>
  <autoFilter ref="B7:Y13">
    <filterColumn colId="6" showButton="0"/>
    <filterColumn colId="7" showButton="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filterColumn colId="18" showButton="0"/>
    <filterColumn colId="19" showButton="0"/>
    <filterColumn colId="20" showButton="0"/>
    <filterColumn colId="21" showButton="0"/>
  </autoFilter>
  <dataConsolidate/>
  <mergeCells count="16">
    <mergeCell ref="E1:Y1"/>
    <mergeCell ref="H9:H11"/>
    <mergeCell ref="I9:X9"/>
    <mergeCell ref="F7:F11"/>
    <mergeCell ref="B13:D13"/>
    <mergeCell ref="A4:Y4"/>
    <mergeCell ref="D7:D11"/>
    <mergeCell ref="C7:C11"/>
    <mergeCell ref="B7:B11"/>
    <mergeCell ref="Y7:Y11"/>
    <mergeCell ref="E7:E11"/>
    <mergeCell ref="G7:G11"/>
    <mergeCell ref="H7:X8"/>
    <mergeCell ref="I10:P10"/>
    <mergeCell ref="Q10:X10"/>
    <mergeCell ref="E13:G13"/>
  </mergeCells>
  <conditionalFormatting sqref="F12">
    <cfRule type="expression" dxfId="62" priority="1439">
      <formula>COUNTIF(#REF!,"1")</formula>
    </cfRule>
  </conditionalFormatting>
  <conditionalFormatting sqref="E12">
    <cfRule type="expression" dxfId="61" priority="774">
      <formula>COUNTIF(#REF!,"1")</formula>
    </cfRule>
  </conditionalFormatting>
  <conditionalFormatting sqref="R12">
    <cfRule type="expression" dxfId="60" priority="20">
      <formula>(J12="X")</formula>
    </cfRule>
  </conditionalFormatting>
  <conditionalFormatting sqref="S12">
    <cfRule type="expression" dxfId="59" priority="19">
      <formula>(K12="X")</formula>
    </cfRule>
  </conditionalFormatting>
  <conditionalFormatting sqref="T12:V12 X12">
    <cfRule type="expression" dxfId="58" priority="18">
      <formula>(L12="X")</formula>
    </cfRule>
  </conditionalFormatting>
  <conditionalFormatting sqref="W12">
    <cfRule type="expression" dxfId="57" priority="17">
      <formula>(O12="X")</formula>
    </cfRule>
  </conditionalFormatting>
  <conditionalFormatting sqref="J12:K12">
    <cfRule type="expression" dxfId="56" priority="16">
      <formula>(R12="x")</formula>
    </cfRule>
  </conditionalFormatting>
  <conditionalFormatting sqref="L12:P12">
    <cfRule type="expression" dxfId="55" priority="15">
      <formula>(T12="X")</formula>
    </cfRule>
  </conditionalFormatting>
  <conditionalFormatting sqref="J12">
    <cfRule type="expression" dxfId="54" priority="14">
      <formula>(H12="X")</formula>
    </cfRule>
  </conditionalFormatting>
  <conditionalFormatting sqref="K12">
    <cfRule type="expression" dxfId="53" priority="13">
      <formula>(H12="X")</formula>
    </cfRule>
  </conditionalFormatting>
  <conditionalFormatting sqref="L12">
    <cfRule type="expression" dxfId="52" priority="12">
      <formula>(H12="X")</formula>
    </cfRule>
  </conditionalFormatting>
  <conditionalFormatting sqref="M12">
    <cfRule type="expression" dxfId="51" priority="11">
      <formula>(H12="X")</formula>
    </cfRule>
  </conditionalFormatting>
  <conditionalFormatting sqref="N12">
    <cfRule type="expression" dxfId="50" priority="10">
      <formula>(H12="X")</formula>
    </cfRule>
  </conditionalFormatting>
  <conditionalFormatting sqref="O12">
    <cfRule type="expression" dxfId="49" priority="9">
      <formula>(H12="X")</formula>
    </cfRule>
  </conditionalFormatting>
  <conditionalFormatting sqref="P12">
    <cfRule type="expression" dxfId="48" priority="8">
      <formula>(H12="X")</formula>
    </cfRule>
  </conditionalFormatting>
  <conditionalFormatting sqref="R12">
    <cfRule type="expression" dxfId="47" priority="7">
      <formula>(H12="X")</formula>
    </cfRule>
  </conditionalFormatting>
  <conditionalFormatting sqref="S12">
    <cfRule type="expression" dxfId="46" priority="6">
      <formula>(H12="X")</formula>
    </cfRule>
  </conditionalFormatting>
  <conditionalFormatting sqref="T12">
    <cfRule type="expression" dxfId="45" priority="5">
      <formula>(H12="X")</formula>
    </cfRule>
  </conditionalFormatting>
  <conditionalFormatting sqref="U12">
    <cfRule type="expression" dxfId="44" priority="4">
      <formula>(H12="X")</formula>
    </cfRule>
  </conditionalFormatting>
  <conditionalFormatting sqref="V12">
    <cfRule type="expression" dxfId="43" priority="3">
      <formula>(H12="X")</formula>
    </cfRule>
  </conditionalFormatting>
  <conditionalFormatting sqref="W12">
    <cfRule type="expression" dxfId="42" priority="2">
      <formula>(H12="X")</formula>
    </cfRule>
  </conditionalFormatting>
  <conditionalFormatting sqref="X12">
    <cfRule type="expression" dxfId="41" priority="1">
      <formula>(H12="X")</formula>
    </cfRule>
  </conditionalFormatting>
  <dataValidations count="1">
    <dataValidation type="list" allowBlank="1" showInputMessage="1" showErrorMessage="1" sqref="G12">
      <formula1>#REF!</formula1>
    </dataValidation>
  </dataValidations>
  <pageMargins left="0.25" right="0.25" top="0.75" bottom="0.75" header="0.3" footer="0.3"/>
  <pageSetup scale="55"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X316"/>
  <sheetViews>
    <sheetView showGridLines="0" zoomScaleNormal="100" zoomScaleSheetLayoutView="100" workbookViewId="0">
      <pane ySplit="7" topLeftCell="A8" activePane="bottomLeft" state="frozen"/>
      <selection activeCell="B11" sqref="B11"/>
      <selection pane="bottomLeft" activeCell="D14" sqref="D14"/>
    </sheetView>
  </sheetViews>
  <sheetFormatPr baseColWidth="10" defaultColWidth="11.42578125" defaultRowHeight="14.25" x14ac:dyDescent="0.2"/>
  <cols>
    <col min="1" max="1" width="13.5703125" style="17" customWidth="1"/>
    <col min="2" max="2" width="12" style="180" customWidth="1"/>
    <col min="3" max="3" width="16.42578125" style="17" customWidth="1"/>
    <col min="4" max="4" width="57.5703125" style="123" customWidth="1"/>
    <col min="5" max="5" width="15.28515625" style="156" bestFit="1" customWidth="1"/>
    <col min="6" max="6" width="7.5703125" style="123" customWidth="1"/>
    <col min="7" max="7" width="10.140625" style="123" bestFit="1" customWidth="1"/>
    <col min="8" max="8" width="5.140625" style="123" customWidth="1"/>
    <col min="9" max="15" width="3.7109375" style="17" customWidth="1"/>
    <col min="16" max="16" width="5.42578125" style="17" customWidth="1"/>
    <col min="17" max="23" width="3.7109375" style="17" customWidth="1"/>
    <col min="24" max="24" width="30" style="17" customWidth="1"/>
    <col min="25" max="16384" width="11.42578125" style="17"/>
  </cols>
  <sheetData>
    <row r="1" spans="1:24" s="13" customFormat="1" ht="15.75" x14ac:dyDescent="0.25">
      <c r="B1" s="18"/>
      <c r="D1" s="598" t="s">
        <v>134</v>
      </c>
      <c r="E1" s="598"/>
      <c r="F1" s="598"/>
      <c r="G1" s="598"/>
      <c r="H1" s="598"/>
      <c r="I1" s="598"/>
      <c r="J1" s="599"/>
      <c r="K1" s="599"/>
      <c r="L1" s="599"/>
      <c r="M1" s="599"/>
      <c r="N1" s="599"/>
      <c r="O1" s="599"/>
      <c r="P1" s="599"/>
      <c r="Q1" s="599"/>
      <c r="R1" s="599"/>
      <c r="S1" s="599"/>
      <c r="T1" s="599"/>
      <c r="U1" s="599"/>
      <c r="V1" s="599"/>
      <c r="W1" s="599"/>
      <c r="X1" s="599"/>
    </row>
    <row r="2" spans="1:24" ht="54" customHeight="1" x14ac:dyDescent="0.2">
      <c r="A2" s="600" t="s">
        <v>142</v>
      </c>
      <c r="B2" s="600"/>
      <c r="C2" s="600"/>
      <c r="D2" s="600"/>
      <c r="E2" s="600"/>
      <c r="F2" s="600"/>
      <c r="G2" s="600"/>
      <c r="H2" s="600"/>
      <c r="I2" s="600"/>
      <c r="J2" s="600"/>
      <c r="K2" s="600"/>
      <c r="L2" s="600"/>
      <c r="M2" s="600"/>
      <c r="N2" s="600"/>
      <c r="O2" s="600"/>
      <c r="P2" s="600"/>
      <c r="Q2" s="600"/>
      <c r="R2" s="600"/>
      <c r="S2" s="600"/>
      <c r="T2" s="600"/>
      <c r="U2" s="600"/>
      <c r="V2" s="600"/>
      <c r="W2" s="600"/>
      <c r="X2" s="600"/>
    </row>
    <row r="3" spans="1:24" ht="15.75" thickBot="1" x14ac:dyDescent="0.25">
      <c r="A3" s="283"/>
      <c r="B3" s="284"/>
      <c r="C3" s="283"/>
      <c r="D3" s="285"/>
      <c r="E3" s="285"/>
      <c r="F3" s="285"/>
      <c r="G3" s="285"/>
      <c r="H3" s="285"/>
      <c r="I3" s="285"/>
      <c r="J3" s="285"/>
      <c r="K3" s="285"/>
      <c r="L3" s="285"/>
      <c r="M3" s="285"/>
      <c r="N3" s="285"/>
      <c r="O3" s="285"/>
      <c r="P3" s="285"/>
      <c r="Q3" s="285"/>
      <c r="R3" s="285"/>
      <c r="S3" s="285"/>
      <c r="T3" s="285"/>
      <c r="U3" s="285"/>
      <c r="V3" s="285"/>
      <c r="W3" s="285"/>
      <c r="X3" s="285"/>
    </row>
    <row r="4" spans="1:24" ht="12" customHeight="1" x14ac:dyDescent="0.2">
      <c r="A4" s="601" t="s">
        <v>114</v>
      </c>
      <c r="B4" s="602" t="s">
        <v>120</v>
      </c>
      <c r="C4" s="602" t="s">
        <v>119</v>
      </c>
      <c r="D4" s="603" t="s">
        <v>131</v>
      </c>
      <c r="E4" s="603" t="s">
        <v>132</v>
      </c>
      <c r="F4" s="603" t="s">
        <v>51</v>
      </c>
      <c r="G4" s="606" t="s">
        <v>103</v>
      </c>
      <c r="H4" s="606"/>
      <c r="I4" s="606"/>
      <c r="J4" s="606"/>
      <c r="K4" s="606"/>
      <c r="L4" s="606"/>
      <c r="M4" s="606"/>
      <c r="N4" s="606"/>
      <c r="O4" s="606"/>
      <c r="P4" s="606"/>
      <c r="Q4" s="606"/>
      <c r="R4" s="606"/>
      <c r="S4" s="606"/>
      <c r="T4" s="606"/>
      <c r="U4" s="606"/>
      <c r="V4" s="606"/>
      <c r="W4" s="607"/>
      <c r="X4" s="603" t="s">
        <v>133</v>
      </c>
    </row>
    <row r="5" spans="1:24" ht="12" customHeight="1" x14ac:dyDescent="0.2">
      <c r="A5" s="601"/>
      <c r="B5" s="602"/>
      <c r="C5" s="602"/>
      <c r="D5" s="604"/>
      <c r="E5" s="604"/>
      <c r="F5" s="604"/>
      <c r="G5" s="575" t="s">
        <v>105</v>
      </c>
      <c r="H5" s="575" t="s">
        <v>106</v>
      </c>
      <c r="I5" s="575"/>
      <c r="J5" s="575"/>
      <c r="K5" s="575"/>
      <c r="L5" s="575"/>
      <c r="M5" s="575"/>
      <c r="N5" s="575"/>
      <c r="O5" s="575"/>
      <c r="P5" s="575"/>
      <c r="Q5" s="575"/>
      <c r="R5" s="575"/>
      <c r="S5" s="575"/>
      <c r="T5" s="575"/>
      <c r="U5" s="575"/>
      <c r="V5" s="575"/>
      <c r="W5" s="609"/>
      <c r="X5" s="604"/>
    </row>
    <row r="6" spans="1:24" ht="12" customHeight="1" x14ac:dyDescent="0.2">
      <c r="A6" s="601"/>
      <c r="B6" s="602"/>
      <c r="C6" s="602"/>
      <c r="D6" s="604"/>
      <c r="E6" s="604"/>
      <c r="F6" s="604"/>
      <c r="G6" s="575"/>
      <c r="H6" s="610" t="s">
        <v>107</v>
      </c>
      <c r="I6" s="610"/>
      <c r="J6" s="610"/>
      <c r="K6" s="610"/>
      <c r="L6" s="610"/>
      <c r="M6" s="610"/>
      <c r="N6" s="610"/>
      <c r="O6" s="610"/>
      <c r="P6" s="611" t="s">
        <v>108</v>
      </c>
      <c r="Q6" s="611"/>
      <c r="R6" s="611"/>
      <c r="S6" s="611"/>
      <c r="T6" s="611"/>
      <c r="U6" s="611"/>
      <c r="V6" s="611"/>
      <c r="W6" s="612"/>
      <c r="X6" s="604"/>
    </row>
    <row r="7" spans="1:24" x14ac:dyDescent="0.2">
      <c r="A7" s="601"/>
      <c r="B7" s="602"/>
      <c r="C7" s="602"/>
      <c r="D7" s="605"/>
      <c r="E7" s="605"/>
      <c r="F7" s="605"/>
      <c r="G7" s="608"/>
      <c r="H7" s="110" t="s">
        <v>109</v>
      </c>
      <c r="I7" s="110" t="s">
        <v>8</v>
      </c>
      <c r="J7" s="110" t="s">
        <v>1</v>
      </c>
      <c r="K7" s="110" t="s">
        <v>2</v>
      </c>
      <c r="L7" s="110" t="s">
        <v>3</v>
      </c>
      <c r="M7" s="110" t="s">
        <v>4</v>
      </c>
      <c r="N7" s="110" t="s">
        <v>5</v>
      </c>
      <c r="O7" s="110" t="s">
        <v>6</v>
      </c>
      <c r="P7" s="111" t="s">
        <v>109</v>
      </c>
      <c r="Q7" s="111" t="s">
        <v>8</v>
      </c>
      <c r="R7" s="111" t="s">
        <v>1</v>
      </c>
      <c r="S7" s="111" t="s">
        <v>2</v>
      </c>
      <c r="T7" s="111" t="s">
        <v>3</v>
      </c>
      <c r="U7" s="111" t="s">
        <v>4</v>
      </c>
      <c r="V7" s="111" t="s">
        <v>5</v>
      </c>
      <c r="W7" s="112" t="s">
        <v>6</v>
      </c>
      <c r="X7" s="605"/>
    </row>
    <row r="8" spans="1:24" ht="33.75" x14ac:dyDescent="0.2">
      <c r="A8" s="222" t="s">
        <v>173</v>
      </c>
      <c r="B8" s="219" t="s">
        <v>122</v>
      </c>
      <c r="C8" s="220">
        <v>43846</v>
      </c>
      <c r="D8" s="346" t="s">
        <v>190</v>
      </c>
      <c r="E8" s="347" t="s">
        <v>17</v>
      </c>
      <c r="F8" s="340">
        <v>2</v>
      </c>
      <c r="G8" s="10" t="s">
        <v>168</v>
      </c>
      <c r="H8" s="341" t="str">
        <f t="shared" ref="H8" si="0">IF(G8="X"," ",(COUNTIF(I8:O8,"X")))</f>
        <v xml:space="preserve"> </v>
      </c>
      <c r="I8" s="21"/>
      <c r="J8" s="21"/>
      <c r="K8" s="11"/>
      <c r="L8" s="129"/>
      <c r="M8" s="11"/>
      <c r="N8" s="11"/>
      <c r="O8" s="12"/>
      <c r="P8" s="342" t="str">
        <f t="shared" ref="P8" si="1">IF(G8="X"," ",(COUNTIF(Q8:W8,"X")))</f>
        <v xml:space="preserve"> </v>
      </c>
      <c r="Q8" s="21"/>
      <c r="R8" s="21"/>
      <c r="S8" s="11"/>
      <c r="T8" s="11"/>
      <c r="U8" s="11"/>
      <c r="V8" s="11"/>
      <c r="W8" s="343"/>
      <c r="X8" s="344" t="s">
        <v>189</v>
      </c>
    </row>
    <row r="9" spans="1:24" x14ac:dyDescent="0.2">
      <c r="A9" s="130"/>
      <c r="B9" s="181"/>
      <c r="C9" s="130"/>
      <c r="D9" s="113"/>
      <c r="E9" s="114" t="s">
        <v>110</v>
      </c>
      <c r="F9" s="114"/>
      <c r="G9" s="115">
        <f>COUNTIF(G8:G8,"X")</f>
        <v>1</v>
      </c>
      <c r="H9" s="116">
        <f>COUNTIF(H1:H8,"&gt;0")</f>
        <v>0</v>
      </c>
      <c r="I9" s="117"/>
      <c r="J9" s="117"/>
      <c r="K9" s="118"/>
      <c r="L9" s="118"/>
      <c r="M9" s="118"/>
      <c r="N9" s="118"/>
      <c r="O9" s="119"/>
      <c r="P9" s="120">
        <f>COUNTIF(P1:P8,"&gt;0")</f>
        <v>0</v>
      </c>
      <c r="Q9" s="117"/>
      <c r="R9" s="117"/>
      <c r="S9" s="118"/>
      <c r="T9" s="118"/>
      <c r="U9" s="118"/>
      <c r="V9" s="118"/>
      <c r="W9" s="121"/>
      <c r="X9" s="122"/>
    </row>
    <row r="17" spans="1:24" s="123" customFormat="1" hidden="1" x14ac:dyDescent="0.2">
      <c r="A17" s="17"/>
      <c r="B17" s="180"/>
      <c r="C17" s="17"/>
      <c r="E17" s="156" t="s">
        <v>10</v>
      </c>
      <c r="F17" s="124">
        <v>1</v>
      </c>
      <c r="I17" s="17"/>
      <c r="J17" s="17"/>
      <c r="K17" s="17"/>
      <c r="L17" s="17"/>
      <c r="M17" s="17"/>
      <c r="N17" s="17"/>
      <c r="O17" s="17"/>
      <c r="P17" s="17"/>
      <c r="Q17" s="17"/>
      <c r="R17" s="17"/>
      <c r="S17" s="17"/>
      <c r="T17" s="17"/>
      <c r="U17" s="17"/>
      <c r="V17" s="17"/>
      <c r="W17" s="17"/>
      <c r="X17" s="17"/>
    </row>
    <row r="18" spans="1:24" s="123" customFormat="1" hidden="1" x14ac:dyDescent="0.2">
      <c r="A18" s="17"/>
      <c r="B18" s="180"/>
      <c r="C18" s="17"/>
      <c r="E18" s="156" t="s">
        <v>14</v>
      </c>
      <c r="F18" s="124">
        <v>2</v>
      </c>
      <c r="I18" s="17"/>
      <c r="J18" s="17"/>
      <c r="K18" s="17"/>
      <c r="L18" s="17"/>
      <c r="M18" s="17"/>
      <c r="N18" s="17"/>
      <c r="O18" s="17"/>
      <c r="P18" s="17"/>
      <c r="Q18" s="17"/>
      <c r="R18" s="17"/>
      <c r="S18" s="17"/>
      <c r="T18" s="17"/>
      <c r="U18" s="17"/>
      <c r="V18" s="17"/>
      <c r="W18" s="17"/>
      <c r="X18" s="17"/>
    </row>
    <row r="19" spans="1:24" s="123" customFormat="1" hidden="1" x14ac:dyDescent="0.2">
      <c r="A19" s="17"/>
      <c r="B19" s="180"/>
      <c r="C19" s="17"/>
      <c r="E19" s="156" t="s">
        <v>15</v>
      </c>
      <c r="F19" s="124">
        <v>3</v>
      </c>
      <c r="I19" s="17"/>
      <c r="J19" s="17"/>
      <c r="K19" s="17"/>
      <c r="L19" s="17"/>
      <c r="M19" s="17"/>
      <c r="N19" s="17"/>
      <c r="O19" s="17"/>
      <c r="P19" s="17"/>
      <c r="Q19" s="17"/>
      <c r="R19" s="17"/>
      <c r="S19" s="17"/>
      <c r="T19" s="17"/>
      <c r="U19" s="17"/>
      <c r="V19" s="17"/>
      <c r="W19" s="17"/>
      <c r="X19" s="17"/>
    </row>
    <row r="20" spans="1:24" s="123" customFormat="1" hidden="1" x14ac:dyDescent="0.2">
      <c r="A20" s="17"/>
      <c r="B20" s="180"/>
      <c r="C20" s="17"/>
      <c r="E20" s="156" t="s">
        <v>16</v>
      </c>
      <c r="F20" s="124">
        <v>4</v>
      </c>
      <c r="I20" s="17"/>
      <c r="J20" s="17"/>
      <c r="K20" s="17"/>
      <c r="L20" s="17"/>
      <c r="M20" s="17"/>
      <c r="N20" s="17"/>
      <c r="O20" s="17"/>
      <c r="P20" s="17"/>
      <c r="Q20" s="17"/>
      <c r="R20" s="17"/>
      <c r="S20" s="17"/>
      <c r="T20" s="17"/>
      <c r="U20" s="17"/>
      <c r="V20" s="17"/>
      <c r="W20" s="17"/>
      <c r="X20" s="17"/>
    </row>
    <row r="21" spans="1:24" s="123" customFormat="1" hidden="1" x14ac:dyDescent="0.2">
      <c r="A21" s="17"/>
      <c r="B21" s="180"/>
      <c r="C21" s="17"/>
      <c r="E21" s="156" t="s">
        <v>17</v>
      </c>
      <c r="F21" s="124">
        <v>5</v>
      </c>
      <c r="I21" s="17"/>
      <c r="J21" s="17"/>
      <c r="K21" s="17"/>
      <c r="L21" s="17"/>
      <c r="M21" s="17"/>
      <c r="N21" s="17"/>
      <c r="O21" s="17"/>
      <c r="P21" s="17"/>
      <c r="Q21" s="17"/>
      <c r="R21" s="17"/>
      <c r="S21" s="17"/>
      <c r="T21" s="17"/>
      <c r="U21" s="17"/>
      <c r="V21" s="17"/>
      <c r="W21" s="17"/>
      <c r="X21" s="17"/>
    </row>
    <row r="22" spans="1:24" s="123" customFormat="1" hidden="1" x14ac:dyDescent="0.2">
      <c r="A22" s="17"/>
      <c r="B22" s="180"/>
      <c r="C22" s="17"/>
      <c r="E22" s="156" t="s">
        <v>19</v>
      </c>
      <c r="F22" s="124">
        <v>6</v>
      </c>
      <c r="I22" s="17"/>
      <c r="J22" s="17"/>
      <c r="K22" s="17"/>
      <c r="L22" s="17"/>
      <c r="M22" s="17"/>
      <c r="N22" s="17"/>
      <c r="O22" s="17"/>
      <c r="P22" s="17"/>
      <c r="Q22" s="17"/>
      <c r="R22" s="17"/>
      <c r="S22" s="17"/>
      <c r="T22" s="17"/>
      <c r="U22" s="17"/>
      <c r="V22" s="17"/>
      <c r="W22" s="17"/>
      <c r="X22" s="17"/>
    </row>
    <row r="23" spans="1:24" s="123" customFormat="1" hidden="1" x14ac:dyDescent="0.2">
      <c r="A23" s="17"/>
      <c r="B23" s="180"/>
      <c r="C23" s="17"/>
      <c r="E23" s="156" t="s">
        <v>21</v>
      </c>
      <c r="F23" s="124">
        <v>7</v>
      </c>
      <c r="I23" s="17"/>
      <c r="J23" s="17"/>
      <c r="K23" s="17"/>
      <c r="L23" s="17"/>
      <c r="M23" s="17"/>
      <c r="N23" s="17"/>
      <c r="O23" s="17"/>
      <c r="P23" s="17"/>
      <c r="Q23" s="17"/>
      <c r="R23" s="17"/>
      <c r="S23" s="17"/>
      <c r="T23" s="17"/>
      <c r="U23" s="17"/>
      <c r="V23" s="17"/>
      <c r="W23" s="17"/>
      <c r="X23" s="17"/>
    </row>
    <row r="24" spans="1:24" s="123" customFormat="1" hidden="1" x14ac:dyDescent="0.2">
      <c r="A24" s="17"/>
      <c r="B24" s="180"/>
      <c r="C24" s="17"/>
      <c r="E24" s="156" t="s">
        <v>23</v>
      </c>
      <c r="F24" s="124">
        <v>8</v>
      </c>
      <c r="I24" s="17"/>
      <c r="J24" s="17"/>
      <c r="K24" s="17"/>
      <c r="L24" s="17"/>
      <c r="M24" s="17"/>
      <c r="N24" s="17"/>
      <c r="O24" s="17"/>
      <c r="P24" s="17"/>
      <c r="Q24" s="17"/>
      <c r="R24" s="17"/>
      <c r="S24" s="17"/>
      <c r="T24" s="17"/>
      <c r="U24" s="17"/>
      <c r="V24" s="17"/>
      <c r="W24" s="17"/>
      <c r="X24" s="17"/>
    </row>
    <row r="25" spans="1:24" s="123" customFormat="1" hidden="1" x14ac:dyDescent="0.2">
      <c r="A25" s="17"/>
      <c r="B25" s="180"/>
      <c r="C25" s="17"/>
      <c r="E25" s="156" t="s">
        <v>24</v>
      </c>
      <c r="F25" s="124">
        <v>9</v>
      </c>
      <c r="I25" s="17"/>
      <c r="J25" s="17"/>
      <c r="K25" s="17"/>
      <c r="L25" s="17"/>
      <c r="M25" s="17"/>
      <c r="N25" s="17"/>
      <c r="O25" s="17"/>
      <c r="P25" s="17"/>
      <c r="Q25" s="17"/>
      <c r="R25" s="17"/>
      <c r="S25" s="17"/>
      <c r="T25" s="17"/>
      <c r="U25" s="17"/>
      <c r="V25" s="17"/>
      <c r="W25" s="17"/>
      <c r="X25" s="17"/>
    </row>
    <row r="26" spans="1:24" s="123" customFormat="1" hidden="1" x14ac:dyDescent="0.2">
      <c r="A26" s="17"/>
      <c r="B26" s="180"/>
      <c r="C26" s="17"/>
      <c r="E26" s="156" t="s">
        <v>25</v>
      </c>
      <c r="F26" s="124">
        <v>10</v>
      </c>
      <c r="I26" s="17"/>
      <c r="J26" s="17"/>
      <c r="K26" s="17"/>
      <c r="L26" s="17"/>
      <c r="M26" s="17"/>
      <c r="N26" s="17"/>
      <c r="O26" s="17"/>
      <c r="P26" s="17"/>
      <c r="Q26" s="17"/>
      <c r="R26" s="17"/>
      <c r="S26" s="17"/>
      <c r="T26" s="17"/>
      <c r="U26" s="17"/>
      <c r="V26" s="17"/>
      <c r="W26" s="17"/>
      <c r="X26" s="17"/>
    </row>
    <row r="27" spans="1:24" s="123" customFormat="1" hidden="1" x14ac:dyDescent="0.2">
      <c r="A27" s="17"/>
      <c r="B27" s="180"/>
      <c r="C27" s="17"/>
      <c r="E27" s="156" t="s">
        <v>27</v>
      </c>
      <c r="F27" s="124">
        <v>11</v>
      </c>
      <c r="I27" s="17"/>
      <c r="J27" s="17"/>
      <c r="K27" s="17"/>
      <c r="L27" s="17"/>
      <c r="M27" s="17"/>
      <c r="N27" s="17"/>
      <c r="O27" s="17"/>
      <c r="P27" s="17"/>
      <c r="Q27" s="17"/>
      <c r="R27" s="17"/>
      <c r="S27" s="17"/>
      <c r="T27" s="17"/>
      <c r="U27" s="17"/>
      <c r="V27" s="17"/>
      <c r="W27" s="17"/>
      <c r="X27" s="17"/>
    </row>
    <row r="28" spans="1:24" s="123" customFormat="1" hidden="1" x14ac:dyDescent="0.2">
      <c r="A28" s="17"/>
      <c r="B28" s="180"/>
      <c r="C28" s="17"/>
      <c r="E28" s="156" t="s">
        <v>26</v>
      </c>
      <c r="F28" s="124">
        <v>12</v>
      </c>
      <c r="I28" s="17"/>
      <c r="J28" s="17"/>
      <c r="K28" s="17"/>
      <c r="L28" s="17"/>
      <c r="M28" s="17"/>
      <c r="N28" s="17"/>
      <c r="O28" s="17"/>
      <c r="P28" s="17"/>
      <c r="Q28" s="17"/>
      <c r="R28" s="17"/>
      <c r="S28" s="17"/>
      <c r="T28" s="17"/>
      <c r="U28" s="17"/>
      <c r="V28" s="17"/>
      <c r="W28" s="17"/>
      <c r="X28" s="17"/>
    </row>
    <row r="29" spans="1:24" s="123" customFormat="1" hidden="1" x14ac:dyDescent="0.2">
      <c r="A29" s="17"/>
      <c r="B29" s="180"/>
      <c r="C29" s="17"/>
      <c r="E29" s="156" t="s">
        <v>28</v>
      </c>
      <c r="F29" s="124">
        <v>13</v>
      </c>
      <c r="I29" s="17"/>
      <c r="J29" s="17"/>
      <c r="K29" s="17"/>
      <c r="L29" s="17"/>
      <c r="M29" s="17"/>
      <c r="N29" s="17"/>
      <c r="O29" s="17"/>
      <c r="P29" s="17"/>
      <c r="Q29" s="17"/>
      <c r="R29" s="17"/>
      <c r="S29" s="17"/>
      <c r="T29" s="17"/>
      <c r="U29" s="17"/>
      <c r="V29" s="17"/>
      <c r="W29" s="17"/>
      <c r="X29" s="17"/>
    </row>
    <row r="30" spans="1:24" s="123" customFormat="1" hidden="1" x14ac:dyDescent="0.2">
      <c r="A30" s="17"/>
      <c r="B30" s="180"/>
      <c r="C30" s="17"/>
      <c r="E30" s="156" t="s">
        <v>29</v>
      </c>
      <c r="F30" s="124">
        <v>14</v>
      </c>
      <c r="I30" s="17"/>
      <c r="J30" s="17"/>
      <c r="K30" s="17"/>
      <c r="L30" s="17"/>
      <c r="M30" s="17"/>
      <c r="N30" s="17"/>
      <c r="O30" s="17"/>
      <c r="P30" s="17"/>
      <c r="Q30" s="17"/>
      <c r="R30" s="17"/>
      <c r="S30" s="17"/>
      <c r="T30" s="17"/>
      <c r="U30" s="17"/>
      <c r="V30" s="17"/>
      <c r="W30" s="17"/>
      <c r="X30" s="17"/>
    </row>
    <row r="31" spans="1:24" s="123" customFormat="1" hidden="1" x14ac:dyDescent="0.2">
      <c r="A31" s="17"/>
      <c r="B31" s="180"/>
      <c r="C31" s="17"/>
      <c r="E31" s="156" t="s">
        <v>30</v>
      </c>
      <c r="F31" s="124">
        <v>15</v>
      </c>
      <c r="I31" s="17"/>
      <c r="J31" s="17"/>
      <c r="K31" s="17"/>
      <c r="L31" s="17"/>
      <c r="M31" s="17"/>
      <c r="N31" s="17"/>
      <c r="O31" s="17"/>
      <c r="P31" s="17"/>
      <c r="Q31" s="17"/>
      <c r="R31" s="17"/>
      <c r="S31" s="17"/>
      <c r="T31" s="17"/>
      <c r="U31" s="17"/>
      <c r="V31" s="17"/>
      <c r="W31" s="17"/>
      <c r="X31" s="17"/>
    </row>
    <row r="32" spans="1:24" s="123" customFormat="1" hidden="1" x14ac:dyDescent="0.2">
      <c r="A32" s="17"/>
      <c r="B32" s="180"/>
      <c r="C32" s="17"/>
      <c r="E32" s="156" t="s">
        <v>31</v>
      </c>
      <c r="F32" s="124">
        <v>16</v>
      </c>
      <c r="I32" s="17"/>
      <c r="J32" s="17"/>
      <c r="K32" s="17"/>
      <c r="L32" s="17"/>
      <c r="M32" s="17"/>
      <c r="N32" s="17"/>
      <c r="O32" s="17"/>
      <c r="P32" s="17"/>
      <c r="Q32" s="17"/>
      <c r="R32" s="17"/>
      <c r="S32" s="17"/>
      <c r="T32" s="17"/>
      <c r="U32" s="17"/>
      <c r="V32" s="17"/>
      <c r="W32" s="17"/>
      <c r="X32" s="17"/>
    </row>
    <row r="33" spans="1:24" s="123" customFormat="1" hidden="1" x14ac:dyDescent="0.2">
      <c r="A33" s="17"/>
      <c r="B33" s="180"/>
      <c r="C33" s="17"/>
      <c r="E33" s="156" t="s">
        <v>32</v>
      </c>
      <c r="F33" s="124">
        <v>17</v>
      </c>
      <c r="I33" s="17"/>
      <c r="J33" s="17"/>
      <c r="K33" s="17"/>
      <c r="L33" s="17"/>
      <c r="M33" s="17"/>
      <c r="N33" s="17"/>
      <c r="O33" s="17"/>
      <c r="P33" s="17"/>
      <c r="Q33" s="17"/>
      <c r="R33" s="17"/>
      <c r="S33" s="17"/>
      <c r="T33" s="17"/>
      <c r="U33" s="17"/>
      <c r="V33" s="17"/>
      <c r="W33" s="17"/>
      <c r="X33" s="17"/>
    </row>
    <row r="34" spans="1:24" s="123" customFormat="1" hidden="1" x14ac:dyDescent="0.2">
      <c r="A34" s="17"/>
      <c r="B34" s="180"/>
      <c r="C34" s="17"/>
      <c r="E34" s="156" t="s">
        <v>33</v>
      </c>
      <c r="F34" s="124">
        <v>18</v>
      </c>
      <c r="I34" s="17"/>
      <c r="J34" s="17"/>
      <c r="K34" s="17"/>
      <c r="L34" s="17"/>
      <c r="M34" s="17"/>
      <c r="N34" s="17"/>
      <c r="O34" s="17"/>
      <c r="P34" s="17"/>
      <c r="Q34" s="17"/>
      <c r="R34" s="17"/>
      <c r="S34" s="17"/>
      <c r="T34" s="17"/>
      <c r="U34" s="17"/>
      <c r="V34" s="17"/>
      <c r="W34" s="17"/>
      <c r="X34" s="17"/>
    </row>
    <row r="35" spans="1:24" s="123" customFormat="1" hidden="1" x14ac:dyDescent="0.2">
      <c r="A35" s="17"/>
      <c r="B35" s="180"/>
      <c r="C35" s="17"/>
      <c r="E35" s="156" t="s">
        <v>34</v>
      </c>
      <c r="F35" s="124">
        <v>19</v>
      </c>
      <c r="I35" s="17"/>
      <c r="J35" s="17"/>
      <c r="K35" s="17"/>
      <c r="L35" s="17"/>
      <c r="M35" s="17"/>
      <c r="N35" s="17"/>
      <c r="O35" s="17"/>
      <c r="P35" s="17"/>
      <c r="Q35" s="17"/>
      <c r="R35" s="17"/>
      <c r="S35" s="17"/>
      <c r="T35" s="17"/>
      <c r="U35" s="17"/>
      <c r="V35" s="17"/>
      <c r="W35" s="17"/>
      <c r="X35" s="17"/>
    </row>
    <row r="36" spans="1:24" s="123" customFormat="1" hidden="1" x14ac:dyDescent="0.2">
      <c r="A36" s="17"/>
      <c r="B36" s="180"/>
      <c r="C36" s="17"/>
      <c r="E36" s="156" t="s">
        <v>35</v>
      </c>
      <c r="F36" s="124">
        <v>20</v>
      </c>
      <c r="I36" s="17"/>
      <c r="J36" s="17"/>
      <c r="K36" s="17"/>
      <c r="L36" s="17"/>
      <c r="M36" s="17"/>
      <c r="N36" s="17"/>
      <c r="O36" s="17"/>
      <c r="P36" s="17"/>
      <c r="Q36" s="17"/>
      <c r="R36" s="17"/>
      <c r="S36" s="17"/>
      <c r="T36" s="17"/>
      <c r="U36" s="17"/>
      <c r="V36" s="17"/>
      <c r="W36" s="17"/>
      <c r="X36" s="17"/>
    </row>
    <row r="37" spans="1:24" s="123" customFormat="1" hidden="1" x14ac:dyDescent="0.2">
      <c r="A37" s="17"/>
      <c r="B37" s="180"/>
      <c r="C37" s="17"/>
      <c r="E37" s="156" t="s">
        <v>36</v>
      </c>
      <c r="F37" s="124">
        <v>21</v>
      </c>
      <c r="I37" s="17"/>
      <c r="J37" s="17"/>
      <c r="K37" s="17"/>
      <c r="L37" s="17"/>
      <c r="M37" s="17"/>
      <c r="N37" s="17"/>
      <c r="O37" s="17"/>
      <c r="P37" s="17"/>
      <c r="Q37" s="17"/>
      <c r="R37" s="17"/>
      <c r="S37" s="17"/>
      <c r="T37" s="17"/>
      <c r="U37" s="17"/>
      <c r="V37" s="17"/>
      <c r="W37" s="17"/>
      <c r="X37" s="17"/>
    </row>
    <row r="38" spans="1:24" s="123" customFormat="1" hidden="1" x14ac:dyDescent="0.2">
      <c r="A38" s="17"/>
      <c r="B38" s="180"/>
      <c r="C38" s="17"/>
      <c r="E38" s="156" t="s">
        <v>37</v>
      </c>
      <c r="F38" s="124">
        <v>22</v>
      </c>
      <c r="I38" s="17"/>
      <c r="J38" s="17"/>
      <c r="K38" s="17"/>
      <c r="L38" s="17"/>
      <c r="M38" s="17"/>
      <c r="N38" s="17"/>
      <c r="O38" s="17"/>
      <c r="P38" s="17"/>
      <c r="Q38" s="17"/>
      <c r="R38" s="17"/>
      <c r="S38" s="17"/>
      <c r="T38" s="17"/>
      <c r="U38" s="17"/>
      <c r="V38" s="17"/>
      <c r="W38" s="17"/>
      <c r="X38" s="17"/>
    </row>
    <row r="39" spans="1:24" s="123" customFormat="1" hidden="1" x14ac:dyDescent="0.2">
      <c r="A39" s="17"/>
      <c r="B39" s="180"/>
      <c r="C39" s="17"/>
      <c r="E39" s="156" t="s">
        <v>38</v>
      </c>
      <c r="F39" s="124">
        <v>23</v>
      </c>
      <c r="I39" s="17"/>
      <c r="J39" s="17"/>
      <c r="K39" s="17"/>
      <c r="L39" s="17"/>
      <c r="M39" s="17"/>
      <c r="N39" s="17"/>
      <c r="O39" s="17"/>
      <c r="P39" s="17"/>
      <c r="Q39" s="17"/>
      <c r="R39" s="17"/>
      <c r="S39" s="17"/>
      <c r="T39" s="17"/>
      <c r="U39" s="17"/>
      <c r="V39" s="17"/>
      <c r="W39" s="17"/>
      <c r="X39" s="17"/>
    </row>
    <row r="40" spans="1:24" s="123" customFormat="1" hidden="1" x14ac:dyDescent="0.2">
      <c r="A40" s="17"/>
      <c r="B40" s="180"/>
      <c r="C40" s="17"/>
      <c r="E40" s="156" t="s">
        <v>39</v>
      </c>
      <c r="F40" s="124">
        <v>24</v>
      </c>
      <c r="I40" s="17"/>
      <c r="J40" s="17"/>
      <c r="K40" s="17"/>
      <c r="L40" s="17"/>
      <c r="M40" s="17"/>
      <c r="N40" s="17"/>
      <c r="O40" s="17"/>
      <c r="P40" s="17"/>
      <c r="Q40" s="17"/>
      <c r="R40" s="17"/>
      <c r="S40" s="17"/>
      <c r="T40" s="17"/>
      <c r="U40" s="17"/>
      <c r="V40" s="17"/>
      <c r="W40" s="17"/>
      <c r="X40" s="17"/>
    </row>
    <row r="41" spans="1:24" s="123" customFormat="1" hidden="1" x14ac:dyDescent="0.2">
      <c r="A41" s="17"/>
      <c r="B41" s="180"/>
      <c r="C41" s="17"/>
      <c r="E41" s="156" t="s">
        <v>40</v>
      </c>
      <c r="F41" s="124">
        <v>25</v>
      </c>
      <c r="I41" s="17"/>
      <c r="J41" s="17"/>
      <c r="K41" s="17"/>
      <c r="L41" s="17"/>
      <c r="M41" s="17"/>
      <c r="N41" s="17"/>
      <c r="O41" s="17"/>
      <c r="P41" s="17"/>
      <c r="Q41" s="17"/>
      <c r="R41" s="17"/>
      <c r="S41" s="17"/>
      <c r="T41" s="17"/>
      <c r="U41" s="17"/>
      <c r="V41" s="17"/>
      <c r="W41" s="17"/>
      <c r="X41" s="17"/>
    </row>
    <row r="42" spans="1:24" s="123" customFormat="1" hidden="1" x14ac:dyDescent="0.2">
      <c r="A42" s="17"/>
      <c r="B42" s="180"/>
      <c r="C42" s="17"/>
      <c r="E42" s="156" t="s">
        <v>41</v>
      </c>
      <c r="F42" s="124">
        <v>26</v>
      </c>
      <c r="I42" s="17"/>
      <c r="J42" s="17"/>
      <c r="K42" s="17"/>
      <c r="L42" s="17"/>
      <c r="M42" s="17"/>
      <c r="N42" s="17"/>
      <c r="O42" s="17"/>
      <c r="P42" s="17"/>
      <c r="Q42" s="17"/>
      <c r="R42" s="17"/>
      <c r="S42" s="17"/>
      <c r="T42" s="17"/>
      <c r="U42" s="17"/>
      <c r="V42" s="17"/>
      <c r="W42" s="17"/>
      <c r="X42" s="17"/>
    </row>
    <row r="43" spans="1:24" s="123" customFormat="1" hidden="1" x14ac:dyDescent="0.2">
      <c r="A43" s="17"/>
      <c r="B43" s="180"/>
      <c r="C43" s="17"/>
      <c r="E43" s="156" t="s">
        <v>42</v>
      </c>
      <c r="F43" s="124">
        <v>27</v>
      </c>
      <c r="I43" s="17"/>
      <c r="J43" s="17"/>
      <c r="K43" s="17"/>
      <c r="L43" s="17"/>
      <c r="M43" s="17"/>
      <c r="N43" s="17"/>
      <c r="O43" s="17"/>
      <c r="P43" s="17"/>
      <c r="Q43" s="17"/>
      <c r="R43" s="17"/>
      <c r="S43" s="17"/>
      <c r="T43" s="17"/>
      <c r="U43" s="17"/>
      <c r="V43" s="17"/>
      <c r="W43" s="17"/>
      <c r="X43" s="17"/>
    </row>
    <row r="44" spans="1:24" s="123" customFormat="1" hidden="1" x14ac:dyDescent="0.2">
      <c r="A44" s="17"/>
      <c r="B44" s="180"/>
      <c r="C44" s="17"/>
      <c r="E44" s="156" t="s">
        <v>43</v>
      </c>
      <c r="F44" s="124">
        <v>28</v>
      </c>
      <c r="I44" s="17"/>
      <c r="J44" s="17"/>
      <c r="K44" s="17"/>
      <c r="L44" s="17"/>
      <c r="M44" s="17"/>
      <c r="N44" s="17"/>
      <c r="O44" s="17"/>
      <c r="P44" s="17"/>
      <c r="Q44" s="17"/>
      <c r="R44" s="17"/>
      <c r="S44" s="17"/>
      <c r="T44" s="17"/>
      <c r="U44" s="17"/>
      <c r="V44" s="17"/>
      <c r="W44" s="17"/>
      <c r="X44" s="17"/>
    </row>
    <row r="45" spans="1:24" s="123" customFormat="1" hidden="1" x14ac:dyDescent="0.2">
      <c r="A45" s="17"/>
      <c r="B45" s="180"/>
      <c r="C45" s="17"/>
      <c r="E45" s="156" t="s">
        <v>44</v>
      </c>
      <c r="F45" s="124">
        <v>29</v>
      </c>
      <c r="I45" s="17"/>
      <c r="J45" s="17"/>
      <c r="K45" s="17"/>
      <c r="L45" s="17"/>
      <c r="M45" s="17"/>
      <c r="N45" s="17"/>
      <c r="O45" s="17"/>
      <c r="P45" s="17"/>
      <c r="Q45" s="17"/>
      <c r="R45" s="17"/>
      <c r="S45" s="17"/>
      <c r="T45" s="17"/>
      <c r="U45" s="17"/>
      <c r="V45" s="17"/>
      <c r="W45" s="17"/>
      <c r="X45" s="17"/>
    </row>
    <row r="46" spans="1:24" s="123" customFormat="1" hidden="1" x14ac:dyDescent="0.2">
      <c r="A46" s="17"/>
      <c r="B46" s="180"/>
      <c r="C46" s="17"/>
      <c r="E46" s="156" t="s">
        <v>45</v>
      </c>
      <c r="F46" s="124">
        <v>30</v>
      </c>
      <c r="I46" s="17"/>
      <c r="J46" s="17"/>
      <c r="K46" s="17"/>
      <c r="L46" s="17"/>
      <c r="M46" s="17"/>
      <c r="N46" s="17"/>
      <c r="O46" s="17"/>
      <c r="P46" s="17"/>
      <c r="Q46" s="17"/>
      <c r="R46" s="17"/>
      <c r="S46" s="17"/>
      <c r="T46" s="17"/>
      <c r="U46" s="17"/>
      <c r="V46" s="17"/>
      <c r="W46" s="17"/>
      <c r="X46" s="17"/>
    </row>
    <row r="47" spans="1:24" s="123" customFormat="1" hidden="1" x14ac:dyDescent="0.2">
      <c r="A47" s="17"/>
      <c r="B47" s="180"/>
      <c r="C47" s="17"/>
      <c r="E47" s="156" t="s">
        <v>46</v>
      </c>
      <c r="F47" s="124">
        <v>31</v>
      </c>
      <c r="I47" s="17"/>
      <c r="J47" s="17"/>
      <c r="K47" s="17"/>
      <c r="L47" s="17"/>
      <c r="M47" s="17"/>
      <c r="N47" s="17"/>
      <c r="O47" s="17"/>
      <c r="P47" s="17"/>
      <c r="Q47" s="17"/>
      <c r="R47" s="17"/>
      <c r="S47" s="17"/>
      <c r="T47" s="17"/>
      <c r="U47" s="17"/>
      <c r="V47" s="17"/>
      <c r="W47" s="17"/>
      <c r="X47" s="17"/>
    </row>
    <row r="48" spans="1:24" s="123" customFormat="1" hidden="1" x14ac:dyDescent="0.2">
      <c r="A48" s="17"/>
      <c r="B48" s="180"/>
      <c r="C48" s="17"/>
      <c r="E48" s="156" t="s">
        <v>47</v>
      </c>
      <c r="F48" s="124">
        <v>32</v>
      </c>
      <c r="I48" s="17"/>
      <c r="J48" s="17"/>
      <c r="K48" s="17"/>
      <c r="L48" s="17"/>
      <c r="M48" s="17"/>
      <c r="N48" s="17"/>
      <c r="O48" s="17"/>
      <c r="P48" s="17"/>
      <c r="Q48" s="17"/>
      <c r="R48" s="17"/>
      <c r="S48" s="17"/>
      <c r="T48" s="17"/>
      <c r="U48" s="17"/>
      <c r="V48" s="17"/>
      <c r="W48" s="17"/>
      <c r="X48" s="17"/>
    </row>
    <row r="49" spans="1:24" s="123" customFormat="1" ht="15" hidden="1" x14ac:dyDescent="0.25">
      <c r="A49" s="17"/>
      <c r="B49" s="180"/>
      <c r="C49" s="17"/>
      <c r="E49" s="157"/>
      <c r="F49" s="124">
        <v>33</v>
      </c>
      <c r="I49" s="17"/>
      <c r="J49" s="17"/>
      <c r="K49" s="17"/>
      <c r="L49" s="17"/>
      <c r="M49" s="17"/>
      <c r="N49" s="17"/>
      <c r="O49" s="17"/>
      <c r="P49" s="17"/>
      <c r="Q49" s="17"/>
      <c r="R49" s="17"/>
      <c r="S49" s="17"/>
      <c r="T49" s="17"/>
      <c r="U49" s="17"/>
      <c r="V49" s="17"/>
      <c r="W49" s="17"/>
      <c r="X49" s="17"/>
    </row>
    <row r="50" spans="1:24" s="123" customFormat="1" ht="15" hidden="1" x14ac:dyDescent="0.25">
      <c r="A50" s="17"/>
      <c r="B50" s="180"/>
      <c r="C50" s="17"/>
      <c r="E50" s="157"/>
      <c r="F50" s="124">
        <v>34</v>
      </c>
      <c r="I50" s="17"/>
      <c r="J50" s="17"/>
      <c r="K50" s="17"/>
      <c r="L50" s="17"/>
      <c r="M50" s="17"/>
      <c r="N50" s="17"/>
      <c r="O50" s="17"/>
      <c r="P50" s="17"/>
      <c r="Q50" s="17"/>
      <c r="R50" s="17"/>
      <c r="S50" s="17"/>
      <c r="T50" s="17"/>
      <c r="U50" s="17"/>
      <c r="V50" s="17"/>
      <c r="W50" s="17"/>
      <c r="X50" s="17"/>
    </row>
    <row r="51" spans="1:24" s="123" customFormat="1" ht="15" hidden="1" x14ac:dyDescent="0.25">
      <c r="A51" s="17"/>
      <c r="B51" s="180"/>
      <c r="C51" s="17"/>
      <c r="E51" s="157"/>
      <c r="F51" s="124">
        <v>35</v>
      </c>
      <c r="I51" s="17"/>
      <c r="J51" s="17"/>
      <c r="K51" s="17"/>
      <c r="L51" s="17"/>
      <c r="M51" s="17"/>
      <c r="N51" s="17"/>
      <c r="O51" s="17"/>
      <c r="P51" s="17"/>
      <c r="Q51" s="17"/>
      <c r="R51" s="17"/>
      <c r="S51" s="17"/>
      <c r="T51" s="17"/>
      <c r="U51" s="17"/>
      <c r="V51" s="17"/>
      <c r="W51" s="17"/>
      <c r="X51" s="17"/>
    </row>
    <row r="52" spans="1:24" s="123" customFormat="1" ht="15" hidden="1" x14ac:dyDescent="0.25">
      <c r="A52" s="17"/>
      <c r="B52" s="180"/>
      <c r="C52" s="17"/>
      <c r="E52" s="157"/>
      <c r="F52" s="124">
        <v>36</v>
      </c>
      <c r="I52" s="17"/>
      <c r="J52" s="17"/>
      <c r="K52" s="17"/>
      <c r="L52" s="17"/>
      <c r="M52" s="17"/>
      <c r="N52" s="17"/>
      <c r="O52" s="17"/>
      <c r="P52" s="17"/>
      <c r="Q52" s="17"/>
      <c r="R52" s="17"/>
      <c r="S52" s="17"/>
      <c r="T52" s="17"/>
      <c r="U52" s="17"/>
      <c r="V52" s="17"/>
      <c r="W52" s="17"/>
      <c r="X52" s="17"/>
    </row>
    <row r="53" spans="1:24" s="123" customFormat="1" ht="15" hidden="1" x14ac:dyDescent="0.25">
      <c r="A53" s="17"/>
      <c r="B53" s="180"/>
      <c r="C53" s="17"/>
      <c r="E53" s="157"/>
      <c r="F53" s="124">
        <v>37</v>
      </c>
      <c r="I53" s="17"/>
      <c r="J53" s="17"/>
      <c r="K53" s="17"/>
      <c r="L53" s="17"/>
      <c r="M53" s="17"/>
      <c r="N53" s="17"/>
      <c r="O53" s="17"/>
      <c r="P53" s="17"/>
      <c r="Q53" s="17"/>
      <c r="R53" s="17"/>
      <c r="S53" s="17"/>
      <c r="T53" s="17"/>
      <c r="U53" s="17"/>
      <c r="V53" s="17"/>
      <c r="W53" s="17"/>
      <c r="X53" s="17"/>
    </row>
    <row r="54" spans="1:24" s="123" customFormat="1" ht="15" hidden="1" x14ac:dyDescent="0.25">
      <c r="A54" s="17"/>
      <c r="B54" s="180"/>
      <c r="C54" s="17"/>
      <c r="E54" s="157"/>
      <c r="F54" s="124">
        <v>38</v>
      </c>
      <c r="I54" s="17"/>
      <c r="J54" s="17"/>
      <c r="K54" s="17"/>
      <c r="L54" s="17"/>
      <c r="M54" s="17"/>
      <c r="N54" s="17"/>
      <c r="O54" s="17"/>
      <c r="P54" s="17"/>
      <c r="Q54" s="17"/>
      <c r="R54" s="17"/>
      <c r="S54" s="17"/>
      <c r="T54" s="17"/>
      <c r="U54" s="17"/>
      <c r="V54" s="17"/>
      <c r="W54" s="17"/>
      <c r="X54" s="17"/>
    </row>
    <row r="55" spans="1:24" s="123" customFormat="1" ht="15" hidden="1" x14ac:dyDescent="0.25">
      <c r="A55" s="17"/>
      <c r="B55" s="180"/>
      <c r="C55" s="17"/>
      <c r="E55" s="157"/>
      <c r="F55" s="124">
        <v>39</v>
      </c>
      <c r="I55" s="17"/>
      <c r="J55" s="17"/>
      <c r="K55" s="17"/>
      <c r="L55" s="17"/>
      <c r="M55" s="17"/>
      <c r="N55" s="17"/>
      <c r="O55" s="17"/>
      <c r="P55" s="17"/>
      <c r="Q55" s="17"/>
      <c r="R55" s="17"/>
      <c r="S55" s="17"/>
      <c r="T55" s="17"/>
      <c r="U55" s="17"/>
      <c r="V55" s="17"/>
      <c r="W55" s="17"/>
      <c r="X55" s="17"/>
    </row>
    <row r="56" spans="1:24" s="123" customFormat="1" ht="15" hidden="1" x14ac:dyDescent="0.25">
      <c r="A56" s="17"/>
      <c r="B56" s="180"/>
      <c r="C56" s="17"/>
      <c r="E56" s="157"/>
      <c r="F56" s="124">
        <v>40</v>
      </c>
      <c r="I56" s="17"/>
      <c r="J56" s="17"/>
      <c r="K56" s="17"/>
      <c r="L56" s="17"/>
      <c r="M56" s="17"/>
      <c r="N56" s="17"/>
      <c r="O56" s="17"/>
      <c r="P56" s="17"/>
      <c r="Q56" s="17"/>
      <c r="R56" s="17"/>
      <c r="S56" s="17"/>
      <c r="T56" s="17"/>
      <c r="U56" s="17"/>
      <c r="V56" s="17"/>
      <c r="W56" s="17"/>
      <c r="X56" s="17"/>
    </row>
    <row r="57" spans="1:24" s="123" customFormat="1" ht="15" hidden="1" x14ac:dyDescent="0.25">
      <c r="A57" s="17"/>
      <c r="B57" s="180"/>
      <c r="C57" s="17"/>
      <c r="E57" s="157"/>
      <c r="F57" s="124">
        <v>41</v>
      </c>
      <c r="I57" s="17"/>
      <c r="J57" s="17"/>
      <c r="K57" s="17"/>
      <c r="L57" s="17"/>
      <c r="M57" s="17"/>
      <c r="N57" s="17"/>
      <c r="O57" s="17"/>
      <c r="P57" s="17"/>
      <c r="Q57" s="17"/>
      <c r="R57" s="17"/>
      <c r="S57" s="17"/>
      <c r="T57" s="17"/>
      <c r="U57" s="17"/>
      <c r="V57" s="17"/>
      <c r="W57" s="17"/>
      <c r="X57" s="17"/>
    </row>
    <row r="58" spans="1:24" s="123" customFormat="1" ht="15" x14ac:dyDescent="0.25">
      <c r="A58" s="17"/>
      <c r="B58" s="180"/>
      <c r="C58" s="17"/>
      <c r="E58" s="157"/>
      <c r="F58" s="125"/>
      <c r="I58" s="17"/>
      <c r="J58" s="17"/>
      <c r="K58" s="17"/>
      <c r="L58" s="17"/>
      <c r="M58" s="17"/>
      <c r="N58" s="17"/>
      <c r="O58" s="17"/>
      <c r="P58" s="17"/>
      <c r="Q58" s="17"/>
      <c r="R58" s="17"/>
      <c r="S58" s="17"/>
      <c r="T58" s="17"/>
      <c r="U58" s="17"/>
      <c r="V58" s="17"/>
      <c r="W58" s="17"/>
      <c r="X58" s="17"/>
    </row>
    <row r="59" spans="1:24" s="123" customFormat="1" ht="15" x14ac:dyDescent="0.25">
      <c r="A59" s="17"/>
      <c r="B59" s="180"/>
      <c r="C59" s="17"/>
      <c r="E59" s="157"/>
      <c r="F59" s="125"/>
      <c r="I59" s="17"/>
      <c r="J59" s="17"/>
      <c r="K59" s="17"/>
      <c r="L59" s="17"/>
      <c r="M59" s="17"/>
      <c r="N59" s="17"/>
      <c r="O59" s="17"/>
      <c r="P59" s="17"/>
      <c r="Q59" s="17"/>
      <c r="R59" s="17"/>
      <c r="S59" s="17"/>
      <c r="T59" s="17"/>
      <c r="U59" s="17"/>
      <c r="V59" s="17"/>
      <c r="W59" s="17"/>
      <c r="X59" s="17"/>
    </row>
    <row r="60" spans="1:24" s="123" customFormat="1" ht="15" x14ac:dyDescent="0.25">
      <c r="A60" s="17"/>
      <c r="B60" s="180"/>
      <c r="C60" s="17"/>
      <c r="E60" s="157"/>
      <c r="F60" s="125"/>
      <c r="I60" s="17"/>
      <c r="J60" s="17"/>
      <c r="K60" s="17"/>
      <c r="L60" s="17"/>
      <c r="M60" s="17"/>
      <c r="N60" s="17"/>
      <c r="O60" s="17"/>
      <c r="P60" s="17"/>
      <c r="Q60" s="17"/>
      <c r="R60" s="17"/>
      <c r="S60" s="17"/>
      <c r="T60" s="17"/>
      <c r="U60" s="17"/>
      <c r="V60" s="17"/>
      <c r="W60" s="17"/>
      <c r="X60" s="17"/>
    </row>
    <row r="61" spans="1:24" s="123" customFormat="1" ht="15" x14ac:dyDescent="0.25">
      <c r="A61" s="17"/>
      <c r="B61" s="180"/>
      <c r="C61" s="17"/>
      <c r="E61" s="157"/>
      <c r="F61" s="125"/>
      <c r="I61" s="17"/>
      <c r="J61" s="17"/>
      <c r="K61" s="17"/>
      <c r="L61" s="17"/>
      <c r="M61" s="17"/>
      <c r="N61" s="17"/>
      <c r="O61" s="17"/>
      <c r="P61" s="17"/>
      <c r="Q61" s="17"/>
      <c r="R61" s="17"/>
      <c r="S61" s="17"/>
      <c r="T61" s="17"/>
      <c r="U61" s="17"/>
      <c r="V61" s="17"/>
      <c r="W61" s="17"/>
      <c r="X61" s="17"/>
    </row>
    <row r="62" spans="1:24" s="123" customFormat="1" ht="15" x14ac:dyDescent="0.25">
      <c r="A62" s="17"/>
      <c r="B62" s="180"/>
      <c r="C62" s="17"/>
      <c r="E62" s="157"/>
      <c r="F62" s="125"/>
      <c r="I62" s="17"/>
      <c r="J62" s="17"/>
      <c r="K62" s="17"/>
      <c r="L62" s="17"/>
      <c r="M62" s="17"/>
      <c r="N62" s="17"/>
      <c r="O62" s="17"/>
      <c r="P62" s="17"/>
      <c r="Q62" s="17"/>
      <c r="R62" s="17"/>
      <c r="S62" s="17"/>
      <c r="T62" s="17"/>
      <c r="U62" s="17"/>
      <c r="V62" s="17"/>
      <c r="W62" s="17"/>
      <c r="X62" s="17"/>
    </row>
    <row r="63" spans="1:24" s="123" customFormat="1" ht="15" x14ac:dyDescent="0.25">
      <c r="A63" s="17"/>
      <c r="B63" s="180"/>
      <c r="C63" s="17"/>
      <c r="E63" s="157"/>
      <c r="F63" s="125"/>
      <c r="I63" s="17"/>
      <c r="J63" s="17"/>
      <c r="K63" s="17"/>
      <c r="L63" s="17"/>
      <c r="M63" s="17"/>
      <c r="N63" s="17"/>
      <c r="O63" s="17"/>
      <c r="P63" s="17"/>
      <c r="Q63" s="17"/>
      <c r="R63" s="17"/>
      <c r="S63" s="17"/>
      <c r="T63" s="17"/>
      <c r="U63" s="17"/>
      <c r="V63" s="17"/>
      <c r="W63" s="17"/>
      <c r="X63" s="17"/>
    </row>
    <row r="64" spans="1:24" s="123" customFormat="1" ht="15" x14ac:dyDescent="0.25">
      <c r="A64" s="17"/>
      <c r="B64" s="180"/>
      <c r="C64" s="17"/>
      <c r="E64" s="157"/>
      <c r="F64" s="125"/>
      <c r="I64" s="17"/>
      <c r="J64" s="17"/>
      <c r="K64" s="17"/>
      <c r="L64" s="17"/>
      <c r="M64" s="17"/>
      <c r="N64" s="17"/>
      <c r="O64" s="17"/>
      <c r="P64" s="17"/>
      <c r="Q64" s="17"/>
      <c r="R64" s="17"/>
      <c r="S64" s="17"/>
      <c r="T64" s="17"/>
      <c r="U64" s="17"/>
      <c r="V64" s="17"/>
      <c r="W64" s="17"/>
      <c r="X64" s="17"/>
    </row>
    <row r="65" spans="1:24" s="123" customFormat="1" ht="15" x14ac:dyDescent="0.25">
      <c r="A65" s="17"/>
      <c r="B65" s="180"/>
      <c r="C65" s="17"/>
      <c r="E65" s="157"/>
      <c r="F65" s="125"/>
      <c r="I65" s="17"/>
      <c r="J65" s="17"/>
      <c r="K65" s="17"/>
      <c r="L65" s="17"/>
      <c r="M65" s="17"/>
      <c r="N65" s="17"/>
      <c r="O65" s="17"/>
      <c r="P65" s="17"/>
      <c r="Q65" s="17"/>
      <c r="R65" s="17"/>
      <c r="S65" s="17"/>
      <c r="T65" s="17"/>
      <c r="U65" s="17"/>
      <c r="V65" s="17"/>
      <c r="W65" s="17"/>
      <c r="X65" s="17"/>
    </row>
    <row r="66" spans="1:24" s="123" customFormat="1" ht="15" x14ac:dyDescent="0.25">
      <c r="A66" s="17"/>
      <c r="B66" s="180"/>
      <c r="C66" s="17"/>
      <c r="E66" s="157"/>
      <c r="F66" s="125"/>
      <c r="I66" s="17"/>
      <c r="J66" s="17"/>
      <c r="K66" s="17"/>
      <c r="L66" s="17"/>
      <c r="M66" s="17"/>
      <c r="N66" s="17"/>
      <c r="O66" s="17"/>
      <c r="P66" s="17"/>
      <c r="Q66" s="17"/>
      <c r="R66" s="17"/>
      <c r="S66" s="17"/>
      <c r="T66" s="17"/>
      <c r="U66" s="17"/>
      <c r="V66" s="17"/>
      <c r="W66" s="17"/>
      <c r="X66" s="17"/>
    </row>
    <row r="67" spans="1:24" s="123" customFormat="1" ht="15" x14ac:dyDescent="0.25">
      <c r="A67" s="17"/>
      <c r="B67" s="180"/>
      <c r="C67" s="17"/>
      <c r="E67" s="157"/>
      <c r="F67" s="125"/>
      <c r="I67" s="17"/>
      <c r="J67" s="17"/>
      <c r="K67" s="17"/>
      <c r="L67" s="17"/>
      <c r="M67" s="17"/>
      <c r="N67" s="17"/>
      <c r="O67" s="17"/>
      <c r="P67" s="17"/>
      <c r="Q67" s="17"/>
      <c r="R67" s="17"/>
      <c r="S67" s="17"/>
      <c r="T67" s="17"/>
      <c r="U67" s="17"/>
      <c r="V67" s="17"/>
      <c r="W67" s="17"/>
      <c r="X67" s="17"/>
    </row>
    <row r="68" spans="1:24" s="123" customFormat="1" ht="15" x14ac:dyDescent="0.25">
      <c r="A68" s="17"/>
      <c r="B68" s="180"/>
      <c r="C68" s="17"/>
      <c r="E68" s="157"/>
      <c r="F68" s="125"/>
      <c r="I68" s="17"/>
      <c r="J68" s="17"/>
      <c r="K68" s="17"/>
      <c r="L68" s="17"/>
      <c r="M68" s="17"/>
      <c r="N68" s="17"/>
      <c r="O68" s="17"/>
      <c r="P68" s="17"/>
      <c r="Q68" s="17"/>
      <c r="R68" s="17"/>
      <c r="S68" s="17"/>
      <c r="T68" s="17"/>
      <c r="U68" s="17"/>
      <c r="V68" s="17"/>
      <c r="W68" s="17"/>
      <c r="X68" s="17"/>
    </row>
    <row r="69" spans="1:24" s="123" customFormat="1" ht="15" x14ac:dyDescent="0.25">
      <c r="A69" s="17"/>
      <c r="B69" s="180"/>
      <c r="C69" s="17"/>
      <c r="E69" s="157"/>
      <c r="F69" s="125"/>
      <c r="I69" s="17"/>
      <c r="J69" s="17"/>
      <c r="K69" s="17"/>
      <c r="L69" s="17"/>
      <c r="M69" s="17"/>
      <c r="N69" s="17"/>
      <c r="O69" s="17"/>
      <c r="P69" s="17"/>
      <c r="Q69" s="17"/>
      <c r="R69" s="17"/>
      <c r="S69" s="17"/>
      <c r="T69" s="17"/>
      <c r="U69" s="17"/>
      <c r="V69" s="17"/>
      <c r="W69" s="17"/>
      <c r="X69" s="17"/>
    </row>
    <row r="70" spans="1:24" s="123" customFormat="1" ht="15" x14ac:dyDescent="0.25">
      <c r="A70" s="17"/>
      <c r="B70" s="180"/>
      <c r="C70" s="17"/>
      <c r="E70" s="157"/>
      <c r="F70" s="125"/>
      <c r="I70" s="17"/>
      <c r="J70" s="17"/>
      <c r="K70" s="17"/>
      <c r="L70" s="17"/>
      <c r="M70" s="17"/>
      <c r="N70" s="17"/>
      <c r="O70" s="17"/>
      <c r="P70" s="17"/>
      <c r="Q70" s="17"/>
      <c r="R70" s="17"/>
      <c r="S70" s="17"/>
      <c r="T70" s="17"/>
      <c r="U70" s="17"/>
      <c r="V70" s="17"/>
      <c r="W70" s="17"/>
      <c r="X70" s="17"/>
    </row>
    <row r="71" spans="1:24" s="123" customFormat="1" ht="15" x14ac:dyDescent="0.25">
      <c r="A71" s="17"/>
      <c r="B71" s="180"/>
      <c r="C71" s="17"/>
      <c r="E71" s="157"/>
      <c r="F71" s="125"/>
      <c r="I71" s="17"/>
      <c r="J71" s="17"/>
      <c r="K71" s="17"/>
      <c r="L71" s="17"/>
      <c r="M71" s="17"/>
      <c r="N71" s="17"/>
      <c r="O71" s="17"/>
      <c r="P71" s="17"/>
      <c r="Q71" s="17"/>
      <c r="R71" s="17"/>
      <c r="S71" s="17"/>
      <c r="T71" s="17"/>
      <c r="U71" s="17"/>
      <c r="V71" s="17"/>
      <c r="W71" s="17"/>
      <c r="X71" s="17"/>
    </row>
    <row r="72" spans="1:24" s="123" customFormat="1" ht="15" x14ac:dyDescent="0.25">
      <c r="A72" s="17"/>
      <c r="B72" s="180"/>
      <c r="C72" s="17"/>
      <c r="E72" s="157"/>
      <c r="F72" s="125"/>
      <c r="I72" s="17"/>
      <c r="J72" s="17"/>
      <c r="K72" s="17"/>
      <c r="L72" s="17"/>
      <c r="M72" s="17"/>
      <c r="N72" s="17"/>
      <c r="O72" s="17"/>
      <c r="P72" s="17"/>
      <c r="Q72" s="17"/>
      <c r="R72" s="17"/>
      <c r="S72" s="17"/>
      <c r="T72" s="17"/>
      <c r="U72" s="17"/>
      <c r="V72" s="17"/>
      <c r="W72" s="17"/>
      <c r="X72" s="17"/>
    </row>
    <row r="73" spans="1:24" s="123" customFormat="1" ht="15" x14ac:dyDescent="0.25">
      <c r="A73" s="17"/>
      <c r="B73" s="180"/>
      <c r="C73" s="17"/>
      <c r="E73" s="157"/>
      <c r="F73" s="125"/>
      <c r="I73" s="17"/>
      <c r="J73" s="17"/>
      <c r="K73" s="17"/>
      <c r="L73" s="17"/>
      <c r="M73" s="17"/>
      <c r="N73" s="17"/>
      <c r="O73" s="17"/>
      <c r="P73" s="17"/>
      <c r="Q73" s="17"/>
      <c r="R73" s="17"/>
      <c r="S73" s="17"/>
      <c r="T73" s="17"/>
      <c r="U73" s="17"/>
      <c r="V73" s="17"/>
      <c r="W73" s="17"/>
      <c r="X73" s="17"/>
    </row>
    <row r="74" spans="1:24" s="123" customFormat="1" ht="15" x14ac:dyDescent="0.25">
      <c r="A74" s="17"/>
      <c r="B74" s="180"/>
      <c r="C74" s="17"/>
      <c r="E74" s="157"/>
      <c r="F74" s="125"/>
      <c r="I74" s="17"/>
      <c r="J74" s="17"/>
      <c r="K74" s="17"/>
      <c r="L74" s="17"/>
      <c r="M74" s="17"/>
      <c r="N74" s="17"/>
      <c r="O74" s="17"/>
      <c r="P74" s="17"/>
      <c r="Q74" s="17"/>
      <c r="R74" s="17"/>
      <c r="S74" s="17"/>
      <c r="T74" s="17"/>
      <c r="U74" s="17"/>
      <c r="V74" s="17"/>
      <c r="W74" s="17"/>
      <c r="X74" s="17"/>
    </row>
    <row r="75" spans="1:24" s="123" customFormat="1" ht="15" x14ac:dyDescent="0.25">
      <c r="A75" s="17"/>
      <c r="B75" s="180"/>
      <c r="C75" s="17"/>
      <c r="E75" s="157"/>
      <c r="F75" s="125"/>
      <c r="I75" s="17"/>
      <c r="J75" s="17"/>
      <c r="K75" s="17"/>
      <c r="L75" s="17"/>
      <c r="M75" s="17"/>
      <c r="N75" s="17"/>
      <c r="O75" s="17"/>
      <c r="P75" s="17"/>
      <c r="Q75" s="17"/>
      <c r="R75" s="17"/>
      <c r="S75" s="17"/>
      <c r="T75" s="17"/>
      <c r="U75" s="17"/>
      <c r="V75" s="17"/>
      <c r="W75" s="17"/>
      <c r="X75" s="17"/>
    </row>
    <row r="76" spans="1:24" s="123" customFormat="1" ht="15" x14ac:dyDescent="0.25">
      <c r="A76" s="17"/>
      <c r="B76" s="180"/>
      <c r="C76" s="17"/>
      <c r="E76" s="157"/>
      <c r="F76" s="125"/>
      <c r="I76" s="17"/>
      <c r="J76" s="17"/>
      <c r="K76" s="17"/>
      <c r="L76" s="17"/>
      <c r="M76" s="17"/>
      <c r="N76" s="17"/>
      <c r="O76" s="17"/>
      <c r="P76" s="17"/>
      <c r="Q76" s="17"/>
      <c r="R76" s="17"/>
      <c r="S76" s="17"/>
      <c r="T76" s="17"/>
      <c r="U76" s="17"/>
      <c r="V76" s="17"/>
      <c r="W76" s="17"/>
      <c r="X76" s="17"/>
    </row>
    <row r="77" spans="1:24" s="123" customFormat="1" ht="15" x14ac:dyDescent="0.25">
      <c r="A77" s="17"/>
      <c r="B77" s="180"/>
      <c r="C77" s="17"/>
      <c r="E77" s="157"/>
      <c r="F77" s="125"/>
      <c r="I77" s="17"/>
      <c r="J77" s="17"/>
      <c r="K77" s="17"/>
      <c r="L77" s="17"/>
      <c r="M77" s="17"/>
      <c r="N77" s="17"/>
      <c r="O77" s="17"/>
      <c r="P77" s="17"/>
      <c r="Q77" s="17"/>
      <c r="R77" s="17"/>
      <c r="S77" s="17"/>
      <c r="T77" s="17"/>
      <c r="U77" s="17"/>
      <c r="V77" s="17"/>
      <c r="W77" s="17"/>
      <c r="X77" s="17"/>
    </row>
    <row r="78" spans="1:24" s="123" customFormat="1" ht="15" x14ac:dyDescent="0.25">
      <c r="A78" s="17"/>
      <c r="B78" s="180"/>
      <c r="C78" s="17"/>
      <c r="E78" s="157"/>
      <c r="F78" s="125"/>
      <c r="I78" s="17"/>
      <c r="J78" s="17"/>
      <c r="K78" s="17"/>
      <c r="L78" s="17"/>
      <c r="M78" s="17"/>
      <c r="N78" s="17"/>
      <c r="O78" s="17"/>
      <c r="P78" s="17"/>
      <c r="Q78" s="17"/>
      <c r="R78" s="17"/>
      <c r="S78" s="17"/>
      <c r="T78" s="17"/>
      <c r="U78" s="17"/>
      <c r="V78" s="17"/>
      <c r="W78" s="17"/>
      <c r="X78" s="17"/>
    </row>
    <row r="79" spans="1:24" s="123" customFormat="1" ht="15" x14ac:dyDescent="0.25">
      <c r="A79" s="17"/>
      <c r="B79" s="180"/>
      <c r="C79" s="17"/>
      <c r="E79" s="157"/>
      <c r="F79" s="125"/>
      <c r="I79" s="17"/>
      <c r="J79" s="17"/>
      <c r="K79" s="17"/>
      <c r="L79" s="17"/>
      <c r="M79" s="17"/>
      <c r="N79" s="17"/>
      <c r="O79" s="17"/>
      <c r="P79" s="17"/>
      <c r="Q79" s="17"/>
      <c r="R79" s="17"/>
      <c r="S79" s="17"/>
      <c r="T79" s="17"/>
      <c r="U79" s="17"/>
      <c r="V79" s="17"/>
      <c r="W79" s="17"/>
      <c r="X79" s="17"/>
    </row>
    <row r="80" spans="1:24" s="123" customFormat="1" ht="15" x14ac:dyDescent="0.25">
      <c r="A80" s="17"/>
      <c r="B80" s="180"/>
      <c r="C80" s="17"/>
      <c r="E80" s="157"/>
      <c r="F80" s="125"/>
      <c r="I80" s="17"/>
      <c r="J80" s="17"/>
      <c r="K80" s="17"/>
      <c r="L80" s="17"/>
      <c r="M80" s="17"/>
      <c r="N80" s="17"/>
      <c r="O80" s="17"/>
      <c r="P80" s="17"/>
      <c r="Q80" s="17"/>
      <c r="R80" s="17"/>
      <c r="S80" s="17"/>
      <c r="T80" s="17"/>
      <c r="U80" s="17"/>
      <c r="V80" s="17"/>
      <c r="W80" s="17"/>
      <c r="X80" s="17"/>
    </row>
    <row r="81" spans="1:24" s="123" customFormat="1" ht="15" x14ac:dyDescent="0.25">
      <c r="A81" s="17"/>
      <c r="B81" s="180"/>
      <c r="C81" s="17"/>
      <c r="E81" s="157"/>
      <c r="F81" s="125"/>
      <c r="I81" s="17"/>
      <c r="J81" s="17"/>
      <c r="K81" s="17"/>
      <c r="L81" s="17"/>
      <c r="M81" s="17"/>
      <c r="N81" s="17"/>
      <c r="O81" s="17"/>
      <c r="P81" s="17"/>
      <c r="Q81" s="17"/>
      <c r="R81" s="17"/>
      <c r="S81" s="17"/>
      <c r="T81" s="17"/>
      <c r="U81" s="17"/>
      <c r="V81" s="17"/>
      <c r="W81" s="17"/>
      <c r="X81" s="17"/>
    </row>
    <row r="82" spans="1:24" s="123" customFormat="1" ht="15" x14ac:dyDescent="0.25">
      <c r="A82" s="17"/>
      <c r="B82" s="180"/>
      <c r="C82" s="17"/>
      <c r="E82" s="157"/>
      <c r="F82" s="125"/>
      <c r="I82" s="17"/>
      <c r="J82" s="17"/>
      <c r="K82" s="17"/>
      <c r="L82" s="17"/>
      <c r="M82" s="17"/>
      <c r="N82" s="17"/>
      <c r="O82" s="17"/>
      <c r="P82" s="17"/>
      <c r="Q82" s="17"/>
      <c r="R82" s="17"/>
      <c r="S82" s="17"/>
      <c r="T82" s="17"/>
      <c r="U82" s="17"/>
      <c r="V82" s="17"/>
      <c r="W82" s="17"/>
      <c r="X82" s="17"/>
    </row>
    <row r="83" spans="1:24" s="123" customFormat="1" ht="15" x14ac:dyDescent="0.25">
      <c r="A83" s="17"/>
      <c r="B83" s="180"/>
      <c r="C83" s="17"/>
      <c r="E83" s="157"/>
      <c r="F83" s="125"/>
      <c r="I83" s="17"/>
      <c r="J83" s="17"/>
      <c r="K83" s="17"/>
      <c r="L83" s="17"/>
      <c r="M83" s="17"/>
      <c r="N83" s="17"/>
      <c r="O83" s="17"/>
      <c r="P83" s="17"/>
      <c r="Q83" s="17"/>
      <c r="R83" s="17"/>
      <c r="S83" s="17"/>
      <c r="T83" s="17"/>
      <c r="U83" s="17"/>
      <c r="V83" s="17"/>
      <c r="W83" s="17"/>
      <c r="X83" s="17"/>
    </row>
    <row r="84" spans="1:24" s="123" customFormat="1" ht="15" x14ac:dyDescent="0.25">
      <c r="A84" s="17"/>
      <c r="B84" s="180"/>
      <c r="C84" s="17"/>
      <c r="E84" s="157"/>
      <c r="F84" s="125"/>
      <c r="I84" s="17"/>
      <c r="J84" s="17"/>
      <c r="K84" s="17"/>
      <c r="L84" s="17"/>
      <c r="M84" s="17"/>
      <c r="N84" s="17"/>
      <c r="O84" s="17"/>
      <c r="P84" s="17"/>
      <c r="Q84" s="17"/>
      <c r="R84" s="17"/>
      <c r="S84" s="17"/>
      <c r="T84" s="17"/>
      <c r="U84" s="17"/>
      <c r="V84" s="17"/>
      <c r="W84" s="17"/>
      <c r="X84" s="17"/>
    </row>
    <row r="85" spans="1:24" s="123" customFormat="1" ht="15" x14ac:dyDescent="0.25">
      <c r="A85" s="17"/>
      <c r="B85" s="180"/>
      <c r="C85" s="17"/>
      <c r="E85" s="157"/>
      <c r="F85" s="125"/>
      <c r="I85" s="17"/>
      <c r="J85" s="17"/>
      <c r="K85" s="17"/>
      <c r="L85" s="17"/>
      <c r="M85" s="17"/>
      <c r="N85" s="17"/>
      <c r="O85" s="17"/>
      <c r="P85" s="17"/>
      <c r="Q85" s="17"/>
      <c r="R85" s="17"/>
      <c r="S85" s="17"/>
      <c r="T85" s="17"/>
      <c r="U85" s="17"/>
      <c r="V85" s="17"/>
      <c r="W85" s="17"/>
      <c r="X85" s="17"/>
    </row>
    <row r="86" spans="1:24" s="123" customFormat="1" ht="15" x14ac:dyDescent="0.25">
      <c r="A86" s="17"/>
      <c r="B86" s="180"/>
      <c r="C86" s="17"/>
      <c r="E86" s="157"/>
      <c r="F86" s="125"/>
      <c r="I86" s="17"/>
      <c r="J86" s="17"/>
      <c r="K86" s="17"/>
      <c r="L86" s="17"/>
      <c r="M86" s="17"/>
      <c r="N86" s="17"/>
      <c r="O86" s="17"/>
      <c r="P86" s="17"/>
      <c r="Q86" s="17"/>
      <c r="R86" s="17"/>
      <c r="S86" s="17"/>
      <c r="T86" s="17"/>
      <c r="U86" s="17"/>
      <c r="V86" s="17"/>
      <c r="W86" s="17"/>
      <c r="X86" s="17"/>
    </row>
    <row r="87" spans="1:24" s="123" customFormat="1" ht="15" x14ac:dyDescent="0.25">
      <c r="A87" s="17"/>
      <c r="B87" s="180"/>
      <c r="C87" s="17"/>
      <c r="E87" s="157"/>
      <c r="F87" s="125"/>
      <c r="I87" s="17"/>
      <c r="J87" s="17"/>
      <c r="K87" s="17"/>
      <c r="L87" s="17"/>
      <c r="M87" s="17"/>
      <c r="N87" s="17"/>
      <c r="O87" s="17"/>
      <c r="P87" s="17"/>
      <c r="Q87" s="17"/>
      <c r="R87" s="17"/>
      <c r="S87" s="17"/>
      <c r="T87" s="17"/>
      <c r="U87" s="17"/>
      <c r="V87" s="17"/>
      <c r="W87" s="17"/>
      <c r="X87" s="17"/>
    </row>
    <row r="88" spans="1:24" s="123" customFormat="1" ht="15" x14ac:dyDescent="0.25">
      <c r="A88" s="17"/>
      <c r="B88" s="180"/>
      <c r="C88" s="17"/>
      <c r="E88" s="157"/>
      <c r="F88" s="125"/>
      <c r="I88" s="17"/>
      <c r="J88" s="17"/>
      <c r="K88" s="17"/>
      <c r="L88" s="17"/>
      <c r="M88" s="17"/>
      <c r="N88" s="17"/>
      <c r="O88" s="17"/>
      <c r="P88" s="17"/>
      <c r="Q88" s="17"/>
      <c r="R88" s="17"/>
      <c r="S88" s="17"/>
      <c r="T88" s="17"/>
      <c r="U88" s="17"/>
      <c r="V88" s="17"/>
      <c r="W88" s="17"/>
      <c r="X88" s="17"/>
    </row>
    <row r="89" spans="1:24" s="123" customFormat="1" ht="15" x14ac:dyDescent="0.25">
      <c r="A89" s="17"/>
      <c r="B89" s="180"/>
      <c r="C89" s="17"/>
      <c r="E89" s="157"/>
      <c r="F89" s="125"/>
      <c r="I89" s="17"/>
      <c r="J89" s="17"/>
      <c r="K89" s="17"/>
      <c r="L89" s="17"/>
      <c r="M89" s="17"/>
      <c r="N89" s="17"/>
      <c r="O89" s="17"/>
      <c r="P89" s="17"/>
      <c r="Q89" s="17"/>
      <c r="R89" s="17"/>
      <c r="S89" s="17"/>
      <c r="T89" s="17"/>
      <c r="U89" s="17"/>
      <c r="V89" s="17"/>
      <c r="W89" s="17"/>
      <c r="X89" s="17"/>
    </row>
    <row r="90" spans="1:24" s="123" customFormat="1" ht="15" x14ac:dyDescent="0.25">
      <c r="A90" s="17"/>
      <c r="B90" s="180"/>
      <c r="C90" s="17"/>
      <c r="E90" s="157"/>
      <c r="F90" s="125"/>
      <c r="I90" s="17"/>
      <c r="J90" s="17"/>
      <c r="K90" s="17"/>
      <c r="L90" s="17"/>
      <c r="M90" s="17"/>
      <c r="N90" s="17"/>
      <c r="O90" s="17"/>
      <c r="P90" s="17"/>
      <c r="Q90" s="17"/>
      <c r="R90" s="17"/>
      <c r="S90" s="17"/>
      <c r="T90" s="17"/>
      <c r="U90" s="17"/>
      <c r="V90" s="17"/>
      <c r="W90" s="17"/>
      <c r="X90" s="17"/>
    </row>
    <row r="91" spans="1:24" s="123" customFormat="1" ht="15" x14ac:dyDescent="0.25">
      <c r="A91" s="17"/>
      <c r="B91" s="180"/>
      <c r="C91" s="17"/>
      <c r="E91" s="157"/>
      <c r="F91" s="125"/>
      <c r="I91" s="17"/>
      <c r="J91" s="17"/>
      <c r="K91" s="17"/>
      <c r="L91" s="17"/>
      <c r="M91" s="17"/>
      <c r="N91" s="17"/>
      <c r="O91" s="17"/>
      <c r="P91" s="17"/>
      <c r="Q91" s="17"/>
      <c r="R91" s="17"/>
      <c r="S91" s="17"/>
      <c r="T91" s="17"/>
      <c r="U91" s="17"/>
      <c r="V91" s="17"/>
      <c r="W91" s="17"/>
      <c r="X91" s="17"/>
    </row>
    <row r="92" spans="1:24" s="123" customFormat="1" ht="15" x14ac:dyDescent="0.25">
      <c r="A92" s="17"/>
      <c r="B92" s="180"/>
      <c r="C92" s="17"/>
      <c r="E92" s="157"/>
      <c r="F92" s="125"/>
      <c r="I92" s="17"/>
      <c r="J92" s="17"/>
      <c r="K92" s="17"/>
      <c r="L92" s="17"/>
      <c r="M92" s="17"/>
      <c r="N92" s="17"/>
      <c r="O92" s="17"/>
      <c r="P92" s="17"/>
      <c r="Q92" s="17"/>
      <c r="R92" s="17"/>
      <c r="S92" s="17"/>
      <c r="T92" s="17"/>
      <c r="U92" s="17"/>
      <c r="V92" s="17"/>
      <c r="W92" s="17"/>
      <c r="X92" s="17"/>
    </row>
    <row r="93" spans="1:24" s="123" customFormat="1" ht="15" x14ac:dyDescent="0.25">
      <c r="A93" s="17"/>
      <c r="B93" s="180"/>
      <c r="C93" s="17"/>
      <c r="E93" s="157"/>
      <c r="F93" s="125"/>
      <c r="I93" s="17"/>
      <c r="J93" s="17"/>
      <c r="K93" s="17"/>
      <c r="L93" s="17"/>
      <c r="M93" s="17"/>
      <c r="N93" s="17"/>
      <c r="O93" s="17"/>
      <c r="P93" s="17"/>
      <c r="Q93" s="17"/>
      <c r="R93" s="17"/>
      <c r="S93" s="17"/>
      <c r="T93" s="17"/>
      <c r="U93" s="17"/>
      <c r="V93" s="17"/>
      <c r="W93" s="17"/>
      <c r="X93" s="17"/>
    </row>
    <row r="94" spans="1:24" s="123" customFormat="1" ht="15" x14ac:dyDescent="0.25">
      <c r="A94" s="17"/>
      <c r="B94" s="180"/>
      <c r="C94" s="17"/>
      <c r="E94" s="157"/>
      <c r="F94" s="125"/>
      <c r="I94" s="17"/>
      <c r="J94" s="17"/>
      <c r="K94" s="17"/>
      <c r="L94" s="17"/>
      <c r="M94" s="17"/>
      <c r="N94" s="17"/>
      <c r="O94" s="17"/>
      <c r="P94" s="17"/>
      <c r="Q94" s="17"/>
      <c r="R94" s="17"/>
      <c r="S94" s="17"/>
      <c r="T94" s="17"/>
      <c r="U94" s="17"/>
      <c r="V94" s="17"/>
      <c r="W94" s="17"/>
      <c r="X94" s="17"/>
    </row>
    <row r="95" spans="1:24" s="123" customFormat="1" ht="15" x14ac:dyDescent="0.25">
      <c r="A95" s="17"/>
      <c r="B95" s="180"/>
      <c r="C95" s="17"/>
      <c r="E95" s="157"/>
      <c r="F95" s="125"/>
      <c r="I95" s="17"/>
      <c r="J95" s="17"/>
      <c r="K95" s="17"/>
      <c r="L95" s="17"/>
      <c r="M95" s="17"/>
      <c r="N95" s="17"/>
      <c r="O95" s="17"/>
      <c r="P95" s="17"/>
      <c r="Q95" s="17"/>
      <c r="R95" s="17"/>
      <c r="S95" s="17"/>
      <c r="T95" s="17"/>
      <c r="U95" s="17"/>
      <c r="V95" s="17"/>
      <c r="W95" s="17"/>
      <c r="X95" s="17"/>
    </row>
    <row r="96" spans="1:24" s="123" customFormat="1" ht="15" x14ac:dyDescent="0.25">
      <c r="A96" s="17"/>
      <c r="B96" s="180"/>
      <c r="C96" s="17"/>
      <c r="E96" s="157"/>
      <c r="F96" s="125"/>
      <c r="I96" s="17"/>
      <c r="J96" s="17"/>
      <c r="K96" s="17"/>
      <c r="L96" s="17"/>
      <c r="M96" s="17"/>
      <c r="N96" s="17"/>
      <c r="O96" s="17"/>
      <c r="P96" s="17"/>
      <c r="Q96" s="17"/>
      <c r="R96" s="17"/>
      <c r="S96" s="17"/>
      <c r="T96" s="17"/>
      <c r="U96" s="17"/>
      <c r="V96" s="17"/>
      <c r="W96" s="17"/>
      <c r="X96" s="17"/>
    </row>
    <row r="97" spans="1:24" s="123" customFormat="1" ht="15" x14ac:dyDescent="0.25">
      <c r="A97" s="17"/>
      <c r="B97" s="180"/>
      <c r="C97" s="17"/>
      <c r="E97" s="157"/>
      <c r="F97" s="125"/>
      <c r="I97" s="17"/>
      <c r="J97" s="17"/>
      <c r="K97" s="17"/>
      <c r="L97" s="17"/>
      <c r="M97" s="17"/>
      <c r="N97" s="17"/>
      <c r="O97" s="17"/>
      <c r="P97" s="17"/>
      <c r="Q97" s="17"/>
      <c r="R97" s="17"/>
      <c r="S97" s="17"/>
      <c r="T97" s="17"/>
      <c r="U97" s="17"/>
      <c r="V97" s="17"/>
      <c r="W97" s="17"/>
      <c r="X97" s="17"/>
    </row>
    <row r="98" spans="1:24" s="123" customFormat="1" ht="15" x14ac:dyDescent="0.25">
      <c r="A98" s="17"/>
      <c r="B98" s="180"/>
      <c r="C98" s="17"/>
      <c r="E98" s="157"/>
      <c r="F98" s="125"/>
      <c r="I98" s="17"/>
      <c r="J98" s="17"/>
      <c r="K98" s="17"/>
      <c r="L98" s="17"/>
      <c r="M98" s="17"/>
      <c r="N98" s="17"/>
      <c r="O98" s="17"/>
      <c r="P98" s="17"/>
      <c r="Q98" s="17"/>
      <c r="R98" s="17"/>
      <c r="S98" s="17"/>
      <c r="T98" s="17"/>
      <c r="U98" s="17"/>
      <c r="V98" s="17"/>
      <c r="W98" s="17"/>
      <c r="X98" s="17"/>
    </row>
    <row r="99" spans="1:24" s="123" customFormat="1" ht="15" x14ac:dyDescent="0.25">
      <c r="A99" s="17"/>
      <c r="B99" s="180"/>
      <c r="C99" s="17"/>
      <c r="E99" s="157"/>
      <c r="F99" s="125"/>
      <c r="I99" s="17"/>
      <c r="J99" s="17"/>
      <c r="K99" s="17"/>
      <c r="L99" s="17"/>
      <c r="M99" s="17"/>
      <c r="N99" s="17"/>
      <c r="O99" s="17"/>
      <c r="P99" s="17"/>
      <c r="Q99" s="17"/>
      <c r="R99" s="17"/>
      <c r="S99" s="17"/>
      <c r="T99" s="17"/>
      <c r="U99" s="17"/>
      <c r="V99" s="17"/>
      <c r="W99" s="17"/>
      <c r="X99" s="17"/>
    </row>
    <row r="100" spans="1:24" s="123" customFormat="1" ht="15" x14ac:dyDescent="0.25">
      <c r="A100" s="17"/>
      <c r="B100" s="180"/>
      <c r="C100" s="17"/>
      <c r="E100" s="157"/>
      <c r="F100" s="125"/>
      <c r="I100" s="17"/>
      <c r="J100" s="17"/>
      <c r="K100" s="17"/>
      <c r="L100" s="17"/>
      <c r="M100" s="17"/>
      <c r="N100" s="17"/>
      <c r="O100" s="17"/>
      <c r="P100" s="17"/>
      <c r="Q100" s="17"/>
      <c r="R100" s="17"/>
      <c r="S100" s="17"/>
      <c r="T100" s="17"/>
      <c r="U100" s="17"/>
      <c r="V100" s="17"/>
      <c r="W100" s="17"/>
      <c r="X100" s="17"/>
    </row>
    <row r="101" spans="1:24" s="123" customFormat="1" ht="15" x14ac:dyDescent="0.25">
      <c r="A101" s="17"/>
      <c r="B101" s="180"/>
      <c r="C101" s="17"/>
      <c r="E101" s="157"/>
      <c r="F101" s="125"/>
      <c r="I101" s="17"/>
      <c r="J101" s="17"/>
      <c r="K101" s="17"/>
      <c r="L101" s="17"/>
      <c r="M101" s="17"/>
      <c r="N101" s="17"/>
      <c r="O101" s="17"/>
      <c r="P101" s="17"/>
      <c r="Q101" s="17"/>
      <c r="R101" s="17"/>
      <c r="S101" s="17"/>
      <c r="T101" s="17"/>
      <c r="U101" s="17"/>
      <c r="V101" s="17"/>
      <c r="W101" s="17"/>
      <c r="X101" s="17"/>
    </row>
    <row r="102" spans="1:24" s="123" customFormat="1" ht="15" x14ac:dyDescent="0.25">
      <c r="A102" s="17"/>
      <c r="B102" s="180"/>
      <c r="C102" s="17"/>
      <c r="E102" s="157"/>
      <c r="F102" s="125"/>
      <c r="I102" s="17"/>
      <c r="J102" s="17"/>
      <c r="K102" s="17"/>
      <c r="L102" s="17"/>
      <c r="M102" s="17"/>
      <c r="N102" s="17"/>
      <c r="O102" s="17"/>
      <c r="P102" s="17"/>
      <c r="Q102" s="17"/>
      <c r="R102" s="17"/>
      <c r="S102" s="17"/>
      <c r="T102" s="17"/>
      <c r="U102" s="17"/>
      <c r="V102" s="17"/>
      <c r="W102" s="17"/>
      <c r="X102" s="17"/>
    </row>
    <row r="103" spans="1:24" s="123" customFormat="1" ht="15" x14ac:dyDescent="0.25">
      <c r="A103" s="17"/>
      <c r="B103" s="180"/>
      <c r="C103" s="17"/>
      <c r="E103" s="157"/>
      <c r="F103" s="125"/>
      <c r="I103" s="17"/>
      <c r="J103" s="17"/>
      <c r="K103" s="17"/>
      <c r="L103" s="17"/>
      <c r="M103" s="17"/>
      <c r="N103" s="17"/>
      <c r="O103" s="17"/>
      <c r="P103" s="17"/>
      <c r="Q103" s="17"/>
      <c r="R103" s="17"/>
      <c r="S103" s="17"/>
      <c r="T103" s="17"/>
      <c r="U103" s="17"/>
      <c r="V103" s="17"/>
      <c r="W103" s="17"/>
      <c r="X103" s="17"/>
    </row>
    <row r="104" spans="1:24" s="123" customFormat="1" ht="15" x14ac:dyDescent="0.25">
      <c r="A104" s="17"/>
      <c r="B104" s="180"/>
      <c r="C104" s="17"/>
      <c r="E104" s="157"/>
      <c r="F104" s="125"/>
      <c r="I104" s="17"/>
      <c r="J104" s="17"/>
      <c r="K104" s="17"/>
      <c r="L104" s="17"/>
      <c r="M104" s="17"/>
      <c r="N104" s="17"/>
      <c r="O104" s="17"/>
      <c r="P104" s="17"/>
      <c r="Q104" s="17"/>
      <c r="R104" s="17"/>
      <c r="S104" s="17"/>
      <c r="T104" s="17"/>
      <c r="U104" s="17"/>
      <c r="V104" s="17"/>
      <c r="W104" s="17"/>
      <c r="X104" s="17"/>
    </row>
    <row r="105" spans="1:24" s="123" customFormat="1" ht="15" x14ac:dyDescent="0.25">
      <c r="A105" s="17"/>
      <c r="B105" s="180"/>
      <c r="C105" s="17"/>
      <c r="E105" s="157"/>
      <c r="F105" s="125"/>
      <c r="I105" s="17"/>
      <c r="J105" s="17"/>
      <c r="K105" s="17"/>
      <c r="L105" s="17"/>
      <c r="M105" s="17"/>
      <c r="N105" s="17"/>
      <c r="O105" s="17"/>
      <c r="P105" s="17"/>
      <c r="Q105" s="17"/>
      <c r="R105" s="17"/>
      <c r="S105" s="17"/>
      <c r="T105" s="17"/>
      <c r="U105" s="17"/>
      <c r="V105" s="17"/>
      <c r="W105" s="17"/>
      <c r="X105" s="17"/>
    </row>
    <row r="106" spans="1:24" s="123" customFormat="1" ht="15" x14ac:dyDescent="0.25">
      <c r="A106" s="17"/>
      <c r="B106" s="180"/>
      <c r="C106" s="17"/>
      <c r="E106" s="157"/>
      <c r="F106" s="125"/>
      <c r="I106" s="17"/>
      <c r="J106" s="17"/>
      <c r="K106" s="17"/>
      <c r="L106" s="17"/>
      <c r="M106" s="17"/>
      <c r="N106" s="17"/>
      <c r="O106" s="17"/>
      <c r="P106" s="17"/>
      <c r="Q106" s="17"/>
      <c r="R106" s="17"/>
      <c r="S106" s="17"/>
      <c r="T106" s="17"/>
      <c r="U106" s="17"/>
      <c r="V106" s="17"/>
      <c r="W106" s="17"/>
      <c r="X106" s="17"/>
    </row>
    <row r="107" spans="1:24" s="123" customFormat="1" ht="15" x14ac:dyDescent="0.25">
      <c r="A107" s="17"/>
      <c r="B107" s="180"/>
      <c r="C107" s="17"/>
      <c r="E107" s="157"/>
      <c r="F107" s="125"/>
      <c r="I107" s="17"/>
      <c r="J107" s="17"/>
      <c r="K107" s="17"/>
      <c r="L107" s="17"/>
      <c r="M107" s="17"/>
      <c r="N107" s="17"/>
      <c r="O107" s="17"/>
      <c r="P107" s="17"/>
      <c r="Q107" s="17"/>
      <c r="R107" s="17"/>
      <c r="S107" s="17"/>
      <c r="T107" s="17"/>
      <c r="U107" s="17"/>
      <c r="V107" s="17"/>
      <c r="W107" s="17"/>
      <c r="X107" s="17"/>
    </row>
    <row r="108" spans="1:24" s="123" customFormat="1" ht="15" x14ac:dyDescent="0.25">
      <c r="A108" s="17"/>
      <c r="B108" s="180"/>
      <c r="C108" s="17"/>
      <c r="E108" s="157"/>
      <c r="F108" s="125"/>
      <c r="I108" s="17"/>
      <c r="J108" s="17"/>
      <c r="K108" s="17"/>
      <c r="L108" s="17"/>
      <c r="M108" s="17"/>
      <c r="N108" s="17"/>
      <c r="O108" s="17"/>
      <c r="P108" s="17"/>
      <c r="Q108" s="17"/>
      <c r="R108" s="17"/>
      <c r="S108" s="17"/>
      <c r="T108" s="17"/>
      <c r="U108" s="17"/>
      <c r="V108" s="17"/>
      <c r="W108" s="17"/>
      <c r="X108" s="17"/>
    </row>
    <row r="109" spans="1:24" s="123" customFormat="1" ht="15" x14ac:dyDescent="0.25">
      <c r="A109" s="17"/>
      <c r="B109" s="180"/>
      <c r="C109" s="17"/>
      <c r="E109" s="157"/>
      <c r="F109" s="125"/>
      <c r="I109" s="17"/>
      <c r="J109" s="17"/>
      <c r="K109" s="17"/>
      <c r="L109" s="17"/>
      <c r="M109" s="17"/>
      <c r="N109" s="17"/>
      <c r="O109" s="17"/>
      <c r="P109" s="17"/>
      <c r="Q109" s="17"/>
      <c r="R109" s="17"/>
      <c r="S109" s="17"/>
      <c r="T109" s="17"/>
      <c r="U109" s="17"/>
      <c r="V109" s="17"/>
      <c r="W109" s="17"/>
      <c r="X109" s="17"/>
    </row>
    <row r="110" spans="1:24" s="123" customFormat="1" ht="15" x14ac:dyDescent="0.25">
      <c r="A110" s="17"/>
      <c r="B110" s="180"/>
      <c r="C110" s="17"/>
      <c r="E110" s="157"/>
      <c r="F110" s="125"/>
      <c r="I110" s="17"/>
      <c r="J110" s="17"/>
      <c r="K110" s="17"/>
      <c r="L110" s="17"/>
      <c r="M110" s="17"/>
      <c r="N110" s="17"/>
      <c r="O110" s="17"/>
      <c r="P110" s="17"/>
      <c r="Q110" s="17"/>
      <c r="R110" s="17"/>
      <c r="S110" s="17"/>
      <c r="T110" s="17"/>
      <c r="U110" s="17"/>
      <c r="V110" s="17"/>
      <c r="W110" s="17"/>
      <c r="X110" s="17"/>
    </row>
    <row r="111" spans="1:24" s="123" customFormat="1" ht="15" x14ac:dyDescent="0.25">
      <c r="A111" s="17"/>
      <c r="B111" s="180"/>
      <c r="C111" s="17"/>
      <c r="E111" s="157"/>
      <c r="F111" s="125"/>
      <c r="I111" s="17"/>
      <c r="J111" s="17"/>
      <c r="K111" s="17"/>
      <c r="L111" s="17"/>
      <c r="M111" s="17"/>
      <c r="N111" s="17"/>
      <c r="O111" s="17"/>
      <c r="P111" s="17"/>
      <c r="Q111" s="17"/>
      <c r="R111" s="17"/>
      <c r="S111" s="17"/>
      <c r="T111" s="17"/>
      <c r="U111" s="17"/>
      <c r="V111" s="17"/>
      <c r="W111" s="17"/>
      <c r="X111" s="17"/>
    </row>
    <row r="112" spans="1:24" s="123" customFormat="1" ht="15" x14ac:dyDescent="0.25">
      <c r="A112" s="17"/>
      <c r="B112" s="180"/>
      <c r="C112" s="17"/>
      <c r="E112" s="157"/>
      <c r="F112" s="125"/>
      <c r="I112" s="17"/>
      <c r="J112" s="17"/>
      <c r="K112" s="17"/>
      <c r="L112" s="17"/>
      <c r="M112" s="17"/>
      <c r="N112" s="17"/>
      <c r="O112" s="17"/>
      <c r="P112" s="17"/>
      <c r="Q112" s="17"/>
      <c r="R112" s="17"/>
      <c r="S112" s="17"/>
      <c r="T112" s="17"/>
      <c r="U112" s="17"/>
      <c r="V112" s="17"/>
      <c r="W112" s="17"/>
      <c r="X112" s="17"/>
    </row>
    <row r="113" spans="1:24" s="123" customFormat="1" ht="15" x14ac:dyDescent="0.25">
      <c r="A113" s="17"/>
      <c r="B113" s="180"/>
      <c r="C113" s="17"/>
      <c r="E113" s="157"/>
      <c r="F113" s="125"/>
      <c r="I113" s="17"/>
      <c r="J113" s="17"/>
      <c r="K113" s="17"/>
      <c r="L113" s="17"/>
      <c r="M113" s="17"/>
      <c r="N113" s="17"/>
      <c r="O113" s="17"/>
      <c r="P113" s="17"/>
      <c r="Q113" s="17"/>
      <c r="R113" s="17"/>
      <c r="S113" s="17"/>
      <c r="T113" s="17"/>
      <c r="U113" s="17"/>
      <c r="V113" s="17"/>
      <c r="W113" s="17"/>
      <c r="X113" s="17"/>
    </row>
    <row r="114" spans="1:24" s="123" customFormat="1" ht="15" x14ac:dyDescent="0.25">
      <c r="A114" s="17"/>
      <c r="B114" s="180"/>
      <c r="C114" s="17"/>
      <c r="E114" s="157"/>
      <c r="F114" s="125"/>
      <c r="I114" s="17"/>
      <c r="J114" s="17"/>
      <c r="K114" s="17"/>
      <c r="L114" s="17"/>
      <c r="M114" s="17"/>
      <c r="N114" s="17"/>
      <c r="O114" s="17"/>
      <c r="P114" s="17"/>
      <c r="Q114" s="17"/>
      <c r="R114" s="17"/>
      <c r="S114" s="17"/>
      <c r="T114" s="17"/>
      <c r="U114" s="17"/>
      <c r="V114" s="17"/>
      <c r="W114" s="17"/>
      <c r="X114" s="17"/>
    </row>
    <row r="115" spans="1:24" s="123" customFormat="1" ht="15" x14ac:dyDescent="0.25">
      <c r="A115" s="17"/>
      <c r="B115" s="180"/>
      <c r="C115" s="17"/>
      <c r="E115" s="157"/>
      <c r="F115" s="125"/>
      <c r="I115" s="17"/>
      <c r="J115" s="17"/>
      <c r="K115" s="17"/>
      <c r="L115" s="17"/>
      <c r="M115" s="17"/>
      <c r="N115" s="17"/>
      <c r="O115" s="17"/>
      <c r="P115" s="17"/>
      <c r="Q115" s="17"/>
      <c r="R115" s="17"/>
      <c r="S115" s="17"/>
      <c r="T115" s="17"/>
      <c r="U115" s="17"/>
      <c r="V115" s="17"/>
      <c r="W115" s="17"/>
      <c r="X115" s="17"/>
    </row>
    <row r="116" spans="1:24" s="123" customFormat="1" ht="15" x14ac:dyDescent="0.25">
      <c r="A116" s="17"/>
      <c r="B116" s="180"/>
      <c r="C116" s="17"/>
      <c r="E116" s="157"/>
      <c r="F116" s="125"/>
      <c r="I116" s="17"/>
      <c r="J116" s="17"/>
      <c r="K116" s="17"/>
      <c r="L116" s="17"/>
      <c r="M116" s="17"/>
      <c r="N116" s="17"/>
      <c r="O116" s="17"/>
      <c r="P116" s="17"/>
      <c r="Q116" s="17"/>
      <c r="R116" s="17"/>
      <c r="S116" s="17"/>
      <c r="T116" s="17"/>
      <c r="U116" s="17"/>
      <c r="V116" s="17"/>
      <c r="W116" s="17"/>
      <c r="X116" s="17"/>
    </row>
    <row r="117" spans="1:24" s="123" customFormat="1" ht="15" x14ac:dyDescent="0.25">
      <c r="A117" s="17"/>
      <c r="B117" s="180"/>
      <c r="C117" s="17"/>
      <c r="E117" s="157"/>
      <c r="F117" s="125"/>
      <c r="I117" s="17"/>
      <c r="J117" s="17"/>
      <c r="K117" s="17"/>
      <c r="L117" s="17"/>
      <c r="M117" s="17"/>
      <c r="N117" s="17"/>
      <c r="O117" s="17"/>
      <c r="P117" s="17"/>
      <c r="Q117" s="17"/>
      <c r="R117" s="17"/>
      <c r="S117" s="17"/>
      <c r="T117" s="17"/>
      <c r="U117" s="17"/>
      <c r="V117" s="17"/>
      <c r="W117" s="17"/>
      <c r="X117" s="17"/>
    </row>
    <row r="118" spans="1:24" s="123" customFormat="1" ht="15" x14ac:dyDescent="0.25">
      <c r="A118" s="17"/>
      <c r="B118" s="180"/>
      <c r="C118" s="17"/>
      <c r="E118" s="157"/>
      <c r="F118" s="125"/>
      <c r="I118" s="17"/>
      <c r="J118" s="17"/>
      <c r="K118" s="17"/>
      <c r="L118" s="17"/>
      <c r="M118" s="17"/>
      <c r="N118" s="17"/>
      <c r="O118" s="17"/>
      <c r="P118" s="17"/>
      <c r="Q118" s="17"/>
      <c r="R118" s="17"/>
      <c r="S118" s="17"/>
      <c r="T118" s="17"/>
      <c r="U118" s="17"/>
      <c r="V118" s="17"/>
      <c r="W118" s="17"/>
      <c r="X118" s="17"/>
    </row>
    <row r="119" spans="1:24" s="123" customFormat="1" ht="15" x14ac:dyDescent="0.25">
      <c r="A119" s="17"/>
      <c r="B119" s="180"/>
      <c r="C119" s="17"/>
      <c r="E119" s="157"/>
      <c r="F119" s="125"/>
      <c r="I119" s="17"/>
      <c r="J119" s="17"/>
      <c r="K119" s="17"/>
      <c r="L119" s="17"/>
      <c r="M119" s="17"/>
      <c r="N119" s="17"/>
      <c r="O119" s="17"/>
      <c r="P119" s="17"/>
      <c r="Q119" s="17"/>
      <c r="R119" s="17"/>
      <c r="S119" s="17"/>
      <c r="T119" s="17"/>
      <c r="U119" s="17"/>
      <c r="V119" s="17"/>
      <c r="W119" s="17"/>
      <c r="X119" s="17"/>
    </row>
    <row r="120" spans="1:24" s="123" customFormat="1" ht="15" x14ac:dyDescent="0.25">
      <c r="A120" s="17"/>
      <c r="B120" s="180"/>
      <c r="C120" s="17"/>
      <c r="E120" s="157"/>
      <c r="F120" s="125"/>
      <c r="I120" s="17"/>
      <c r="J120" s="17"/>
      <c r="K120" s="17"/>
      <c r="L120" s="17"/>
      <c r="M120" s="17"/>
      <c r="N120" s="17"/>
      <c r="O120" s="17"/>
      <c r="P120" s="17"/>
      <c r="Q120" s="17"/>
      <c r="R120" s="17"/>
      <c r="S120" s="17"/>
      <c r="T120" s="17"/>
      <c r="U120" s="17"/>
      <c r="V120" s="17"/>
      <c r="W120" s="17"/>
      <c r="X120" s="17"/>
    </row>
    <row r="121" spans="1:24" s="123" customFormat="1" ht="15" x14ac:dyDescent="0.25">
      <c r="A121" s="17"/>
      <c r="B121" s="180"/>
      <c r="C121" s="17"/>
      <c r="E121" s="157"/>
      <c r="F121" s="125"/>
      <c r="I121" s="17"/>
      <c r="J121" s="17"/>
      <c r="K121" s="17"/>
      <c r="L121" s="17"/>
      <c r="M121" s="17"/>
      <c r="N121" s="17"/>
      <c r="O121" s="17"/>
      <c r="P121" s="17"/>
      <c r="Q121" s="17"/>
      <c r="R121" s="17"/>
      <c r="S121" s="17"/>
      <c r="T121" s="17"/>
      <c r="U121" s="17"/>
      <c r="V121" s="17"/>
      <c r="W121" s="17"/>
      <c r="X121" s="17"/>
    </row>
    <row r="122" spans="1:24" s="123" customFormat="1" ht="15" x14ac:dyDescent="0.25">
      <c r="A122" s="17"/>
      <c r="B122" s="180"/>
      <c r="C122" s="17"/>
      <c r="E122" s="157"/>
      <c r="F122" s="125"/>
      <c r="I122" s="17"/>
      <c r="J122" s="17"/>
      <c r="K122" s="17"/>
      <c r="L122" s="17"/>
      <c r="M122" s="17"/>
      <c r="N122" s="17"/>
      <c r="O122" s="17"/>
      <c r="P122" s="17"/>
      <c r="Q122" s="17"/>
      <c r="R122" s="17"/>
      <c r="S122" s="17"/>
      <c r="T122" s="17"/>
      <c r="U122" s="17"/>
      <c r="V122" s="17"/>
      <c r="W122" s="17"/>
      <c r="X122" s="17"/>
    </row>
    <row r="123" spans="1:24" s="123" customFormat="1" ht="15" x14ac:dyDescent="0.25">
      <c r="A123" s="17"/>
      <c r="B123" s="180"/>
      <c r="C123" s="17"/>
      <c r="E123" s="157"/>
      <c r="F123" s="125"/>
      <c r="I123" s="17"/>
      <c r="J123" s="17"/>
      <c r="K123" s="17"/>
      <c r="L123" s="17"/>
      <c r="M123" s="17"/>
      <c r="N123" s="17"/>
      <c r="O123" s="17"/>
      <c r="P123" s="17"/>
      <c r="Q123" s="17"/>
      <c r="R123" s="17"/>
      <c r="S123" s="17"/>
      <c r="T123" s="17"/>
      <c r="U123" s="17"/>
      <c r="V123" s="17"/>
      <c r="W123" s="17"/>
      <c r="X123" s="17"/>
    </row>
    <row r="124" spans="1:24" s="123" customFormat="1" ht="15" x14ac:dyDescent="0.25">
      <c r="A124" s="17"/>
      <c r="B124" s="180"/>
      <c r="C124" s="17"/>
      <c r="E124" s="157"/>
      <c r="F124" s="125"/>
      <c r="I124" s="17"/>
      <c r="J124" s="17"/>
      <c r="K124" s="17"/>
      <c r="L124" s="17"/>
      <c r="M124" s="17"/>
      <c r="N124" s="17"/>
      <c r="O124" s="17"/>
      <c r="P124" s="17"/>
      <c r="Q124" s="17"/>
      <c r="R124" s="17"/>
      <c r="S124" s="17"/>
      <c r="T124" s="17"/>
      <c r="U124" s="17"/>
      <c r="V124" s="17"/>
      <c r="W124" s="17"/>
      <c r="X124" s="17"/>
    </row>
    <row r="125" spans="1:24" s="123" customFormat="1" ht="15" x14ac:dyDescent="0.25">
      <c r="A125" s="17"/>
      <c r="B125" s="180"/>
      <c r="C125" s="17"/>
      <c r="E125" s="157"/>
      <c r="F125" s="125"/>
      <c r="I125" s="17"/>
      <c r="J125" s="17"/>
      <c r="K125" s="17"/>
      <c r="L125" s="17"/>
      <c r="M125" s="17"/>
      <c r="N125" s="17"/>
      <c r="O125" s="17"/>
      <c r="P125" s="17"/>
      <c r="Q125" s="17"/>
      <c r="R125" s="17"/>
      <c r="S125" s="17"/>
      <c r="T125" s="17"/>
      <c r="U125" s="17"/>
      <c r="V125" s="17"/>
      <c r="W125" s="17"/>
      <c r="X125" s="17"/>
    </row>
    <row r="126" spans="1:24" s="123" customFormat="1" ht="15" x14ac:dyDescent="0.25">
      <c r="A126" s="17"/>
      <c r="B126" s="180"/>
      <c r="C126" s="17"/>
      <c r="E126" s="157"/>
      <c r="F126" s="125"/>
      <c r="I126" s="17"/>
      <c r="J126" s="17"/>
      <c r="K126" s="17"/>
      <c r="L126" s="17"/>
      <c r="M126" s="17"/>
      <c r="N126" s="17"/>
      <c r="O126" s="17"/>
      <c r="P126" s="17"/>
      <c r="Q126" s="17"/>
      <c r="R126" s="17"/>
      <c r="S126" s="17"/>
      <c r="T126" s="17"/>
      <c r="U126" s="17"/>
      <c r="V126" s="17"/>
      <c r="W126" s="17"/>
      <c r="X126" s="17"/>
    </row>
    <row r="127" spans="1:24" s="123" customFormat="1" ht="15" x14ac:dyDescent="0.25">
      <c r="A127" s="17"/>
      <c r="B127" s="180"/>
      <c r="C127" s="17"/>
      <c r="E127" s="157"/>
      <c r="F127" s="125"/>
      <c r="I127" s="17"/>
      <c r="J127" s="17"/>
      <c r="K127" s="17"/>
      <c r="L127" s="17"/>
      <c r="M127" s="17"/>
      <c r="N127" s="17"/>
      <c r="O127" s="17"/>
      <c r="P127" s="17"/>
      <c r="Q127" s="17"/>
      <c r="R127" s="17"/>
      <c r="S127" s="17"/>
      <c r="T127" s="17"/>
      <c r="U127" s="17"/>
      <c r="V127" s="17"/>
      <c r="W127" s="17"/>
      <c r="X127" s="17"/>
    </row>
    <row r="128" spans="1:24" s="123" customFormat="1" ht="15" x14ac:dyDescent="0.25">
      <c r="A128" s="17"/>
      <c r="B128" s="180"/>
      <c r="C128" s="17"/>
      <c r="E128" s="157"/>
      <c r="F128" s="125"/>
      <c r="I128" s="17"/>
      <c r="J128" s="17"/>
      <c r="K128" s="17"/>
      <c r="L128" s="17"/>
      <c r="M128" s="17"/>
      <c r="N128" s="17"/>
      <c r="O128" s="17"/>
      <c r="P128" s="17"/>
      <c r="Q128" s="17"/>
      <c r="R128" s="17"/>
      <c r="S128" s="17"/>
      <c r="T128" s="17"/>
      <c r="U128" s="17"/>
      <c r="V128" s="17"/>
      <c r="W128" s="17"/>
      <c r="X128" s="17"/>
    </row>
    <row r="129" spans="1:24" s="123" customFormat="1" ht="15" x14ac:dyDescent="0.25">
      <c r="A129" s="17"/>
      <c r="B129" s="180"/>
      <c r="C129" s="17"/>
      <c r="E129" s="157"/>
      <c r="F129" s="125"/>
      <c r="I129" s="17"/>
      <c r="J129" s="17"/>
      <c r="K129" s="17"/>
      <c r="L129" s="17"/>
      <c r="M129" s="17"/>
      <c r="N129" s="17"/>
      <c r="O129" s="17"/>
      <c r="P129" s="17"/>
      <c r="Q129" s="17"/>
      <c r="R129" s="17"/>
      <c r="S129" s="17"/>
      <c r="T129" s="17"/>
      <c r="U129" s="17"/>
      <c r="V129" s="17"/>
      <c r="W129" s="17"/>
      <c r="X129" s="17"/>
    </row>
    <row r="130" spans="1:24" s="123" customFormat="1" ht="15" x14ac:dyDescent="0.25">
      <c r="A130" s="17"/>
      <c r="B130" s="180"/>
      <c r="C130" s="17"/>
      <c r="E130" s="157"/>
      <c r="F130" s="125"/>
      <c r="I130" s="17"/>
      <c r="J130" s="17"/>
      <c r="K130" s="17"/>
      <c r="L130" s="17"/>
      <c r="M130" s="17"/>
      <c r="N130" s="17"/>
      <c r="O130" s="17"/>
      <c r="P130" s="17"/>
      <c r="Q130" s="17"/>
      <c r="R130" s="17"/>
      <c r="S130" s="17"/>
      <c r="T130" s="17"/>
      <c r="U130" s="17"/>
      <c r="V130" s="17"/>
      <c r="W130" s="17"/>
      <c r="X130" s="17"/>
    </row>
    <row r="131" spans="1:24" s="123" customFormat="1" ht="15" x14ac:dyDescent="0.25">
      <c r="A131" s="17"/>
      <c r="B131" s="180"/>
      <c r="C131" s="17"/>
      <c r="E131" s="157"/>
      <c r="F131" s="125"/>
      <c r="I131" s="17"/>
      <c r="J131" s="17"/>
      <c r="K131" s="17"/>
      <c r="L131" s="17"/>
      <c r="M131" s="17"/>
      <c r="N131" s="17"/>
      <c r="O131" s="17"/>
      <c r="P131" s="17"/>
      <c r="Q131" s="17"/>
      <c r="R131" s="17"/>
      <c r="S131" s="17"/>
      <c r="T131" s="17"/>
      <c r="U131" s="17"/>
      <c r="V131" s="17"/>
      <c r="W131" s="17"/>
      <c r="X131" s="17"/>
    </row>
    <row r="132" spans="1:24" s="123" customFormat="1" ht="15" x14ac:dyDescent="0.25">
      <c r="A132" s="17"/>
      <c r="B132" s="180"/>
      <c r="C132" s="17"/>
      <c r="E132" s="157"/>
      <c r="F132" s="125"/>
      <c r="I132" s="17"/>
      <c r="J132" s="17"/>
      <c r="K132" s="17"/>
      <c r="L132" s="17"/>
      <c r="M132" s="17"/>
      <c r="N132" s="17"/>
      <c r="O132" s="17"/>
      <c r="P132" s="17"/>
      <c r="Q132" s="17"/>
      <c r="R132" s="17"/>
      <c r="S132" s="17"/>
      <c r="T132" s="17"/>
      <c r="U132" s="17"/>
      <c r="V132" s="17"/>
      <c r="W132" s="17"/>
      <c r="X132" s="17"/>
    </row>
    <row r="133" spans="1:24" s="123" customFormat="1" ht="15" x14ac:dyDescent="0.25">
      <c r="A133" s="17"/>
      <c r="B133" s="180"/>
      <c r="C133" s="17"/>
      <c r="E133" s="157"/>
      <c r="F133" s="125"/>
      <c r="I133" s="17"/>
      <c r="J133" s="17"/>
      <c r="K133" s="17"/>
      <c r="L133" s="17"/>
      <c r="M133" s="17"/>
      <c r="N133" s="17"/>
      <c r="O133" s="17"/>
      <c r="P133" s="17"/>
      <c r="Q133" s="17"/>
      <c r="R133" s="17"/>
      <c r="S133" s="17"/>
      <c r="T133" s="17"/>
      <c r="U133" s="17"/>
      <c r="V133" s="17"/>
      <c r="W133" s="17"/>
      <c r="X133" s="17"/>
    </row>
    <row r="134" spans="1:24" s="123" customFormat="1" ht="15" x14ac:dyDescent="0.25">
      <c r="A134" s="17"/>
      <c r="B134" s="180"/>
      <c r="C134" s="17"/>
      <c r="E134" s="157"/>
      <c r="F134" s="125"/>
      <c r="I134" s="17"/>
      <c r="J134" s="17"/>
      <c r="K134" s="17"/>
      <c r="L134" s="17"/>
      <c r="M134" s="17"/>
      <c r="N134" s="17"/>
      <c r="O134" s="17"/>
      <c r="P134" s="17"/>
      <c r="Q134" s="17"/>
      <c r="R134" s="17"/>
      <c r="S134" s="17"/>
      <c r="T134" s="17"/>
      <c r="U134" s="17"/>
      <c r="V134" s="17"/>
      <c r="W134" s="17"/>
      <c r="X134" s="17"/>
    </row>
    <row r="135" spans="1:24" s="123" customFormat="1" ht="15" x14ac:dyDescent="0.25">
      <c r="A135" s="17"/>
      <c r="B135" s="180"/>
      <c r="C135" s="17"/>
      <c r="E135" s="157"/>
      <c r="F135" s="125"/>
      <c r="I135" s="17"/>
      <c r="J135" s="17"/>
      <c r="K135" s="17"/>
      <c r="L135" s="17"/>
      <c r="M135" s="17"/>
      <c r="N135" s="17"/>
      <c r="O135" s="17"/>
      <c r="P135" s="17"/>
      <c r="Q135" s="17"/>
      <c r="R135" s="17"/>
      <c r="S135" s="17"/>
      <c r="T135" s="17"/>
      <c r="U135" s="17"/>
      <c r="V135" s="17"/>
      <c r="W135" s="17"/>
      <c r="X135" s="17"/>
    </row>
    <row r="136" spans="1:24" s="123" customFormat="1" ht="15" x14ac:dyDescent="0.25">
      <c r="A136" s="17"/>
      <c r="B136" s="180"/>
      <c r="C136" s="17"/>
      <c r="E136" s="157"/>
      <c r="F136" s="125"/>
      <c r="I136" s="17"/>
      <c r="J136" s="17"/>
      <c r="K136" s="17"/>
      <c r="L136" s="17"/>
      <c r="M136" s="17"/>
      <c r="N136" s="17"/>
      <c r="O136" s="17"/>
      <c r="P136" s="17"/>
      <c r="Q136" s="17"/>
      <c r="R136" s="17"/>
      <c r="S136" s="17"/>
      <c r="T136" s="17"/>
      <c r="U136" s="17"/>
      <c r="V136" s="17"/>
      <c r="W136" s="17"/>
      <c r="X136" s="17"/>
    </row>
    <row r="137" spans="1:24" s="123" customFormat="1" ht="15" x14ac:dyDescent="0.25">
      <c r="A137" s="17"/>
      <c r="B137" s="180"/>
      <c r="C137" s="17"/>
      <c r="E137" s="157"/>
      <c r="F137" s="125"/>
      <c r="I137" s="17"/>
      <c r="J137" s="17"/>
      <c r="K137" s="17"/>
      <c r="L137" s="17"/>
      <c r="M137" s="17"/>
      <c r="N137" s="17"/>
      <c r="O137" s="17"/>
      <c r="P137" s="17"/>
      <c r="Q137" s="17"/>
      <c r="R137" s="17"/>
      <c r="S137" s="17"/>
      <c r="T137" s="17"/>
      <c r="U137" s="17"/>
      <c r="V137" s="17"/>
      <c r="W137" s="17"/>
      <c r="X137" s="17"/>
    </row>
    <row r="138" spans="1:24" s="123" customFormat="1" ht="15" x14ac:dyDescent="0.25">
      <c r="A138" s="17"/>
      <c r="B138" s="180"/>
      <c r="C138" s="17"/>
      <c r="E138" s="157"/>
      <c r="F138" s="125"/>
      <c r="I138" s="17"/>
      <c r="J138" s="17"/>
      <c r="K138" s="17"/>
      <c r="L138" s="17"/>
      <c r="M138" s="17"/>
      <c r="N138" s="17"/>
      <c r="O138" s="17"/>
      <c r="P138" s="17"/>
      <c r="Q138" s="17"/>
      <c r="R138" s="17"/>
      <c r="S138" s="17"/>
      <c r="T138" s="17"/>
      <c r="U138" s="17"/>
      <c r="V138" s="17"/>
      <c r="W138" s="17"/>
      <c r="X138" s="17"/>
    </row>
    <row r="139" spans="1:24" s="123" customFormat="1" ht="15" x14ac:dyDescent="0.25">
      <c r="A139" s="17"/>
      <c r="B139" s="180"/>
      <c r="C139" s="17"/>
      <c r="E139" s="157"/>
      <c r="F139" s="125"/>
      <c r="I139" s="17"/>
      <c r="J139" s="17"/>
      <c r="K139" s="17"/>
      <c r="L139" s="17"/>
      <c r="M139" s="17"/>
      <c r="N139" s="17"/>
      <c r="O139" s="17"/>
      <c r="P139" s="17"/>
      <c r="Q139" s="17"/>
      <c r="R139" s="17"/>
      <c r="S139" s="17"/>
      <c r="T139" s="17"/>
      <c r="U139" s="17"/>
      <c r="V139" s="17"/>
      <c r="W139" s="17"/>
      <c r="X139" s="17"/>
    </row>
    <row r="140" spans="1:24" s="123" customFormat="1" ht="15" x14ac:dyDescent="0.25">
      <c r="A140" s="17"/>
      <c r="B140" s="180"/>
      <c r="C140" s="17"/>
      <c r="E140" s="157"/>
      <c r="F140" s="125"/>
      <c r="I140" s="17"/>
      <c r="J140" s="17"/>
      <c r="K140" s="17"/>
      <c r="L140" s="17"/>
      <c r="M140" s="17"/>
      <c r="N140" s="17"/>
      <c r="O140" s="17"/>
      <c r="P140" s="17"/>
      <c r="Q140" s="17"/>
      <c r="R140" s="17"/>
      <c r="S140" s="17"/>
      <c r="T140" s="17"/>
      <c r="U140" s="17"/>
      <c r="V140" s="17"/>
      <c r="W140" s="17"/>
      <c r="X140" s="17"/>
    </row>
    <row r="141" spans="1:24" s="123" customFormat="1" ht="15" x14ac:dyDescent="0.25">
      <c r="A141" s="17"/>
      <c r="B141" s="180"/>
      <c r="C141" s="17"/>
      <c r="E141" s="157"/>
      <c r="F141" s="125"/>
      <c r="I141" s="17"/>
      <c r="J141" s="17"/>
      <c r="K141" s="17"/>
      <c r="L141" s="17"/>
      <c r="M141" s="17"/>
      <c r="N141" s="17"/>
      <c r="O141" s="17"/>
      <c r="P141" s="17"/>
      <c r="Q141" s="17"/>
      <c r="R141" s="17"/>
      <c r="S141" s="17"/>
      <c r="T141" s="17"/>
      <c r="U141" s="17"/>
      <c r="V141" s="17"/>
      <c r="W141" s="17"/>
      <c r="X141" s="17"/>
    </row>
    <row r="142" spans="1:24" s="123" customFormat="1" ht="15" x14ac:dyDescent="0.25">
      <c r="A142" s="17"/>
      <c r="B142" s="180"/>
      <c r="C142" s="17"/>
      <c r="E142" s="157"/>
      <c r="F142" s="125"/>
      <c r="I142" s="17"/>
      <c r="J142" s="17"/>
      <c r="K142" s="17"/>
      <c r="L142" s="17"/>
      <c r="M142" s="17"/>
      <c r="N142" s="17"/>
      <c r="O142" s="17"/>
      <c r="P142" s="17"/>
      <c r="Q142" s="17"/>
      <c r="R142" s="17"/>
      <c r="S142" s="17"/>
      <c r="T142" s="17"/>
      <c r="U142" s="17"/>
      <c r="V142" s="17"/>
      <c r="W142" s="17"/>
      <c r="X142" s="17"/>
    </row>
    <row r="143" spans="1:24" s="123" customFormat="1" ht="15" x14ac:dyDescent="0.25">
      <c r="A143" s="17"/>
      <c r="B143" s="180"/>
      <c r="C143" s="17"/>
      <c r="E143" s="157"/>
      <c r="F143" s="125"/>
      <c r="I143" s="17"/>
      <c r="J143" s="17"/>
      <c r="K143" s="17"/>
      <c r="L143" s="17"/>
      <c r="M143" s="17"/>
      <c r="N143" s="17"/>
      <c r="O143" s="17"/>
      <c r="P143" s="17"/>
      <c r="Q143" s="17"/>
      <c r="R143" s="17"/>
      <c r="S143" s="17"/>
      <c r="T143" s="17"/>
      <c r="U143" s="17"/>
      <c r="V143" s="17"/>
      <c r="W143" s="17"/>
      <c r="X143" s="17"/>
    </row>
    <row r="144" spans="1:24" s="123" customFormat="1" ht="15" x14ac:dyDescent="0.25">
      <c r="A144" s="17"/>
      <c r="B144" s="180"/>
      <c r="C144" s="17"/>
      <c r="E144" s="157"/>
      <c r="F144" s="125"/>
      <c r="I144" s="17"/>
      <c r="J144" s="17"/>
      <c r="K144" s="17"/>
      <c r="L144" s="17"/>
      <c r="M144" s="17"/>
      <c r="N144" s="17"/>
      <c r="O144" s="17"/>
      <c r="P144" s="17"/>
      <c r="Q144" s="17"/>
      <c r="R144" s="17"/>
      <c r="S144" s="17"/>
      <c r="T144" s="17"/>
      <c r="U144" s="17"/>
      <c r="V144" s="17"/>
      <c r="W144" s="17"/>
      <c r="X144" s="17"/>
    </row>
    <row r="145" spans="1:24" s="123" customFormat="1" ht="15" x14ac:dyDescent="0.25">
      <c r="A145" s="17"/>
      <c r="B145" s="180"/>
      <c r="C145" s="17"/>
      <c r="E145" s="157"/>
      <c r="F145" s="125"/>
      <c r="I145" s="17"/>
      <c r="J145" s="17"/>
      <c r="K145" s="17"/>
      <c r="L145" s="17"/>
      <c r="M145" s="17"/>
      <c r="N145" s="17"/>
      <c r="O145" s="17"/>
      <c r="P145" s="17"/>
      <c r="Q145" s="17"/>
      <c r="R145" s="17"/>
      <c r="S145" s="17"/>
      <c r="T145" s="17"/>
      <c r="U145" s="17"/>
      <c r="V145" s="17"/>
      <c r="W145" s="17"/>
      <c r="X145" s="17"/>
    </row>
    <row r="146" spans="1:24" s="123" customFormat="1" ht="15" x14ac:dyDescent="0.25">
      <c r="A146" s="17"/>
      <c r="B146" s="180"/>
      <c r="C146" s="17"/>
      <c r="E146" s="157"/>
      <c r="F146" s="125"/>
      <c r="I146" s="17"/>
      <c r="J146" s="17"/>
      <c r="K146" s="17"/>
      <c r="L146" s="17"/>
      <c r="M146" s="17"/>
      <c r="N146" s="17"/>
      <c r="O146" s="17"/>
      <c r="P146" s="17"/>
      <c r="Q146" s="17"/>
      <c r="R146" s="17"/>
      <c r="S146" s="17"/>
      <c r="T146" s="17"/>
      <c r="U146" s="17"/>
      <c r="V146" s="17"/>
      <c r="W146" s="17"/>
      <c r="X146" s="17"/>
    </row>
    <row r="147" spans="1:24" s="123" customFormat="1" ht="15" x14ac:dyDescent="0.25">
      <c r="A147" s="17"/>
      <c r="B147" s="180"/>
      <c r="C147" s="17"/>
      <c r="E147" s="157"/>
      <c r="F147" s="125"/>
      <c r="I147" s="17"/>
      <c r="J147" s="17"/>
      <c r="K147" s="17"/>
      <c r="L147" s="17"/>
      <c r="M147" s="17"/>
      <c r="N147" s="17"/>
      <c r="O147" s="17"/>
      <c r="P147" s="17"/>
      <c r="Q147" s="17"/>
      <c r="R147" s="17"/>
      <c r="S147" s="17"/>
      <c r="T147" s="17"/>
      <c r="U147" s="17"/>
      <c r="V147" s="17"/>
      <c r="W147" s="17"/>
      <c r="X147" s="17"/>
    </row>
    <row r="148" spans="1:24" s="123" customFormat="1" ht="15" x14ac:dyDescent="0.25">
      <c r="A148" s="17"/>
      <c r="B148" s="180"/>
      <c r="C148" s="17"/>
      <c r="E148" s="157"/>
      <c r="F148" s="125"/>
      <c r="I148" s="17"/>
      <c r="J148" s="17"/>
      <c r="K148" s="17"/>
      <c r="L148" s="17"/>
      <c r="M148" s="17"/>
      <c r="N148" s="17"/>
      <c r="O148" s="17"/>
      <c r="P148" s="17"/>
      <c r="Q148" s="17"/>
      <c r="R148" s="17"/>
      <c r="S148" s="17"/>
      <c r="T148" s="17"/>
      <c r="U148" s="17"/>
      <c r="V148" s="17"/>
      <c r="W148" s="17"/>
      <c r="X148" s="17"/>
    </row>
    <row r="149" spans="1:24" s="123" customFormat="1" ht="15" x14ac:dyDescent="0.25">
      <c r="A149" s="17"/>
      <c r="B149" s="180"/>
      <c r="C149" s="17"/>
      <c r="E149" s="157"/>
      <c r="F149" s="125"/>
      <c r="I149" s="17"/>
      <c r="J149" s="17"/>
      <c r="K149" s="17"/>
      <c r="L149" s="17"/>
      <c r="M149" s="17"/>
      <c r="N149" s="17"/>
      <c r="O149" s="17"/>
      <c r="P149" s="17"/>
      <c r="Q149" s="17"/>
      <c r="R149" s="17"/>
      <c r="S149" s="17"/>
      <c r="T149" s="17"/>
      <c r="U149" s="17"/>
      <c r="V149" s="17"/>
      <c r="W149" s="17"/>
      <c r="X149" s="17"/>
    </row>
    <row r="150" spans="1:24" s="123" customFormat="1" ht="15" x14ac:dyDescent="0.25">
      <c r="A150" s="17"/>
      <c r="B150" s="180"/>
      <c r="C150" s="17"/>
      <c r="E150" s="157"/>
      <c r="F150" s="125"/>
      <c r="I150" s="17"/>
      <c r="J150" s="17"/>
      <c r="K150" s="17"/>
      <c r="L150" s="17"/>
      <c r="M150" s="17"/>
      <c r="N150" s="17"/>
      <c r="O150" s="17"/>
      <c r="P150" s="17"/>
      <c r="Q150" s="17"/>
      <c r="R150" s="17"/>
      <c r="S150" s="17"/>
      <c r="T150" s="17"/>
      <c r="U150" s="17"/>
      <c r="V150" s="17"/>
      <c r="W150" s="17"/>
      <c r="X150" s="17"/>
    </row>
    <row r="151" spans="1:24" s="123" customFormat="1" ht="15" x14ac:dyDescent="0.25">
      <c r="A151" s="17"/>
      <c r="B151" s="180"/>
      <c r="C151" s="17"/>
      <c r="E151" s="157"/>
      <c r="F151" s="125"/>
      <c r="I151" s="17"/>
      <c r="J151" s="17"/>
      <c r="K151" s="17"/>
      <c r="L151" s="17"/>
      <c r="M151" s="17"/>
      <c r="N151" s="17"/>
      <c r="O151" s="17"/>
      <c r="P151" s="17"/>
      <c r="Q151" s="17"/>
      <c r="R151" s="17"/>
      <c r="S151" s="17"/>
      <c r="T151" s="17"/>
      <c r="U151" s="17"/>
      <c r="V151" s="17"/>
      <c r="W151" s="17"/>
      <c r="X151" s="17"/>
    </row>
    <row r="152" spans="1:24" s="123" customFormat="1" ht="15" x14ac:dyDescent="0.25">
      <c r="A152" s="17"/>
      <c r="B152" s="180"/>
      <c r="C152" s="17"/>
      <c r="E152" s="157"/>
      <c r="F152" s="125"/>
      <c r="I152" s="17"/>
      <c r="J152" s="17"/>
      <c r="K152" s="17"/>
      <c r="L152" s="17"/>
      <c r="M152" s="17"/>
      <c r="N152" s="17"/>
      <c r="O152" s="17"/>
      <c r="P152" s="17"/>
      <c r="Q152" s="17"/>
      <c r="R152" s="17"/>
      <c r="S152" s="17"/>
      <c r="T152" s="17"/>
      <c r="U152" s="17"/>
      <c r="V152" s="17"/>
      <c r="W152" s="17"/>
      <c r="X152" s="17"/>
    </row>
    <row r="153" spans="1:24" s="123" customFormat="1" ht="15" x14ac:dyDescent="0.25">
      <c r="A153" s="17"/>
      <c r="B153" s="180"/>
      <c r="C153" s="17"/>
      <c r="E153" s="157"/>
      <c r="F153" s="125"/>
      <c r="I153" s="17"/>
      <c r="J153" s="17"/>
      <c r="K153" s="17"/>
      <c r="L153" s="17"/>
      <c r="M153" s="17"/>
      <c r="N153" s="17"/>
      <c r="O153" s="17"/>
      <c r="P153" s="17"/>
      <c r="Q153" s="17"/>
      <c r="R153" s="17"/>
      <c r="S153" s="17"/>
      <c r="T153" s="17"/>
      <c r="U153" s="17"/>
      <c r="V153" s="17"/>
      <c r="W153" s="17"/>
      <c r="X153" s="17"/>
    </row>
    <row r="154" spans="1:24" s="123" customFormat="1" ht="15" x14ac:dyDescent="0.25">
      <c r="A154" s="17"/>
      <c r="B154" s="180"/>
      <c r="C154" s="17"/>
      <c r="E154" s="157"/>
      <c r="F154" s="125"/>
      <c r="I154" s="17"/>
      <c r="J154" s="17"/>
      <c r="K154" s="17"/>
      <c r="L154" s="17"/>
      <c r="M154" s="17"/>
      <c r="N154" s="17"/>
      <c r="O154" s="17"/>
      <c r="P154" s="17"/>
      <c r="Q154" s="17"/>
      <c r="R154" s="17"/>
      <c r="S154" s="17"/>
      <c r="T154" s="17"/>
      <c r="U154" s="17"/>
      <c r="V154" s="17"/>
      <c r="W154" s="17"/>
      <c r="X154" s="17"/>
    </row>
    <row r="155" spans="1:24" s="123" customFormat="1" ht="15" x14ac:dyDescent="0.25">
      <c r="A155" s="17"/>
      <c r="B155" s="180"/>
      <c r="C155" s="17"/>
      <c r="E155" s="157"/>
      <c r="F155" s="125"/>
      <c r="I155" s="17"/>
      <c r="J155" s="17"/>
      <c r="K155" s="17"/>
      <c r="L155" s="17"/>
      <c r="M155" s="17"/>
      <c r="N155" s="17"/>
      <c r="O155" s="17"/>
      <c r="P155" s="17"/>
      <c r="Q155" s="17"/>
      <c r="R155" s="17"/>
      <c r="S155" s="17"/>
      <c r="T155" s="17"/>
      <c r="U155" s="17"/>
      <c r="V155" s="17"/>
      <c r="W155" s="17"/>
      <c r="X155" s="17"/>
    </row>
    <row r="156" spans="1:24" s="123" customFormat="1" ht="15" x14ac:dyDescent="0.25">
      <c r="A156" s="17"/>
      <c r="B156" s="180"/>
      <c r="C156" s="17"/>
      <c r="E156" s="157"/>
      <c r="F156" s="125"/>
      <c r="I156" s="17"/>
      <c r="J156" s="17"/>
      <c r="K156" s="17"/>
      <c r="L156" s="17"/>
      <c r="M156" s="17"/>
      <c r="N156" s="17"/>
      <c r="O156" s="17"/>
      <c r="P156" s="17"/>
      <c r="Q156" s="17"/>
      <c r="R156" s="17"/>
      <c r="S156" s="17"/>
      <c r="T156" s="17"/>
      <c r="U156" s="17"/>
      <c r="V156" s="17"/>
      <c r="W156" s="17"/>
      <c r="X156" s="17"/>
    </row>
    <row r="157" spans="1:24" s="123" customFormat="1" ht="15" x14ac:dyDescent="0.25">
      <c r="A157" s="17"/>
      <c r="B157" s="180"/>
      <c r="C157" s="17"/>
      <c r="E157" s="157"/>
      <c r="F157" s="125"/>
      <c r="I157" s="17"/>
      <c r="J157" s="17"/>
      <c r="K157" s="17"/>
      <c r="L157" s="17"/>
      <c r="M157" s="17"/>
      <c r="N157" s="17"/>
      <c r="O157" s="17"/>
      <c r="P157" s="17"/>
      <c r="Q157" s="17"/>
      <c r="R157" s="17"/>
      <c r="S157" s="17"/>
      <c r="T157" s="17"/>
      <c r="U157" s="17"/>
      <c r="V157" s="17"/>
      <c r="W157" s="17"/>
      <c r="X157" s="17"/>
    </row>
    <row r="158" spans="1:24" s="123" customFormat="1" ht="15" x14ac:dyDescent="0.25">
      <c r="A158" s="17"/>
      <c r="B158" s="180"/>
      <c r="C158" s="17"/>
      <c r="E158" s="157"/>
      <c r="F158" s="125"/>
      <c r="I158" s="17"/>
      <c r="J158" s="17"/>
      <c r="K158" s="17"/>
      <c r="L158" s="17"/>
      <c r="M158" s="17"/>
      <c r="N158" s="17"/>
      <c r="O158" s="17"/>
      <c r="P158" s="17"/>
      <c r="Q158" s="17"/>
      <c r="R158" s="17"/>
      <c r="S158" s="17"/>
      <c r="T158" s="17"/>
      <c r="U158" s="17"/>
      <c r="V158" s="17"/>
      <c r="W158" s="17"/>
      <c r="X158" s="17"/>
    </row>
    <row r="159" spans="1:24" s="123" customFormat="1" ht="15" x14ac:dyDescent="0.25">
      <c r="A159" s="17"/>
      <c r="B159" s="180"/>
      <c r="C159" s="17"/>
      <c r="E159" s="157"/>
      <c r="F159" s="125"/>
      <c r="I159" s="17"/>
      <c r="J159" s="17"/>
      <c r="K159" s="17"/>
      <c r="L159" s="17"/>
      <c r="M159" s="17"/>
      <c r="N159" s="17"/>
      <c r="O159" s="17"/>
      <c r="P159" s="17"/>
      <c r="Q159" s="17"/>
      <c r="R159" s="17"/>
      <c r="S159" s="17"/>
      <c r="T159" s="17"/>
      <c r="U159" s="17"/>
      <c r="V159" s="17"/>
      <c r="W159" s="17"/>
      <c r="X159" s="17"/>
    </row>
    <row r="160" spans="1:24" s="123" customFormat="1" ht="15" x14ac:dyDescent="0.25">
      <c r="A160" s="17"/>
      <c r="B160" s="180"/>
      <c r="C160" s="17"/>
      <c r="E160" s="157"/>
      <c r="F160" s="125"/>
      <c r="I160" s="17"/>
      <c r="J160" s="17"/>
      <c r="K160" s="17"/>
      <c r="L160" s="17"/>
      <c r="M160" s="17"/>
      <c r="N160" s="17"/>
      <c r="O160" s="17"/>
      <c r="P160" s="17"/>
      <c r="Q160" s="17"/>
      <c r="R160" s="17"/>
      <c r="S160" s="17"/>
      <c r="T160" s="17"/>
      <c r="U160" s="17"/>
      <c r="V160" s="17"/>
      <c r="W160" s="17"/>
      <c r="X160" s="17"/>
    </row>
    <row r="161" spans="1:24" s="123" customFormat="1" ht="15" x14ac:dyDescent="0.25">
      <c r="A161" s="17"/>
      <c r="B161" s="180"/>
      <c r="C161" s="17"/>
      <c r="E161" s="157"/>
      <c r="F161" s="125"/>
      <c r="I161" s="17"/>
      <c r="J161" s="17"/>
      <c r="K161" s="17"/>
      <c r="L161" s="17"/>
      <c r="M161" s="17"/>
      <c r="N161" s="17"/>
      <c r="O161" s="17"/>
      <c r="P161" s="17"/>
      <c r="Q161" s="17"/>
      <c r="R161" s="17"/>
      <c r="S161" s="17"/>
      <c r="T161" s="17"/>
      <c r="U161" s="17"/>
      <c r="V161" s="17"/>
      <c r="W161" s="17"/>
      <c r="X161" s="17"/>
    </row>
    <row r="162" spans="1:24" s="123" customFormat="1" ht="15" x14ac:dyDescent="0.25">
      <c r="A162" s="17"/>
      <c r="B162" s="180"/>
      <c r="C162" s="17"/>
      <c r="E162" s="157"/>
      <c r="F162" s="125"/>
      <c r="I162" s="17"/>
      <c r="J162" s="17"/>
      <c r="K162" s="17"/>
      <c r="L162" s="17"/>
      <c r="M162" s="17"/>
      <c r="N162" s="17"/>
      <c r="O162" s="17"/>
      <c r="P162" s="17"/>
      <c r="Q162" s="17"/>
      <c r="R162" s="17"/>
      <c r="S162" s="17"/>
      <c r="T162" s="17"/>
      <c r="U162" s="17"/>
      <c r="V162" s="17"/>
      <c r="W162" s="17"/>
      <c r="X162" s="17"/>
    </row>
    <row r="163" spans="1:24" s="123" customFormat="1" ht="15" x14ac:dyDescent="0.25">
      <c r="A163" s="17"/>
      <c r="B163" s="180"/>
      <c r="C163" s="17"/>
      <c r="E163" s="157"/>
      <c r="F163" s="125"/>
      <c r="I163" s="17"/>
      <c r="J163" s="17"/>
      <c r="K163" s="17"/>
      <c r="L163" s="17"/>
      <c r="M163" s="17"/>
      <c r="N163" s="17"/>
      <c r="O163" s="17"/>
      <c r="P163" s="17"/>
      <c r="Q163" s="17"/>
      <c r="R163" s="17"/>
      <c r="S163" s="17"/>
      <c r="T163" s="17"/>
      <c r="U163" s="17"/>
      <c r="V163" s="17"/>
      <c r="W163" s="17"/>
      <c r="X163" s="17"/>
    </row>
    <row r="164" spans="1:24" s="123" customFormat="1" ht="15" x14ac:dyDescent="0.25">
      <c r="A164" s="17"/>
      <c r="B164" s="180"/>
      <c r="C164" s="17"/>
      <c r="E164" s="157"/>
      <c r="F164" s="125"/>
      <c r="I164" s="17"/>
      <c r="J164" s="17"/>
      <c r="K164" s="17"/>
      <c r="L164" s="17"/>
      <c r="M164" s="17"/>
      <c r="N164" s="17"/>
      <c r="O164" s="17"/>
      <c r="P164" s="17"/>
      <c r="Q164" s="17"/>
      <c r="R164" s="17"/>
      <c r="S164" s="17"/>
      <c r="T164" s="17"/>
      <c r="U164" s="17"/>
      <c r="V164" s="17"/>
      <c r="W164" s="17"/>
      <c r="X164" s="17"/>
    </row>
    <row r="165" spans="1:24" s="123" customFormat="1" ht="15" x14ac:dyDescent="0.25">
      <c r="A165" s="17"/>
      <c r="B165" s="180"/>
      <c r="C165" s="17"/>
      <c r="E165" s="157"/>
      <c r="F165" s="125"/>
      <c r="I165" s="17"/>
      <c r="J165" s="17"/>
      <c r="K165" s="17"/>
      <c r="L165" s="17"/>
      <c r="M165" s="17"/>
      <c r="N165" s="17"/>
      <c r="O165" s="17"/>
      <c r="P165" s="17"/>
      <c r="Q165" s="17"/>
      <c r="R165" s="17"/>
      <c r="S165" s="17"/>
      <c r="T165" s="17"/>
      <c r="U165" s="17"/>
      <c r="V165" s="17"/>
      <c r="W165" s="17"/>
      <c r="X165" s="17"/>
    </row>
    <row r="166" spans="1:24" s="123" customFormat="1" ht="15" x14ac:dyDescent="0.25">
      <c r="A166" s="17"/>
      <c r="B166" s="180"/>
      <c r="C166" s="17"/>
      <c r="E166" s="157"/>
      <c r="F166" s="125"/>
      <c r="I166" s="17"/>
      <c r="J166" s="17"/>
      <c r="K166" s="17"/>
      <c r="L166" s="17"/>
      <c r="M166" s="17"/>
      <c r="N166" s="17"/>
      <c r="O166" s="17"/>
      <c r="P166" s="17"/>
      <c r="Q166" s="17"/>
      <c r="R166" s="17"/>
      <c r="S166" s="17"/>
      <c r="T166" s="17"/>
      <c r="U166" s="17"/>
      <c r="V166" s="17"/>
      <c r="W166" s="17"/>
      <c r="X166" s="17"/>
    </row>
    <row r="167" spans="1:24" s="123" customFormat="1" ht="15" x14ac:dyDescent="0.25">
      <c r="A167" s="17"/>
      <c r="B167" s="180"/>
      <c r="C167" s="17"/>
      <c r="E167" s="157"/>
      <c r="F167" s="125"/>
      <c r="I167" s="17"/>
      <c r="J167" s="17"/>
      <c r="K167" s="17"/>
      <c r="L167" s="17"/>
      <c r="M167" s="17"/>
      <c r="N167" s="17"/>
      <c r="O167" s="17"/>
      <c r="P167" s="17"/>
      <c r="Q167" s="17"/>
      <c r="R167" s="17"/>
      <c r="S167" s="17"/>
      <c r="T167" s="17"/>
      <c r="U167" s="17"/>
      <c r="V167" s="17"/>
      <c r="W167" s="17"/>
      <c r="X167" s="17"/>
    </row>
    <row r="168" spans="1:24" s="123" customFormat="1" ht="15" x14ac:dyDescent="0.25">
      <c r="A168" s="17"/>
      <c r="B168" s="180"/>
      <c r="C168" s="17"/>
      <c r="E168" s="157"/>
      <c r="F168" s="125"/>
      <c r="I168" s="17"/>
      <c r="J168" s="17"/>
      <c r="K168" s="17"/>
      <c r="L168" s="17"/>
      <c r="M168" s="17"/>
      <c r="N168" s="17"/>
      <c r="O168" s="17"/>
      <c r="P168" s="17"/>
      <c r="Q168" s="17"/>
      <c r="R168" s="17"/>
      <c r="S168" s="17"/>
      <c r="T168" s="17"/>
      <c r="U168" s="17"/>
      <c r="V168" s="17"/>
      <c r="W168" s="17"/>
      <c r="X168" s="17"/>
    </row>
    <row r="169" spans="1:24" s="123" customFormat="1" ht="15" x14ac:dyDescent="0.25">
      <c r="A169" s="17"/>
      <c r="B169" s="180"/>
      <c r="C169" s="17"/>
      <c r="E169" s="157"/>
      <c r="F169" s="125"/>
      <c r="I169" s="17"/>
      <c r="J169" s="17"/>
      <c r="K169" s="17"/>
      <c r="L169" s="17"/>
      <c r="M169" s="17"/>
      <c r="N169" s="17"/>
      <c r="O169" s="17"/>
      <c r="P169" s="17"/>
      <c r="Q169" s="17"/>
      <c r="R169" s="17"/>
      <c r="S169" s="17"/>
      <c r="T169" s="17"/>
      <c r="U169" s="17"/>
      <c r="V169" s="17"/>
      <c r="W169" s="17"/>
      <c r="X169" s="17"/>
    </row>
    <row r="170" spans="1:24" s="123" customFormat="1" ht="15" x14ac:dyDescent="0.25">
      <c r="A170" s="17"/>
      <c r="B170" s="180"/>
      <c r="C170" s="17"/>
      <c r="E170" s="157"/>
      <c r="F170" s="125"/>
      <c r="I170" s="17"/>
      <c r="J170" s="17"/>
      <c r="K170" s="17"/>
      <c r="L170" s="17"/>
      <c r="M170" s="17"/>
      <c r="N170" s="17"/>
      <c r="O170" s="17"/>
      <c r="P170" s="17"/>
      <c r="Q170" s="17"/>
      <c r="R170" s="17"/>
      <c r="S170" s="17"/>
      <c r="T170" s="17"/>
      <c r="U170" s="17"/>
      <c r="V170" s="17"/>
      <c r="W170" s="17"/>
      <c r="X170" s="17"/>
    </row>
    <row r="171" spans="1:24" s="123" customFormat="1" ht="15" x14ac:dyDescent="0.25">
      <c r="A171" s="17"/>
      <c r="B171" s="180"/>
      <c r="C171" s="17"/>
      <c r="E171" s="157"/>
      <c r="F171" s="125"/>
      <c r="I171" s="17"/>
      <c r="J171" s="17"/>
      <c r="K171" s="17"/>
      <c r="L171" s="17"/>
      <c r="M171" s="17"/>
      <c r="N171" s="17"/>
      <c r="O171" s="17"/>
      <c r="P171" s="17"/>
      <c r="Q171" s="17"/>
      <c r="R171" s="17"/>
      <c r="S171" s="17"/>
      <c r="T171" s="17"/>
      <c r="U171" s="17"/>
      <c r="V171" s="17"/>
      <c r="W171" s="17"/>
      <c r="X171" s="17"/>
    </row>
    <row r="172" spans="1:24" s="123" customFormat="1" ht="15" x14ac:dyDescent="0.25">
      <c r="A172" s="17"/>
      <c r="B172" s="180"/>
      <c r="C172" s="17"/>
      <c r="E172" s="157"/>
      <c r="F172" s="125"/>
      <c r="I172" s="17"/>
      <c r="J172" s="17"/>
      <c r="K172" s="17"/>
      <c r="L172" s="17"/>
      <c r="M172" s="17"/>
      <c r="N172" s="17"/>
      <c r="O172" s="17"/>
      <c r="P172" s="17"/>
      <c r="Q172" s="17"/>
      <c r="R172" s="17"/>
      <c r="S172" s="17"/>
      <c r="T172" s="17"/>
      <c r="U172" s="17"/>
      <c r="V172" s="17"/>
      <c r="W172" s="17"/>
      <c r="X172" s="17"/>
    </row>
    <row r="173" spans="1:24" s="123" customFormat="1" ht="15" x14ac:dyDescent="0.25">
      <c r="A173" s="17"/>
      <c r="B173" s="180"/>
      <c r="C173" s="17"/>
      <c r="E173" s="157"/>
      <c r="F173" s="125"/>
      <c r="I173" s="17"/>
      <c r="J173" s="17"/>
      <c r="K173" s="17"/>
      <c r="L173" s="17"/>
      <c r="M173" s="17"/>
      <c r="N173" s="17"/>
      <c r="O173" s="17"/>
      <c r="P173" s="17"/>
      <c r="Q173" s="17"/>
      <c r="R173" s="17"/>
      <c r="S173" s="17"/>
      <c r="T173" s="17"/>
      <c r="U173" s="17"/>
      <c r="V173" s="17"/>
      <c r="W173" s="17"/>
      <c r="X173" s="17"/>
    </row>
    <row r="174" spans="1:24" s="123" customFormat="1" ht="15" x14ac:dyDescent="0.25">
      <c r="A174" s="17"/>
      <c r="B174" s="180"/>
      <c r="C174" s="17"/>
      <c r="E174" s="157"/>
      <c r="F174" s="125"/>
      <c r="I174" s="17"/>
      <c r="J174" s="17"/>
      <c r="K174" s="17"/>
      <c r="L174" s="17"/>
      <c r="M174" s="17"/>
      <c r="N174" s="17"/>
      <c r="O174" s="17"/>
      <c r="P174" s="17"/>
      <c r="Q174" s="17"/>
      <c r="R174" s="17"/>
      <c r="S174" s="17"/>
      <c r="T174" s="17"/>
      <c r="U174" s="17"/>
      <c r="V174" s="17"/>
      <c r="W174" s="17"/>
      <c r="X174" s="17"/>
    </row>
    <row r="175" spans="1:24" s="123" customFormat="1" ht="15" x14ac:dyDescent="0.25">
      <c r="A175" s="17"/>
      <c r="B175" s="180"/>
      <c r="C175" s="17"/>
      <c r="E175" s="157"/>
      <c r="F175" s="125"/>
      <c r="I175" s="17"/>
      <c r="J175" s="17"/>
      <c r="K175" s="17"/>
      <c r="L175" s="17"/>
      <c r="M175" s="17"/>
      <c r="N175" s="17"/>
      <c r="O175" s="17"/>
      <c r="P175" s="17"/>
      <c r="Q175" s="17"/>
      <c r="R175" s="17"/>
      <c r="S175" s="17"/>
      <c r="T175" s="17"/>
      <c r="U175" s="17"/>
      <c r="V175" s="17"/>
      <c r="W175" s="17"/>
      <c r="X175" s="17"/>
    </row>
    <row r="176" spans="1:24" s="123" customFormat="1" ht="15" x14ac:dyDescent="0.25">
      <c r="A176" s="17"/>
      <c r="B176" s="180"/>
      <c r="C176" s="17"/>
      <c r="E176" s="157"/>
      <c r="F176" s="125"/>
      <c r="I176" s="17"/>
      <c r="J176" s="17"/>
      <c r="K176" s="17"/>
      <c r="L176" s="17"/>
      <c r="M176" s="17"/>
      <c r="N176" s="17"/>
      <c r="O176" s="17"/>
      <c r="P176" s="17"/>
      <c r="Q176" s="17"/>
      <c r="R176" s="17"/>
      <c r="S176" s="17"/>
      <c r="T176" s="17"/>
      <c r="U176" s="17"/>
      <c r="V176" s="17"/>
      <c r="W176" s="17"/>
      <c r="X176" s="17"/>
    </row>
    <row r="177" spans="1:24" s="123" customFormat="1" ht="15" x14ac:dyDescent="0.25">
      <c r="A177" s="17"/>
      <c r="B177" s="180"/>
      <c r="C177" s="17"/>
      <c r="E177" s="157"/>
      <c r="F177" s="125"/>
      <c r="I177" s="17"/>
      <c r="J177" s="17"/>
      <c r="K177" s="17"/>
      <c r="L177" s="17"/>
      <c r="M177" s="17"/>
      <c r="N177" s="17"/>
      <c r="O177" s="17"/>
      <c r="P177" s="17"/>
      <c r="Q177" s="17"/>
      <c r="R177" s="17"/>
      <c r="S177" s="17"/>
      <c r="T177" s="17"/>
      <c r="U177" s="17"/>
      <c r="V177" s="17"/>
      <c r="W177" s="17"/>
      <c r="X177" s="17"/>
    </row>
    <row r="178" spans="1:24" s="123" customFormat="1" ht="15" x14ac:dyDescent="0.25">
      <c r="A178" s="17"/>
      <c r="B178" s="180"/>
      <c r="C178" s="17"/>
      <c r="E178" s="157"/>
      <c r="F178" s="125"/>
      <c r="I178" s="17"/>
      <c r="J178" s="17"/>
      <c r="K178" s="17"/>
      <c r="L178" s="17"/>
      <c r="M178" s="17"/>
      <c r="N178" s="17"/>
      <c r="O178" s="17"/>
      <c r="P178" s="17"/>
      <c r="Q178" s="17"/>
      <c r="R178" s="17"/>
      <c r="S178" s="17"/>
      <c r="T178" s="17"/>
      <c r="U178" s="17"/>
      <c r="V178" s="17"/>
      <c r="W178" s="17"/>
      <c r="X178" s="17"/>
    </row>
    <row r="179" spans="1:24" s="123" customFormat="1" ht="15" x14ac:dyDescent="0.25">
      <c r="A179" s="17"/>
      <c r="B179" s="180"/>
      <c r="C179" s="17"/>
      <c r="E179" s="157"/>
      <c r="F179" s="125"/>
      <c r="I179" s="17"/>
      <c r="J179" s="17"/>
      <c r="K179" s="17"/>
      <c r="L179" s="17"/>
      <c r="M179" s="17"/>
      <c r="N179" s="17"/>
      <c r="O179" s="17"/>
      <c r="P179" s="17"/>
      <c r="Q179" s="17"/>
      <c r="R179" s="17"/>
      <c r="S179" s="17"/>
      <c r="T179" s="17"/>
      <c r="U179" s="17"/>
      <c r="V179" s="17"/>
      <c r="W179" s="17"/>
      <c r="X179" s="17"/>
    </row>
    <row r="180" spans="1:24" s="123" customFormat="1" ht="15" x14ac:dyDescent="0.25">
      <c r="A180" s="17"/>
      <c r="B180" s="180"/>
      <c r="C180" s="17"/>
      <c r="E180" s="157"/>
      <c r="F180" s="125"/>
      <c r="I180" s="17"/>
      <c r="J180" s="17"/>
      <c r="K180" s="17"/>
      <c r="L180" s="17"/>
      <c r="M180" s="17"/>
      <c r="N180" s="17"/>
      <c r="O180" s="17"/>
      <c r="P180" s="17"/>
      <c r="Q180" s="17"/>
      <c r="R180" s="17"/>
      <c r="S180" s="17"/>
      <c r="T180" s="17"/>
      <c r="U180" s="17"/>
      <c r="V180" s="17"/>
      <c r="W180" s="17"/>
      <c r="X180" s="17"/>
    </row>
    <row r="181" spans="1:24" s="123" customFormat="1" ht="15" x14ac:dyDescent="0.25">
      <c r="A181" s="17"/>
      <c r="B181" s="180"/>
      <c r="C181" s="17"/>
      <c r="E181" s="157"/>
      <c r="F181" s="125"/>
      <c r="I181" s="17"/>
      <c r="J181" s="17"/>
      <c r="K181" s="17"/>
      <c r="L181" s="17"/>
      <c r="M181" s="17"/>
      <c r="N181" s="17"/>
      <c r="O181" s="17"/>
      <c r="P181" s="17"/>
      <c r="Q181" s="17"/>
      <c r="R181" s="17"/>
      <c r="S181" s="17"/>
      <c r="T181" s="17"/>
      <c r="U181" s="17"/>
      <c r="V181" s="17"/>
      <c r="W181" s="17"/>
      <c r="X181" s="17"/>
    </row>
    <row r="182" spans="1:24" s="123" customFormat="1" ht="15" x14ac:dyDescent="0.25">
      <c r="A182" s="17"/>
      <c r="B182" s="180"/>
      <c r="C182" s="17"/>
      <c r="E182" s="157"/>
      <c r="F182" s="125"/>
      <c r="I182" s="17"/>
      <c r="J182" s="17"/>
      <c r="K182" s="17"/>
      <c r="L182" s="17"/>
      <c r="M182" s="17"/>
      <c r="N182" s="17"/>
      <c r="O182" s="17"/>
      <c r="P182" s="17"/>
      <c r="Q182" s="17"/>
      <c r="R182" s="17"/>
      <c r="S182" s="17"/>
      <c r="T182" s="17"/>
      <c r="U182" s="17"/>
      <c r="V182" s="17"/>
      <c r="W182" s="17"/>
      <c r="X182" s="17"/>
    </row>
    <row r="183" spans="1:24" s="123" customFormat="1" ht="15" x14ac:dyDescent="0.25">
      <c r="A183" s="17"/>
      <c r="B183" s="180"/>
      <c r="C183" s="17"/>
      <c r="E183" s="157"/>
      <c r="F183" s="125"/>
      <c r="I183" s="17"/>
      <c r="J183" s="17"/>
      <c r="K183" s="17"/>
      <c r="L183" s="17"/>
      <c r="M183" s="17"/>
      <c r="N183" s="17"/>
      <c r="O183" s="17"/>
      <c r="P183" s="17"/>
      <c r="Q183" s="17"/>
      <c r="R183" s="17"/>
      <c r="S183" s="17"/>
      <c r="T183" s="17"/>
      <c r="U183" s="17"/>
      <c r="V183" s="17"/>
      <c r="W183" s="17"/>
      <c r="X183" s="17"/>
    </row>
    <row r="184" spans="1:24" s="123" customFormat="1" ht="15" x14ac:dyDescent="0.25">
      <c r="A184" s="17"/>
      <c r="B184" s="180"/>
      <c r="C184" s="17"/>
      <c r="E184" s="157"/>
      <c r="F184" s="125"/>
      <c r="I184" s="17"/>
      <c r="J184" s="17"/>
      <c r="K184" s="17"/>
      <c r="L184" s="17"/>
      <c r="M184" s="17"/>
      <c r="N184" s="17"/>
      <c r="O184" s="17"/>
      <c r="P184" s="17"/>
      <c r="Q184" s="17"/>
      <c r="R184" s="17"/>
      <c r="S184" s="17"/>
      <c r="T184" s="17"/>
      <c r="U184" s="17"/>
      <c r="V184" s="17"/>
      <c r="W184" s="17"/>
      <c r="X184" s="17"/>
    </row>
    <row r="185" spans="1:24" s="123" customFormat="1" ht="15" x14ac:dyDescent="0.25">
      <c r="A185" s="17"/>
      <c r="B185" s="180"/>
      <c r="C185" s="17"/>
      <c r="E185" s="157"/>
      <c r="F185" s="125"/>
      <c r="I185" s="17"/>
      <c r="J185" s="17"/>
      <c r="K185" s="17"/>
      <c r="L185" s="17"/>
      <c r="M185" s="17"/>
      <c r="N185" s="17"/>
      <c r="O185" s="17"/>
      <c r="P185" s="17"/>
      <c r="Q185" s="17"/>
      <c r="R185" s="17"/>
      <c r="S185" s="17"/>
      <c r="T185" s="17"/>
      <c r="U185" s="17"/>
      <c r="V185" s="17"/>
      <c r="W185" s="17"/>
      <c r="X185" s="17"/>
    </row>
    <row r="186" spans="1:24" s="123" customFormat="1" ht="15" x14ac:dyDescent="0.25">
      <c r="A186" s="17"/>
      <c r="B186" s="180"/>
      <c r="C186" s="17"/>
      <c r="E186" s="157"/>
      <c r="F186" s="125"/>
      <c r="I186" s="17"/>
      <c r="J186" s="17"/>
      <c r="K186" s="17"/>
      <c r="L186" s="17"/>
      <c r="M186" s="17"/>
      <c r="N186" s="17"/>
      <c r="O186" s="17"/>
      <c r="P186" s="17"/>
      <c r="Q186" s="17"/>
      <c r="R186" s="17"/>
      <c r="S186" s="17"/>
      <c r="T186" s="17"/>
      <c r="U186" s="17"/>
      <c r="V186" s="17"/>
      <c r="W186" s="17"/>
      <c r="X186" s="17"/>
    </row>
    <row r="187" spans="1:24" s="123" customFormat="1" ht="15" x14ac:dyDescent="0.25">
      <c r="A187" s="17"/>
      <c r="B187" s="180"/>
      <c r="C187" s="17"/>
      <c r="E187" s="157"/>
      <c r="F187" s="125"/>
      <c r="I187" s="17"/>
      <c r="J187" s="17"/>
      <c r="K187" s="17"/>
      <c r="L187" s="17"/>
      <c r="M187" s="17"/>
      <c r="N187" s="17"/>
      <c r="O187" s="17"/>
      <c r="P187" s="17"/>
      <c r="Q187" s="17"/>
      <c r="R187" s="17"/>
      <c r="S187" s="17"/>
      <c r="T187" s="17"/>
      <c r="U187" s="17"/>
      <c r="V187" s="17"/>
      <c r="W187" s="17"/>
      <c r="X187" s="17"/>
    </row>
    <row r="188" spans="1:24" s="123" customFormat="1" ht="15" x14ac:dyDescent="0.25">
      <c r="A188" s="17"/>
      <c r="B188" s="180"/>
      <c r="C188" s="17"/>
      <c r="E188" s="157"/>
      <c r="F188" s="125"/>
      <c r="I188" s="17"/>
      <c r="J188" s="17"/>
      <c r="K188" s="17"/>
      <c r="L188" s="17"/>
      <c r="M188" s="17"/>
      <c r="N188" s="17"/>
      <c r="O188" s="17"/>
      <c r="P188" s="17"/>
      <c r="Q188" s="17"/>
      <c r="R188" s="17"/>
      <c r="S188" s="17"/>
      <c r="T188" s="17"/>
      <c r="U188" s="17"/>
      <c r="V188" s="17"/>
      <c r="W188" s="17"/>
      <c r="X188" s="17"/>
    </row>
    <row r="189" spans="1:24" s="123" customFormat="1" ht="15" x14ac:dyDescent="0.25">
      <c r="A189" s="17"/>
      <c r="B189" s="180"/>
      <c r="C189" s="17"/>
      <c r="E189" s="157"/>
      <c r="F189" s="125"/>
      <c r="I189" s="17"/>
      <c r="J189" s="17"/>
      <c r="K189" s="17"/>
      <c r="L189" s="17"/>
      <c r="M189" s="17"/>
      <c r="N189" s="17"/>
      <c r="O189" s="17"/>
      <c r="P189" s="17"/>
      <c r="Q189" s="17"/>
      <c r="R189" s="17"/>
      <c r="S189" s="17"/>
      <c r="T189" s="17"/>
      <c r="U189" s="17"/>
      <c r="V189" s="17"/>
      <c r="W189" s="17"/>
      <c r="X189" s="17"/>
    </row>
    <row r="190" spans="1:24" s="123" customFormat="1" ht="15" x14ac:dyDescent="0.25">
      <c r="A190" s="17"/>
      <c r="B190" s="180"/>
      <c r="C190" s="17"/>
      <c r="E190" s="157"/>
      <c r="F190" s="125"/>
      <c r="I190" s="17"/>
      <c r="J190" s="17"/>
      <c r="K190" s="17"/>
      <c r="L190" s="17"/>
      <c r="M190" s="17"/>
      <c r="N190" s="17"/>
      <c r="O190" s="17"/>
      <c r="P190" s="17"/>
      <c r="Q190" s="17"/>
      <c r="R190" s="17"/>
      <c r="S190" s="17"/>
      <c r="T190" s="17"/>
      <c r="U190" s="17"/>
      <c r="V190" s="17"/>
      <c r="W190" s="17"/>
      <c r="X190" s="17"/>
    </row>
    <row r="191" spans="1:24" s="123" customFormat="1" ht="15" x14ac:dyDescent="0.25">
      <c r="A191" s="17"/>
      <c r="B191" s="180"/>
      <c r="C191" s="17"/>
      <c r="E191" s="157"/>
      <c r="F191" s="125"/>
      <c r="I191" s="17"/>
      <c r="J191" s="17"/>
      <c r="K191" s="17"/>
      <c r="L191" s="17"/>
      <c r="M191" s="17"/>
      <c r="N191" s="17"/>
      <c r="O191" s="17"/>
      <c r="P191" s="17"/>
      <c r="Q191" s="17"/>
      <c r="R191" s="17"/>
      <c r="S191" s="17"/>
      <c r="T191" s="17"/>
      <c r="U191" s="17"/>
      <c r="V191" s="17"/>
      <c r="W191" s="17"/>
      <c r="X191" s="17"/>
    </row>
    <row r="192" spans="1:24" s="123" customFormat="1" ht="15" x14ac:dyDescent="0.25">
      <c r="A192" s="17"/>
      <c r="B192" s="180"/>
      <c r="C192" s="17"/>
      <c r="E192" s="157"/>
      <c r="F192" s="125"/>
      <c r="I192" s="17"/>
      <c r="J192" s="17"/>
      <c r="K192" s="17"/>
      <c r="L192" s="17"/>
      <c r="M192" s="17"/>
      <c r="N192" s="17"/>
      <c r="O192" s="17"/>
      <c r="P192" s="17"/>
      <c r="Q192" s="17"/>
      <c r="R192" s="17"/>
      <c r="S192" s="17"/>
      <c r="T192" s="17"/>
      <c r="U192" s="17"/>
      <c r="V192" s="17"/>
      <c r="W192" s="17"/>
      <c r="X192" s="17"/>
    </row>
    <row r="193" spans="1:24" s="123" customFormat="1" ht="15" x14ac:dyDescent="0.25">
      <c r="A193" s="17"/>
      <c r="B193" s="180"/>
      <c r="C193" s="17"/>
      <c r="E193" s="157"/>
      <c r="F193" s="125"/>
      <c r="I193" s="17"/>
      <c r="J193" s="17"/>
      <c r="K193" s="17"/>
      <c r="L193" s="17"/>
      <c r="M193" s="17"/>
      <c r="N193" s="17"/>
      <c r="O193" s="17"/>
      <c r="P193" s="17"/>
      <c r="Q193" s="17"/>
      <c r="R193" s="17"/>
      <c r="S193" s="17"/>
      <c r="T193" s="17"/>
      <c r="U193" s="17"/>
      <c r="V193" s="17"/>
      <c r="W193" s="17"/>
      <c r="X193" s="17"/>
    </row>
    <row r="194" spans="1:24" s="123" customFormat="1" ht="15" x14ac:dyDescent="0.25">
      <c r="A194" s="17"/>
      <c r="B194" s="180"/>
      <c r="C194" s="17"/>
      <c r="E194" s="157"/>
      <c r="F194" s="125"/>
      <c r="I194" s="17"/>
      <c r="J194" s="17"/>
      <c r="K194" s="17"/>
      <c r="L194" s="17"/>
      <c r="M194" s="17"/>
      <c r="N194" s="17"/>
      <c r="O194" s="17"/>
      <c r="P194" s="17"/>
      <c r="Q194" s="17"/>
      <c r="R194" s="17"/>
      <c r="S194" s="17"/>
      <c r="T194" s="17"/>
      <c r="U194" s="17"/>
      <c r="V194" s="17"/>
      <c r="W194" s="17"/>
      <c r="X194" s="17"/>
    </row>
    <row r="195" spans="1:24" s="123" customFormat="1" ht="15" x14ac:dyDescent="0.25">
      <c r="A195" s="17"/>
      <c r="B195" s="180"/>
      <c r="C195" s="17"/>
      <c r="E195" s="157"/>
      <c r="F195" s="125"/>
      <c r="I195" s="17"/>
      <c r="J195" s="17"/>
      <c r="K195" s="17"/>
      <c r="L195" s="17"/>
      <c r="M195" s="17"/>
      <c r="N195" s="17"/>
      <c r="O195" s="17"/>
      <c r="P195" s="17"/>
      <c r="Q195" s="17"/>
      <c r="R195" s="17"/>
      <c r="S195" s="17"/>
      <c r="T195" s="17"/>
      <c r="U195" s="17"/>
      <c r="V195" s="17"/>
      <c r="W195" s="17"/>
      <c r="X195" s="17"/>
    </row>
    <row r="196" spans="1:24" s="123" customFormat="1" ht="15" x14ac:dyDescent="0.25">
      <c r="A196" s="17"/>
      <c r="B196" s="180"/>
      <c r="C196" s="17"/>
      <c r="E196" s="157"/>
      <c r="F196" s="125"/>
      <c r="I196" s="17"/>
      <c r="J196" s="17"/>
      <c r="K196" s="17"/>
      <c r="L196" s="17"/>
      <c r="M196" s="17"/>
      <c r="N196" s="17"/>
      <c r="O196" s="17"/>
      <c r="P196" s="17"/>
      <c r="Q196" s="17"/>
      <c r="R196" s="17"/>
      <c r="S196" s="17"/>
      <c r="T196" s="17"/>
      <c r="U196" s="17"/>
      <c r="V196" s="17"/>
      <c r="W196" s="17"/>
      <c r="X196" s="17"/>
    </row>
    <row r="197" spans="1:24" s="123" customFormat="1" ht="15" x14ac:dyDescent="0.25">
      <c r="A197" s="17"/>
      <c r="B197" s="180"/>
      <c r="C197" s="17"/>
      <c r="E197" s="157"/>
      <c r="F197" s="125"/>
      <c r="I197" s="17"/>
      <c r="J197" s="17"/>
      <c r="K197" s="17"/>
      <c r="L197" s="17"/>
      <c r="M197" s="17"/>
      <c r="N197" s="17"/>
      <c r="O197" s="17"/>
      <c r="P197" s="17"/>
      <c r="Q197" s="17"/>
      <c r="R197" s="17"/>
      <c r="S197" s="17"/>
      <c r="T197" s="17"/>
      <c r="U197" s="17"/>
      <c r="V197" s="17"/>
      <c r="W197" s="17"/>
      <c r="X197" s="17"/>
    </row>
    <row r="198" spans="1:24" s="123" customFormat="1" ht="15" x14ac:dyDescent="0.25">
      <c r="A198" s="17"/>
      <c r="B198" s="180"/>
      <c r="C198" s="17"/>
      <c r="E198" s="157"/>
      <c r="F198" s="125"/>
      <c r="I198" s="17"/>
      <c r="J198" s="17"/>
      <c r="K198" s="17"/>
      <c r="L198" s="17"/>
      <c r="M198" s="17"/>
      <c r="N198" s="17"/>
      <c r="O198" s="17"/>
      <c r="P198" s="17"/>
      <c r="Q198" s="17"/>
      <c r="R198" s="17"/>
      <c r="S198" s="17"/>
      <c r="T198" s="17"/>
      <c r="U198" s="17"/>
      <c r="V198" s="17"/>
      <c r="W198" s="17"/>
      <c r="X198" s="17"/>
    </row>
    <row r="199" spans="1:24" s="123" customFormat="1" ht="15" x14ac:dyDescent="0.25">
      <c r="A199" s="17"/>
      <c r="B199" s="180"/>
      <c r="C199" s="17"/>
      <c r="E199" s="157"/>
      <c r="F199" s="125"/>
      <c r="I199" s="17"/>
      <c r="J199" s="17"/>
      <c r="K199" s="17"/>
      <c r="L199" s="17"/>
      <c r="M199" s="17"/>
      <c r="N199" s="17"/>
      <c r="O199" s="17"/>
      <c r="P199" s="17"/>
      <c r="Q199" s="17"/>
      <c r="R199" s="17"/>
      <c r="S199" s="17"/>
      <c r="T199" s="17"/>
      <c r="U199" s="17"/>
      <c r="V199" s="17"/>
      <c r="W199" s="17"/>
      <c r="X199" s="17"/>
    </row>
    <row r="200" spans="1:24" s="123" customFormat="1" ht="15" x14ac:dyDescent="0.25">
      <c r="A200" s="17"/>
      <c r="B200" s="180"/>
      <c r="C200" s="17"/>
      <c r="E200" s="157"/>
      <c r="F200" s="125"/>
      <c r="I200" s="17"/>
      <c r="J200" s="17"/>
      <c r="K200" s="17"/>
      <c r="L200" s="17"/>
      <c r="M200" s="17"/>
      <c r="N200" s="17"/>
      <c r="O200" s="17"/>
      <c r="P200" s="17"/>
      <c r="Q200" s="17"/>
      <c r="R200" s="17"/>
      <c r="S200" s="17"/>
      <c r="T200" s="17"/>
      <c r="U200" s="17"/>
      <c r="V200" s="17"/>
      <c r="W200" s="17"/>
      <c r="X200" s="17"/>
    </row>
    <row r="201" spans="1:24" s="123" customFormat="1" ht="15" x14ac:dyDescent="0.25">
      <c r="A201" s="17"/>
      <c r="B201" s="180"/>
      <c r="C201" s="17"/>
      <c r="E201" s="157"/>
      <c r="F201" s="125"/>
      <c r="I201" s="17"/>
      <c r="J201" s="17"/>
      <c r="K201" s="17"/>
      <c r="L201" s="17"/>
      <c r="M201" s="17"/>
      <c r="N201" s="17"/>
      <c r="O201" s="17"/>
      <c r="P201" s="17"/>
      <c r="Q201" s="17"/>
      <c r="R201" s="17"/>
      <c r="S201" s="17"/>
      <c r="T201" s="17"/>
      <c r="U201" s="17"/>
      <c r="V201" s="17"/>
      <c r="W201" s="17"/>
      <c r="X201" s="17"/>
    </row>
    <row r="202" spans="1:24" s="123" customFormat="1" ht="15" x14ac:dyDescent="0.25">
      <c r="A202" s="17"/>
      <c r="B202" s="180"/>
      <c r="C202" s="17"/>
      <c r="E202" s="157"/>
      <c r="F202" s="125"/>
      <c r="I202" s="17"/>
      <c r="J202" s="17"/>
      <c r="K202" s="17"/>
      <c r="L202" s="17"/>
      <c r="M202" s="17"/>
      <c r="N202" s="17"/>
      <c r="O202" s="17"/>
      <c r="P202" s="17"/>
      <c r="Q202" s="17"/>
      <c r="R202" s="17"/>
      <c r="S202" s="17"/>
      <c r="T202" s="17"/>
      <c r="U202" s="17"/>
      <c r="V202" s="17"/>
      <c r="W202" s="17"/>
      <c r="X202" s="17"/>
    </row>
    <row r="203" spans="1:24" s="123" customFormat="1" ht="15" x14ac:dyDescent="0.25">
      <c r="A203" s="17"/>
      <c r="B203" s="180"/>
      <c r="C203" s="17"/>
      <c r="E203" s="157"/>
      <c r="F203" s="125"/>
      <c r="I203" s="17"/>
      <c r="J203" s="17"/>
      <c r="K203" s="17"/>
      <c r="L203" s="17"/>
      <c r="M203" s="17"/>
      <c r="N203" s="17"/>
      <c r="O203" s="17"/>
      <c r="P203" s="17"/>
      <c r="Q203" s="17"/>
      <c r="R203" s="17"/>
      <c r="S203" s="17"/>
      <c r="T203" s="17"/>
      <c r="U203" s="17"/>
      <c r="V203" s="17"/>
      <c r="W203" s="17"/>
      <c r="X203" s="17"/>
    </row>
    <row r="204" spans="1:24" s="123" customFormat="1" ht="15" x14ac:dyDescent="0.25">
      <c r="A204" s="17"/>
      <c r="B204" s="180"/>
      <c r="C204" s="17"/>
      <c r="E204" s="157"/>
      <c r="F204" s="125"/>
      <c r="I204" s="17"/>
      <c r="J204" s="17"/>
      <c r="K204" s="17"/>
      <c r="L204" s="17"/>
      <c r="M204" s="17"/>
      <c r="N204" s="17"/>
      <c r="O204" s="17"/>
      <c r="P204" s="17"/>
      <c r="Q204" s="17"/>
      <c r="R204" s="17"/>
      <c r="S204" s="17"/>
      <c r="T204" s="17"/>
      <c r="U204" s="17"/>
      <c r="V204" s="17"/>
      <c r="W204" s="17"/>
      <c r="X204" s="17"/>
    </row>
    <row r="205" spans="1:24" s="123" customFormat="1" ht="15" x14ac:dyDescent="0.25">
      <c r="A205" s="17"/>
      <c r="B205" s="180"/>
      <c r="C205" s="17"/>
      <c r="E205" s="157"/>
      <c r="F205" s="125"/>
      <c r="I205" s="17"/>
      <c r="J205" s="17"/>
      <c r="K205" s="17"/>
      <c r="L205" s="17"/>
      <c r="M205" s="17"/>
      <c r="N205" s="17"/>
      <c r="O205" s="17"/>
      <c r="P205" s="17"/>
      <c r="Q205" s="17"/>
      <c r="R205" s="17"/>
      <c r="S205" s="17"/>
      <c r="T205" s="17"/>
      <c r="U205" s="17"/>
      <c r="V205" s="17"/>
      <c r="W205" s="17"/>
      <c r="X205" s="17"/>
    </row>
    <row r="206" spans="1:24" s="123" customFormat="1" ht="15" x14ac:dyDescent="0.25">
      <c r="A206" s="17"/>
      <c r="B206" s="180"/>
      <c r="C206" s="17"/>
      <c r="E206" s="157"/>
      <c r="F206" s="125"/>
      <c r="I206" s="17"/>
      <c r="J206" s="17"/>
      <c r="K206" s="17"/>
      <c r="L206" s="17"/>
      <c r="M206" s="17"/>
      <c r="N206" s="17"/>
      <c r="O206" s="17"/>
      <c r="P206" s="17"/>
      <c r="Q206" s="17"/>
      <c r="R206" s="17"/>
      <c r="S206" s="17"/>
      <c r="T206" s="17"/>
      <c r="U206" s="17"/>
      <c r="V206" s="17"/>
      <c r="W206" s="17"/>
      <c r="X206" s="17"/>
    </row>
    <row r="207" spans="1:24" s="123" customFormat="1" ht="15" x14ac:dyDescent="0.25">
      <c r="A207" s="17"/>
      <c r="B207" s="180"/>
      <c r="C207" s="17"/>
      <c r="E207" s="157"/>
      <c r="F207" s="125"/>
      <c r="I207" s="17"/>
      <c r="J207" s="17"/>
      <c r="K207" s="17"/>
      <c r="L207" s="17"/>
      <c r="M207" s="17"/>
      <c r="N207" s="17"/>
      <c r="O207" s="17"/>
      <c r="P207" s="17"/>
      <c r="Q207" s="17"/>
      <c r="R207" s="17"/>
      <c r="S207" s="17"/>
      <c r="T207" s="17"/>
      <c r="U207" s="17"/>
      <c r="V207" s="17"/>
      <c r="W207" s="17"/>
      <c r="X207" s="17"/>
    </row>
    <row r="208" spans="1:24" s="123" customFormat="1" ht="15" x14ac:dyDescent="0.25">
      <c r="A208" s="17"/>
      <c r="B208" s="180"/>
      <c r="C208" s="17"/>
      <c r="E208" s="157"/>
      <c r="F208" s="125"/>
      <c r="I208" s="17"/>
      <c r="J208" s="17"/>
      <c r="K208" s="17"/>
      <c r="L208" s="17"/>
      <c r="M208" s="17"/>
      <c r="N208" s="17"/>
      <c r="O208" s="17"/>
      <c r="P208" s="17"/>
      <c r="Q208" s="17"/>
      <c r="R208" s="17"/>
      <c r="S208" s="17"/>
      <c r="T208" s="17"/>
      <c r="U208" s="17"/>
      <c r="V208" s="17"/>
      <c r="W208" s="17"/>
      <c r="X208" s="17"/>
    </row>
    <row r="209" spans="1:24" s="123" customFormat="1" ht="15" x14ac:dyDescent="0.25">
      <c r="A209" s="17"/>
      <c r="B209" s="180"/>
      <c r="C209" s="17"/>
      <c r="E209" s="157"/>
      <c r="F209" s="125"/>
      <c r="I209" s="17"/>
      <c r="J209" s="17"/>
      <c r="K209" s="17"/>
      <c r="L209" s="17"/>
      <c r="M209" s="17"/>
      <c r="N209" s="17"/>
      <c r="O209" s="17"/>
      <c r="P209" s="17"/>
      <c r="Q209" s="17"/>
      <c r="R209" s="17"/>
      <c r="S209" s="17"/>
      <c r="T209" s="17"/>
      <c r="U209" s="17"/>
      <c r="V209" s="17"/>
      <c r="W209" s="17"/>
      <c r="X209" s="17"/>
    </row>
    <row r="210" spans="1:24" s="123" customFormat="1" ht="15" x14ac:dyDescent="0.25">
      <c r="A210" s="17"/>
      <c r="B210" s="180"/>
      <c r="C210" s="17"/>
      <c r="E210" s="157"/>
      <c r="F210" s="125"/>
      <c r="I210" s="17"/>
      <c r="J210" s="17"/>
      <c r="K210" s="17"/>
      <c r="L210" s="17"/>
      <c r="M210" s="17"/>
      <c r="N210" s="17"/>
      <c r="O210" s="17"/>
      <c r="P210" s="17"/>
      <c r="Q210" s="17"/>
      <c r="R210" s="17"/>
      <c r="S210" s="17"/>
      <c r="T210" s="17"/>
      <c r="U210" s="17"/>
      <c r="V210" s="17"/>
      <c r="W210" s="17"/>
      <c r="X210" s="17"/>
    </row>
    <row r="211" spans="1:24" s="123" customFormat="1" ht="15" x14ac:dyDescent="0.25">
      <c r="A211" s="17"/>
      <c r="B211" s="180"/>
      <c r="C211" s="17"/>
      <c r="E211" s="157"/>
      <c r="F211" s="125"/>
      <c r="I211" s="17"/>
      <c r="J211" s="17"/>
      <c r="K211" s="17"/>
      <c r="L211" s="17"/>
      <c r="M211" s="17"/>
      <c r="N211" s="17"/>
      <c r="O211" s="17"/>
      <c r="P211" s="17"/>
      <c r="Q211" s="17"/>
      <c r="R211" s="17"/>
      <c r="S211" s="17"/>
      <c r="T211" s="17"/>
      <c r="U211" s="17"/>
      <c r="V211" s="17"/>
      <c r="W211" s="17"/>
      <c r="X211" s="17"/>
    </row>
    <row r="212" spans="1:24" s="123" customFormat="1" ht="15" x14ac:dyDescent="0.25">
      <c r="A212" s="17"/>
      <c r="B212" s="180"/>
      <c r="C212" s="17"/>
      <c r="E212" s="157"/>
      <c r="F212" s="125"/>
      <c r="I212" s="17"/>
      <c r="J212" s="17"/>
      <c r="K212" s="17"/>
      <c r="L212" s="17"/>
      <c r="M212" s="17"/>
      <c r="N212" s="17"/>
      <c r="O212" s="17"/>
      <c r="P212" s="17"/>
      <c r="Q212" s="17"/>
      <c r="R212" s="17"/>
      <c r="S212" s="17"/>
      <c r="T212" s="17"/>
      <c r="U212" s="17"/>
      <c r="V212" s="17"/>
      <c r="W212" s="17"/>
      <c r="X212" s="17"/>
    </row>
    <row r="213" spans="1:24" s="123" customFormat="1" ht="15" x14ac:dyDescent="0.25">
      <c r="A213" s="17"/>
      <c r="B213" s="180"/>
      <c r="C213" s="17"/>
      <c r="E213" s="157"/>
      <c r="F213" s="125"/>
      <c r="I213" s="17"/>
      <c r="J213" s="17"/>
      <c r="K213" s="17"/>
      <c r="L213" s="17"/>
      <c r="M213" s="17"/>
      <c r="N213" s="17"/>
      <c r="O213" s="17"/>
      <c r="P213" s="17"/>
      <c r="Q213" s="17"/>
      <c r="R213" s="17"/>
      <c r="S213" s="17"/>
      <c r="T213" s="17"/>
      <c r="U213" s="17"/>
      <c r="V213" s="17"/>
      <c r="W213" s="17"/>
      <c r="X213" s="17"/>
    </row>
    <row r="214" spans="1:24" s="123" customFormat="1" ht="15" x14ac:dyDescent="0.25">
      <c r="A214" s="17"/>
      <c r="B214" s="180"/>
      <c r="C214" s="17"/>
      <c r="E214" s="157"/>
      <c r="F214" s="125"/>
      <c r="I214" s="17"/>
      <c r="J214" s="17"/>
      <c r="K214" s="17"/>
      <c r="L214" s="17"/>
      <c r="M214" s="17"/>
      <c r="N214" s="17"/>
      <c r="O214" s="17"/>
      <c r="P214" s="17"/>
      <c r="Q214" s="17"/>
      <c r="R214" s="17"/>
      <c r="S214" s="17"/>
      <c r="T214" s="17"/>
      <c r="U214" s="17"/>
      <c r="V214" s="17"/>
      <c r="W214" s="17"/>
      <c r="X214" s="17"/>
    </row>
    <row r="215" spans="1:24" s="123" customFormat="1" ht="15" x14ac:dyDescent="0.25">
      <c r="A215" s="17"/>
      <c r="B215" s="180"/>
      <c r="C215" s="17"/>
      <c r="E215" s="157"/>
      <c r="F215" s="125"/>
      <c r="I215" s="17"/>
      <c r="J215" s="17"/>
      <c r="K215" s="17"/>
      <c r="L215" s="17"/>
      <c r="M215" s="17"/>
      <c r="N215" s="17"/>
      <c r="O215" s="17"/>
      <c r="P215" s="17"/>
      <c r="Q215" s="17"/>
      <c r="R215" s="17"/>
      <c r="S215" s="17"/>
      <c r="T215" s="17"/>
      <c r="U215" s="17"/>
      <c r="V215" s="17"/>
      <c r="W215" s="17"/>
      <c r="X215" s="17"/>
    </row>
    <row r="216" spans="1:24" s="123" customFormat="1" ht="15" x14ac:dyDescent="0.25">
      <c r="A216" s="17"/>
      <c r="B216" s="180"/>
      <c r="C216" s="17"/>
      <c r="E216" s="157"/>
      <c r="F216" s="125"/>
      <c r="I216" s="17"/>
      <c r="J216" s="17"/>
      <c r="K216" s="17"/>
      <c r="L216" s="17"/>
      <c r="M216" s="17"/>
      <c r="N216" s="17"/>
      <c r="O216" s="17"/>
      <c r="P216" s="17"/>
      <c r="Q216" s="17"/>
      <c r="R216" s="17"/>
      <c r="S216" s="17"/>
      <c r="T216" s="17"/>
      <c r="U216" s="17"/>
      <c r="V216" s="17"/>
      <c r="W216" s="17"/>
      <c r="X216" s="17"/>
    </row>
    <row r="217" spans="1:24" s="123" customFormat="1" ht="15" x14ac:dyDescent="0.25">
      <c r="A217" s="17"/>
      <c r="B217" s="180"/>
      <c r="C217" s="17"/>
      <c r="E217" s="157"/>
      <c r="F217" s="125"/>
      <c r="I217" s="17"/>
      <c r="J217" s="17"/>
      <c r="K217" s="17"/>
      <c r="L217" s="17"/>
      <c r="M217" s="17"/>
      <c r="N217" s="17"/>
      <c r="O217" s="17"/>
      <c r="P217" s="17"/>
      <c r="Q217" s="17"/>
      <c r="R217" s="17"/>
      <c r="S217" s="17"/>
      <c r="T217" s="17"/>
      <c r="U217" s="17"/>
      <c r="V217" s="17"/>
      <c r="W217" s="17"/>
      <c r="X217" s="17"/>
    </row>
    <row r="218" spans="1:24" s="123" customFormat="1" ht="15" x14ac:dyDescent="0.25">
      <c r="A218" s="17"/>
      <c r="B218" s="180"/>
      <c r="C218" s="17"/>
      <c r="E218" s="157"/>
      <c r="F218" s="125"/>
      <c r="I218" s="17"/>
      <c r="J218" s="17"/>
      <c r="K218" s="17"/>
      <c r="L218" s="17"/>
      <c r="M218" s="17"/>
      <c r="N218" s="17"/>
      <c r="O218" s="17"/>
      <c r="P218" s="17"/>
      <c r="Q218" s="17"/>
      <c r="R218" s="17"/>
      <c r="S218" s="17"/>
      <c r="T218" s="17"/>
      <c r="U218" s="17"/>
      <c r="V218" s="17"/>
      <c r="W218" s="17"/>
      <c r="X218" s="17"/>
    </row>
    <row r="219" spans="1:24" s="123" customFormat="1" ht="15" x14ac:dyDescent="0.25">
      <c r="A219" s="17"/>
      <c r="B219" s="180"/>
      <c r="C219" s="17"/>
      <c r="E219" s="157"/>
      <c r="F219" s="125"/>
      <c r="I219" s="17"/>
      <c r="J219" s="17"/>
      <c r="K219" s="17"/>
      <c r="L219" s="17"/>
      <c r="M219" s="17"/>
      <c r="N219" s="17"/>
      <c r="O219" s="17"/>
      <c r="P219" s="17"/>
      <c r="Q219" s="17"/>
      <c r="R219" s="17"/>
      <c r="S219" s="17"/>
      <c r="T219" s="17"/>
      <c r="U219" s="17"/>
      <c r="V219" s="17"/>
      <c r="W219" s="17"/>
      <c r="X219" s="17"/>
    </row>
    <row r="220" spans="1:24" s="123" customFormat="1" ht="15" x14ac:dyDescent="0.25">
      <c r="A220" s="17"/>
      <c r="B220" s="180"/>
      <c r="C220" s="17"/>
      <c r="E220" s="157"/>
      <c r="F220" s="125"/>
      <c r="I220" s="17"/>
      <c r="J220" s="17"/>
      <c r="K220" s="17"/>
      <c r="L220" s="17"/>
      <c r="M220" s="17"/>
      <c r="N220" s="17"/>
      <c r="O220" s="17"/>
      <c r="P220" s="17"/>
      <c r="Q220" s="17"/>
      <c r="R220" s="17"/>
      <c r="S220" s="17"/>
      <c r="T220" s="17"/>
      <c r="U220" s="17"/>
      <c r="V220" s="17"/>
      <c r="W220" s="17"/>
      <c r="X220" s="17"/>
    </row>
    <row r="221" spans="1:24" s="123" customFormat="1" ht="15" x14ac:dyDescent="0.25">
      <c r="A221" s="17"/>
      <c r="B221" s="180"/>
      <c r="C221" s="17"/>
      <c r="E221" s="157"/>
      <c r="F221" s="125"/>
      <c r="I221" s="17"/>
      <c r="J221" s="17"/>
      <c r="K221" s="17"/>
      <c r="L221" s="17"/>
      <c r="M221" s="17"/>
      <c r="N221" s="17"/>
      <c r="O221" s="17"/>
      <c r="P221" s="17"/>
      <c r="Q221" s="17"/>
      <c r="R221" s="17"/>
      <c r="S221" s="17"/>
      <c r="T221" s="17"/>
      <c r="U221" s="17"/>
      <c r="V221" s="17"/>
      <c r="W221" s="17"/>
      <c r="X221" s="17"/>
    </row>
    <row r="222" spans="1:24" s="123" customFormat="1" ht="15" x14ac:dyDescent="0.25">
      <c r="A222" s="17"/>
      <c r="B222" s="180"/>
      <c r="C222" s="17"/>
      <c r="E222" s="157"/>
      <c r="F222" s="125"/>
      <c r="I222" s="17"/>
      <c r="J222" s="17"/>
      <c r="K222" s="17"/>
      <c r="L222" s="17"/>
      <c r="M222" s="17"/>
      <c r="N222" s="17"/>
      <c r="O222" s="17"/>
      <c r="P222" s="17"/>
      <c r="Q222" s="17"/>
      <c r="R222" s="17"/>
      <c r="S222" s="17"/>
      <c r="T222" s="17"/>
      <c r="U222" s="17"/>
      <c r="V222" s="17"/>
      <c r="W222" s="17"/>
      <c r="X222" s="17"/>
    </row>
    <row r="223" spans="1:24" s="123" customFormat="1" ht="15" x14ac:dyDescent="0.25">
      <c r="A223" s="17"/>
      <c r="B223" s="180"/>
      <c r="C223" s="17"/>
      <c r="E223" s="157"/>
      <c r="F223" s="125"/>
      <c r="I223" s="17"/>
      <c r="J223" s="17"/>
      <c r="K223" s="17"/>
      <c r="L223" s="17"/>
      <c r="M223" s="17"/>
      <c r="N223" s="17"/>
      <c r="O223" s="17"/>
      <c r="P223" s="17"/>
      <c r="Q223" s="17"/>
      <c r="R223" s="17"/>
      <c r="S223" s="17"/>
      <c r="T223" s="17"/>
      <c r="U223" s="17"/>
      <c r="V223" s="17"/>
      <c r="W223" s="17"/>
      <c r="X223" s="17"/>
    </row>
    <row r="224" spans="1:24" s="123" customFormat="1" ht="15" x14ac:dyDescent="0.25">
      <c r="A224" s="17"/>
      <c r="B224" s="180"/>
      <c r="C224" s="17"/>
      <c r="E224" s="157"/>
      <c r="F224" s="125"/>
      <c r="I224" s="17"/>
      <c r="J224" s="17"/>
      <c r="K224" s="17"/>
      <c r="L224" s="17"/>
      <c r="M224" s="17"/>
      <c r="N224" s="17"/>
      <c r="O224" s="17"/>
      <c r="P224" s="17"/>
      <c r="Q224" s="17"/>
      <c r="R224" s="17"/>
      <c r="S224" s="17"/>
      <c r="T224" s="17"/>
      <c r="U224" s="17"/>
      <c r="V224" s="17"/>
      <c r="W224" s="17"/>
      <c r="X224" s="17"/>
    </row>
    <row r="225" spans="1:24" s="123" customFormat="1" ht="15" x14ac:dyDescent="0.25">
      <c r="A225" s="17"/>
      <c r="B225" s="180"/>
      <c r="C225" s="17"/>
      <c r="E225" s="157"/>
      <c r="F225" s="125"/>
      <c r="I225" s="17"/>
      <c r="J225" s="17"/>
      <c r="K225" s="17"/>
      <c r="L225" s="17"/>
      <c r="M225" s="17"/>
      <c r="N225" s="17"/>
      <c r="O225" s="17"/>
      <c r="P225" s="17"/>
      <c r="Q225" s="17"/>
      <c r="R225" s="17"/>
      <c r="S225" s="17"/>
      <c r="T225" s="17"/>
      <c r="U225" s="17"/>
      <c r="V225" s="17"/>
      <c r="W225" s="17"/>
      <c r="X225" s="17"/>
    </row>
    <row r="226" spans="1:24" s="123" customFormat="1" ht="15" x14ac:dyDescent="0.25">
      <c r="A226" s="17"/>
      <c r="B226" s="180"/>
      <c r="C226" s="17"/>
      <c r="E226" s="157"/>
      <c r="F226" s="125"/>
      <c r="I226" s="17"/>
      <c r="J226" s="17"/>
      <c r="K226" s="17"/>
      <c r="L226" s="17"/>
      <c r="M226" s="17"/>
      <c r="N226" s="17"/>
      <c r="O226" s="17"/>
      <c r="P226" s="17"/>
      <c r="Q226" s="17"/>
      <c r="R226" s="17"/>
      <c r="S226" s="17"/>
      <c r="T226" s="17"/>
      <c r="U226" s="17"/>
      <c r="V226" s="17"/>
      <c r="W226" s="17"/>
      <c r="X226" s="17"/>
    </row>
    <row r="227" spans="1:24" s="123" customFormat="1" ht="15" x14ac:dyDescent="0.25">
      <c r="A227" s="17"/>
      <c r="B227" s="180"/>
      <c r="C227" s="17"/>
      <c r="E227" s="157"/>
      <c r="F227" s="125"/>
      <c r="I227" s="17"/>
      <c r="J227" s="17"/>
      <c r="K227" s="17"/>
      <c r="L227" s="17"/>
      <c r="M227" s="17"/>
      <c r="N227" s="17"/>
      <c r="O227" s="17"/>
      <c r="P227" s="17"/>
      <c r="Q227" s="17"/>
      <c r="R227" s="17"/>
      <c r="S227" s="17"/>
      <c r="T227" s="17"/>
      <c r="U227" s="17"/>
      <c r="V227" s="17"/>
      <c r="W227" s="17"/>
      <c r="X227" s="17"/>
    </row>
    <row r="228" spans="1:24" s="123" customFormat="1" ht="15" x14ac:dyDescent="0.25">
      <c r="A228" s="17"/>
      <c r="B228" s="180"/>
      <c r="C228" s="17"/>
      <c r="E228" s="157"/>
      <c r="F228" s="125"/>
      <c r="I228" s="17"/>
      <c r="J228" s="17"/>
      <c r="K228" s="17"/>
      <c r="L228" s="17"/>
      <c r="M228" s="17"/>
      <c r="N228" s="17"/>
      <c r="O228" s="17"/>
      <c r="P228" s="17"/>
      <c r="Q228" s="17"/>
      <c r="R228" s="17"/>
      <c r="S228" s="17"/>
      <c r="T228" s="17"/>
      <c r="U228" s="17"/>
      <c r="V228" s="17"/>
      <c r="W228" s="17"/>
      <c r="X228" s="17"/>
    </row>
    <row r="229" spans="1:24" s="123" customFormat="1" ht="15" x14ac:dyDescent="0.25">
      <c r="A229" s="17"/>
      <c r="B229" s="180"/>
      <c r="C229" s="17"/>
      <c r="E229" s="157"/>
      <c r="F229" s="125"/>
      <c r="I229" s="17"/>
      <c r="J229" s="17"/>
      <c r="K229" s="17"/>
      <c r="L229" s="17"/>
      <c r="M229" s="17"/>
      <c r="N229" s="17"/>
      <c r="O229" s="17"/>
      <c r="P229" s="17"/>
      <c r="Q229" s="17"/>
      <c r="R229" s="17"/>
      <c r="S229" s="17"/>
      <c r="T229" s="17"/>
      <c r="U229" s="17"/>
      <c r="V229" s="17"/>
      <c r="W229" s="17"/>
      <c r="X229" s="17"/>
    </row>
    <row r="230" spans="1:24" s="123" customFormat="1" ht="15" x14ac:dyDescent="0.25">
      <c r="A230" s="17"/>
      <c r="B230" s="180"/>
      <c r="C230" s="17"/>
      <c r="E230" s="157"/>
      <c r="F230" s="125"/>
      <c r="I230" s="17"/>
      <c r="J230" s="17"/>
      <c r="K230" s="17"/>
      <c r="L230" s="17"/>
      <c r="M230" s="17"/>
      <c r="N230" s="17"/>
      <c r="O230" s="17"/>
      <c r="P230" s="17"/>
      <c r="Q230" s="17"/>
      <c r="R230" s="17"/>
      <c r="S230" s="17"/>
      <c r="T230" s="17"/>
      <c r="U230" s="17"/>
      <c r="V230" s="17"/>
      <c r="W230" s="17"/>
      <c r="X230" s="17"/>
    </row>
    <row r="231" spans="1:24" s="123" customFormat="1" ht="15" x14ac:dyDescent="0.25">
      <c r="A231" s="17"/>
      <c r="B231" s="180"/>
      <c r="C231" s="17"/>
      <c r="E231" s="157"/>
      <c r="F231" s="125"/>
      <c r="I231" s="17"/>
      <c r="J231" s="17"/>
      <c r="K231" s="17"/>
      <c r="L231" s="17"/>
      <c r="M231" s="17"/>
      <c r="N231" s="17"/>
      <c r="O231" s="17"/>
      <c r="P231" s="17"/>
      <c r="Q231" s="17"/>
      <c r="R231" s="17"/>
      <c r="S231" s="17"/>
      <c r="T231" s="17"/>
      <c r="U231" s="17"/>
      <c r="V231" s="17"/>
      <c r="W231" s="17"/>
      <c r="X231" s="17"/>
    </row>
    <row r="232" spans="1:24" s="123" customFormat="1" ht="15" x14ac:dyDescent="0.25">
      <c r="A232" s="17"/>
      <c r="B232" s="180"/>
      <c r="C232" s="17"/>
      <c r="E232" s="157"/>
      <c r="F232" s="125"/>
      <c r="I232" s="17"/>
      <c r="J232" s="17"/>
      <c r="K232" s="17"/>
      <c r="L232" s="17"/>
      <c r="M232" s="17"/>
      <c r="N232" s="17"/>
      <c r="O232" s="17"/>
      <c r="P232" s="17"/>
      <c r="Q232" s="17"/>
      <c r="R232" s="17"/>
      <c r="S232" s="17"/>
      <c r="T232" s="17"/>
      <c r="U232" s="17"/>
      <c r="V232" s="17"/>
      <c r="W232" s="17"/>
      <c r="X232" s="17"/>
    </row>
    <row r="233" spans="1:24" s="123" customFormat="1" ht="15" x14ac:dyDescent="0.25">
      <c r="A233" s="17"/>
      <c r="B233" s="180"/>
      <c r="C233" s="17"/>
      <c r="E233" s="157"/>
      <c r="F233" s="125"/>
      <c r="I233" s="17"/>
      <c r="J233" s="17"/>
      <c r="K233" s="17"/>
      <c r="L233" s="17"/>
      <c r="M233" s="17"/>
      <c r="N233" s="17"/>
      <c r="O233" s="17"/>
      <c r="P233" s="17"/>
      <c r="Q233" s="17"/>
      <c r="R233" s="17"/>
      <c r="S233" s="17"/>
      <c r="T233" s="17"/>
      <c r="U233" s="17"/>
      <c r="V233" s="17"/>
      <c r="W233" s="17"/>
      <c r="X233" s="17"/>
    </row>
    <row r="234" spans="1:24" s="123" customFormat="1" ht="15" x14ac:dyDescent="0.25">
      <c r="A234" s="17"/>
      <c r="B234" s="180"/>
      <c r="C234" s="17"/>
      <c r="E234" s="157"/>
      <c r="F234" s="125"/>
      <c r="I234" s="17"/>
      <c r="J234" s="17"/>
      <c r="K234" s="17"/>
      <c r="L234" s="17"/>
      <c r="M234" s="17"/>
      <c r="N234" s="17"/>
      <c r="O234" s="17"/>
      <c r="P234" s="17"/>
      <c r="Q234" s="17"/>
      <c r="R234" s="17"/>
      <c r="S234" s="17"/>
      <c r="T234" s="17"/>
      <c r="U234" s="17"/>
      <c r="V234" s="17"/>
      <c r="W234" s="17"/>
      <c r="X234" s="17"/>
    </row>
    <row r="235" spans="1:24" s="123" customFormat="1" ht="15" x14ac:dyDescent="0.25">
      <c r="A235" s="17"/>
      <c r="B235" s="180"/>
      <c r="C235" s="17"/>
      <c r="E235" s="157"/>
      <c r="F235" s="125"/>
      <c r="I235" s="17"/>
      <c r="J235" s="17"/>
      <c r="K235" s="17"/>
      <c r="L235" s="17"/>
      <c r="M235" s="17"/>
      <c r="N235" s="17"/>
      <c r="O235" s="17"/>
      <c r="P235" s="17"/>
      <c r="Q235" s="17"/>
      <c r="R235" s="17"/>
      <c r="S235" s="17"/>
      <c r="T235" s="17"/>
      <c r="U235" s="17"/>
      <c r="V235" s="17"/>
      <c r="W235" s="17"/>
      <c r="X235" s="17"/>
    </row>
    <row r="236" spans="1:24" s="123" customFormat="1" ht="15" x14ac:dyDescent="0.25">
      <c r="A236" s="17"/>
      <c r="B236" s="180"/>
      <c r="C236" s="17"/>
      <c r="E236" s="157"/>
      <c r="F236" s="125"/>
      <c r="I236" s="17"/>
      <c r="J236" s="17"/>
      <c r="K236" s="17"/>
      <c r="L236" s="17"/>
      <c r="M236" s="17"/>
      <c r="N236" s="17"/>
      <c r="O236" s="17"/>
      <c r="P236" s="17"/>
      <c r="Q236" s="17"/>
      <c r="R236" s="17"/>
      <c r="S236" s="17"/>
      <c r="T236" s="17"/>
      <c r="U236" s="17"/>
      <c r="V236" s="17"/>
      <c r="W236" s="17"/>
      <c r="X236" s="17"/>
    </row>
    <row r="237" spans="1:24" s="123" customFormat="1" ht="15" x14ac:dyDescent="0.25">
      <c r="A237" s="17"/>
      <c r="B237" s="180"/>
      <c r="C237" s="17"/>
      <c r="E237" s="157"/>
      <c r="F237" s="125"/>
      <c r="I237" s="17"/>
      <c r="J237" s="17"/>
      <c r="K237" s="17"/>
      <c r="L237" s="17"/>
      <c r="M237" s="17"/>
      <c r="N237" s="17"/>
      <c r="O237" s="17"/>
      <c r="P237" s="17"/>
      <c r="Q237" s="17"/>
      <c r="R237" s="17"/>
      <c r="S237" s="17"/>
      <c r="T237" s="17"/>
      <c r="U237" s="17"/>
      <c r="V237" s="17"/>
      <c r="W237" s="17"/>
      <c r="X237" s="17"/>
    </row>
    <row r="238" spans="1:24" s="123" customFormat="1" ht="15" x14ac:dyDescent="0.25">
      <c r="A238" s="17"/>
      <c r="B238" s="180"/>
      <c r="C238" s="17"/>
      <c r="E238" s="157"/>
      <c r="F238" s="125"/>
      <c r="I238" s="17"/>
      <c r="J238" s="17"/>
      <c r="K238" s="17"/>
      <c r="L238" s="17"/>
      <c r="M238" s="17"/>
      <c r="N238" s="17"/>
      <c r="O238" s="17"/>
      <c r="P238" s="17"/>
      <c r="Q238" s="17"/>
      <c r="R238" s="17"/>
      <c r="S238" s="17"/>
      <c r="T238" s="17"/>
      <c r="U238" s="17"/>
      <c r="V238" s="17"/>
      <c r="W238" s="17"/>
      <c r="X238" s="17"/>
    </row>
    <row r="239" spans="1:24" s="123" customFormat="1" ht="15" x14ac:dyDescent="0.25">
      <c r="A239" s="17"/>
      <c r="B239" s="180"/>
      <c r="C239" s="17"/>
      <c r="E239" s="157"/>
      <c r="F239" s="125"/>
      <c r="I239" s="17"/>
      <c r="J239" s="17"/>
      <c r="K239" s="17"/>
      <c r="L239" s="17"/>
      <c r="M239" s="17"/>
      <c r="N239" s="17"/>
      <c r="O239" s="17"/>
      <c r="P239" s="17"/>
      <c r="Q239" s="17"/>
      <c r="R239" s="17"/>
      <c r="S239" s="17"/>
      <c r="T239" s="17"/>
      <c r="U239" s="17"/>
      <c r="V239" s="17"/>
      <c r="W239" s="17"/>
      <c r="X239" s="17"/>
    </row>
    <row r="240" spans="1:24" s="123" customFormat="1" ht="15" x14ac:dyDescent="0.25">
      <c r="A240" s="17"/>
      <c r="B240" s="180"/>
      <c r="C240" s="17"/>
      <c r="E240" s="157"/>
      <c r="F240" s="125"/>
      <c r="I240" s="17"/>
      <c r="J240" s="17"/>
      <c r="K240" s="17"/>
      <c r="L240" s="17"/>
      <c r="M240" s="17"/>
      <c r="N240" s="17"/>
      <c r="O240" s="17"/>
      <c r="P240" s="17"/>
      <c r="Q240" s="17"/>
      <c r="R240" s="17"/>
      <c r="S240" s="17"/>
      <c r="T240" s="17"/>
      <c r="U240" s="17"/>
      <c r="V240" s="17"/>
      <c r="W240" s="17"/>
      <c r="X240" s="17"/>
    </row>
    <row r="241" spans="1:24" s="123" customFormat="1" ht="15" x14ac:dyDescent="0.25">
      <c r="A241" s="17"/>
      <c r="B241" s="180"/>
      <c r="C241" s="17"/>
      <c r="E241" s="157"/>
      <c r="F241" s="125"/>
      <c r="I241" s="17"/>
      <c r="J241" s="17"/>
      <c r="K241" s="17"/>
      <c r="L241" s="17"/>
      <c r="M241" s="17"/>
      <c r="N241" s="17"/>
      <c r="O241" s="17"/>
      <c r="P241" s="17"/>
      <c r="Q241" s="17"/>
      <c r="R241" s="17"/>
      <c r="S241" s="17"/>
      <c r="T241" s="17"/>
      <c r="U241" s="17"/>
      <c r="V241" s="17"/>
      <c r="W241" s="17"/>
      <c r="X241" s="17"/>
    </row>
    <row r="242" spans="1:24" s="123" customFormat="1" ht="15" x14ac:dyDescent="0.25">
      <c r="A242" s="17"/>
      <c r="B242" s="180"/>
      <c r="C242" s="17"/>
      <c r="E242" s="157"/>
      <c r="F242" s="125"/>
      <c r="I242" s="17"/>
      <c r="J242" s="17"/>
      <c r="K242" s="17"/>
      <c r="L242" s="17"/>
      <c r="M242" s="17"/>
      <c r="N242" s="17"/>
      <c r="O242" s="17"/>
      <c r="P242" s="17"/>
      <c r="Q242" s="17"/>
      <c r="R242" s="17"/>
      <c r="S242" s="17"/>
      <c r="T242" s="17"/>
      <c r="U242" s="17"/>
      <c r="V242" s="17"/>
      <c r="W242" s="17"/>
      <c r="X242" s="17"/>
    </row>
    <row r="243" spans="1:24" s="123" customFormat="1" ht="15" x14ac:dyDescent="0.25">
      <c r="A243" s="17"/>
      <c r="B243" s="180"/>
      <c r="C243" s="17"/>
      <c r="E243" s="157"/>
      <c r="F243" s="125"/>
      <c r="I243" s="17"/>
      <c r="J243" s="17"/>
      <c r="K243" s="17"/>
      <c r="L243" s="17"/>
      <c r="M243" s="17"/>
      <c r="N243" s="17"/>
      <c r="O243" s="17"/>
      <c r="P243" s="17"/>
      <c r="Q243" s="17"/>
      <c r="R243" s="17"/>
      <c r="S243" s="17"/>
      <c r="T243" s="17"/>
      <c r="U243" s="17"/>
      <c r="V243" s="17"/>
      <c r="W243" s="17"/>
      <c r="X243" s="17"/>
    </row>
    <row r="244" spans="1:24" s="123" customFormat="1" ht="15" x14ac:dyDescent="0.25">
      <c r="A244" s="17"/>
      <c r="B244" s="180"/>
      <c r="C244" s="17"/>
      <c r="E244" s="157"/>
      <c r="F244" s="125"/>
      <c r="I244" s="17"/>
      <c r="J244" s="17"/>
      <c r="K244" s="17"/>
      <c r="L244" s="17"/>
      <c r="M244" s="17"/>
      <c r="N244" s="17"/>
      <c r="O244" s="17"/>
      <c r="P244" s="17"/>
      <c r="Q244" s="17"/>
      <c r="R244" s="17"/>
      <c r="S244" s="17"/>
      <c r="T244" s="17"/>
      <c r="U244" s="17"/>
      <c r="V244" s="17"/>
      <c r="W244" s="17"/>
      <c r="X244" s="17"/>
    </row>
    <row r="245" spans="1:24" s="123" customFormat="1" ht="15" x14ac:dyDescent="0.25">
      <c r="A245" s="17"/>
      <c r="B245" s="180"/>
      <c r="C245" s="17"/>
      <c r="E245" s="157"/>
      <c r="F245" s="125"/>
      <c r="I245" s="17"/>
      <c r="J245" s="17"/>
      <c r="K245" s="17"/>
      <c r="L245" s="17"/>
      <c r="M245" s="17"/>
      <c r="N245" s="17"/>
      <c r="O245" s="17"/>
      <c r="P245" s="17"/>
      <c r="Q245" s="17"/>
      <c r="R245" s="17"/>
      <c r="S245" s="17"/>
      <c r="T245" s="17"/>
      <c r="U245" s="17"/>
      <c r="V245" s="17"/>
      <c r="W245" s="17"/>
      <c r="X245" s="17"/>
    </row>
    <row r="246" spans="1:24" s="123" customFormat="1" ht="15" x14ac:dyDescent="0.25">
      <c r="A246" s="17"/>
      <c r="B246" s="180"/>
      <c r="C246" s="17"/>
      <c r="E246" s="157"/>
      <c r="F246" s="125"/>
      <c r="I246" s="17"/>
      <c r="J246" s="17"/>
      <c r="K246" s="17"/>
      <c r="L246" s="17"/>
      <c r="M246" s="17"/>
      <c r="N246" s="17"/>
      <c r="O246" s="17"/>
      <c r="P246" s="17"/>
      <c r="Q246" s="17"/>
      <c r="R246" s="17"/>
      <c r="S246" s="17"/>
      <c r="T246" s="17"/>
      <c r="U246" s="17"/>
      <c r="V246" s="17"/>
      <c r="W246" s="17"/>
      <c r="X246" s="17"/>
    </row>
    <row r="247" spans="1:24" s="123" customFormat="1" ht="15" x14ac:dyDescent="0.25">
      <c r="A247" s="17"/>
      <c r="B247" s="180"/>
      <c r="C247" s="17"/>
      <c r="E247" s="157"/>
      <c r="F247" s="125"/>
      <c r="I247" s="17"/>
      <c r="J247" s="17"/>
      <c r="K247" s="17"/>
      <c r="L247" s="17"/>
      <c r="M247" s="17"/>
      <c r="N247" s="17"/>
      <c r="O247" s="17"/>
      <c r="P247" s="17"/>
      <c r="Q247" s="17"/>
      <c r="R247" s="17"/>
      <c r="S247" s="17"/>
      <c r="T247" s="17"/>
      <c r="U247" s="17"/>
      <c r="V247" s="17"/>
      <c r="W247" s="17"/>
      <c r="X247" s="17"/>
    </row>
    <row r="248" spans="1:24" s="123" customFormat="1" ht="15" x14ac:dyDescent="0.25">
      <c r="A248" s="17"/>
      <c r="B248" s="180"/>
      <c r="C248" s="17"/>
      <c r="E248" s="157"/>
      <c r="F248" s="125"/>
      <c r="I248" s="17"/>
      <c r="J248" s="17"/>
      <c r="K248" s="17"/>
      <c r="L248" s="17"/>
      <c r="M248" s="17"/>
      <c r="N248" s="17"/>
      <c r="O248" s="17"/>
      <c r="P248" s="17"/>
      <c r="Q248" s="17"/>
      <c r="R248" s="17"/>
      <c r="S248" s="17"/>
      <c r="T248" s="17"/>
      <c r="U248" s="17"/>
      <c r="V248" s="17"/>
      <c r="W248" s="17"/>
      <c r="X248" s="17"/>
    </row>
    <row r="249" spans="1:24" s="123" customFormat="1" ht="15" x14ac:dyDescent="0.25">
      <c r="A249" s="17"/>
      <c r="B249" s="180"/>
      <c r="C249" s="17"/>
      <c r="E249" s="157"/>
      <c r="F249" s="125"/>
      <c r="I249" s="17"/>
      <c r="J249" s="17"/>
      <c r="K249" s="17"/>
      <c r="L249" s="17"/>
      <c r="M249" s="17"/>
      <c r="N249" s="17"/>
      <c r="O249" s="17"/>
      <c r="P249" s="17"/>
      <c r="Q249" s="17"/>
      <c r="R249" s="17"/>
      <c r="S249" s="17"/>
      <c r="T249" s="17"/>
      <c r="U249" s="17"/>
      <c r="V249" s="17"/>
      <c r="W249" s="17"/>
      <c r="X249" s="17"/>
    </row>
    <row r="250" spans="1:24" s="123" customFormat="1" ht="15" x14ac:dyDescent="0.25">
      <c r="A250" s="17"/>
      <c r="B250" s="180"/>
      <c r="C250" s="17"/>
      <c r="E250" s="157"/>
      <c r="F250" s="125"/>
      <c r="I250" s="17"/>
      <c r="J250" s="17"/>
      <c r="K250" s="17"/>
      <c r="L250" s="17"/>
      <c r="M250" s="17"/>
      <c r="N250" s="17"/>
      <c r="O250" s="17"/>
      <c r="P250" s="17"/>
      <c r="Q250" s="17"/>
      <c r="R250" s="17"/>
      <c r="S250" s="17"/>
      <c r="T250" s="17"/>
      <c r="U250" s="17"/>
      <c r="V250" s="17"/>
      <c r="W250" s="17"/>
      <c r="X250" s="17"/>
    </row>
    <row r="251" spans="1:24" s="123" customFormat="1" ht="15" x14ac:dyDescent="0.25">
      <c r="A251" s="17"/>
      <c r="B251" s="180"/>
      <c r="C251" s="17"/>
      <c r="E251" s="157"/>
      <c r="F251" s="125"/>
      <c r="I251" s="17"/>
      <c r="J251" s="17"/>
      <c r="K251" s="17"/>
      <c r="L251" s="17"/>
      <c r="M251" s="17"/>
      <c r="N251" s="17"/>
      <c r="O251" s="17"/>
      <c r="P251" s="17"/>
      <c r="Q251" s="17"/>
      <c r="R251" s="17"/>
      <c r="S251" s="17"/>
      <c r="T251" s="17"/>
      <c r="U251" s="17"/>
      <c r="V251" s="17"/>
      <c r="W251" s="17"/>
      <c r="X251" s="17"/>
    </row>
    <row r="252" spans="1:24" s="123" customFormat="1" ht="15" x14ac:dyDescent="0.25">
      <c r="A252" s="17"/>
      <c r="B252" s="180"/>
      <c r="C252" s="17"/>
      <c r="E252" s="157"/>
      <c r="F252" s="125"/>
      <c r="I252" s="17"/>
      <c r="J252" s="17"/>
      <c r="K252" s="17"/>
      <c r="L252" s="17"/>
      <c r="M252" s="17"/>
      <c r="N252" s="17"/>
      <c r="O252" s="17"/>
      <c r="P252" s="17"/>
      <c r="Q252" s="17"/>
      <c r="R252" s="17"/>
      <c r="S252" s="17"/>
      <c r="T252" s="17"/>
      <c r="U252" s="17"/>
      <c r="V252" s="17"/>
      <c r="W252" s="17"/>
      <c r="X252" s="17"/>
    </row>
    <row r="253" spans="1:24" s="123" customFormat="1" ht="15" x14ac:dyDescent="0.25">
      <c r="A253" s="17"/>
      <c r="B253" s="180"/>
      <c r="C253" s="17"/>
      <c r="E253" s="157"/>
      <c r="F253" s="125"/>
      <c r="I253" s="17"/>
      <c r="J253" s="17"/>
      <c r="K253" s="17"/>
      <c r="L253" s="17"/>
      <c r="M253" s="17"/>
      <c r="N253" s="17"/>
      <c r="O253" s="17"/>
      <c r="P253" s="17"/>
      <c r="Q253" s="17"/>
      <c r="R253" s="17"/>
      <c r="S253" s="17"/>
      <c r="T253" s="17"/>
      <c r="U253" s="17"/>
      <c r="V253" s="17"/>
      <c r="W253" s="17"/>
      <c r="X253" s="17"/>
    </row>
    <row r="254" spans="1:24" s="123" customFormat="1" ht="15" x14ac:dyDescent="0.25">
      <c r="A254" s="17"/>
      <c r="B254" s="180"/>
      <c r="C254" s="17"/>
      <c r="E254" s="157"/>
      <c r="F254" s="125"/>
      <c r="I254" s="17"/>
      <c r="J254" s="17"/>
      <c r="K254" s="17"/>
      <c r="L254" s="17"/>
      <c r="M254" s="17"/>
      <c r="N254" s="17"/>
      <c r="O254" s="17"/>
      <c r="P254" s="17"/>
      <c r="Q254" s="17"/>
      <c r="R254" s="17"/>
      <c r="S254" s="17"/>
      <c r="T254" s="17"/>
      <c r="U254" s="17"/>
      <c r="V254" s="17"/>
      <c r="W254" s="17"/>
      <c r="X254" s="17"/>
    </row>
    <row r="255" spans="1:24" s="123" customFormat="1" ht="15" x14ac:dyDescent="0.25">
      <c r="A255" s="17"/>
      <c r="B255" s="180"/>
      <c r="C255" s="17"/>
      <c r="E255" s="157"/>
      <c r="F255" s="125"/>
      <c r="I255" s="17"/>
      <c r="J255" s="17"/>
      <c r="K255" s="17"/>
      <c r="L255" s="17"/>
      <c r="M255" s="17"/>
      <c r="N255" s="17"/>
      <c r="O255" s="17"/>
      <c r="P255" s="17"/>
      <c r="Q255" s="17"/>
      <c r="R255" s="17"/>
      <c r="S255" s="17"/>
      <c r="T255" s="17"/>
      <c r="U255" s="17"/>
      <c r="V255" s="17"/>
      <c r="W255" s="17"/>
      <c r="X255" s="17"/>
    </row>
    <row r="256" spans="1:24" s="123" customFormat="1" ht="15" x14ac:dyDescent="0.25">
      <c r="A256" s="17"/>
      <c r="B256" s="180"/>
      <c r="C256" s="17"/>
      <c r="E256" s="157"/>
      <c r="F256" s="125"/>
      <c r="I256" s="17"/>
      <c r="J256" s="17"/>
      <c r="K256" s="17"/>
      <c r="L256" s="17"/>
      <c r="M256" s="17"/>
      <c r="N256" s="17"/>
      <c r="O256" s="17"/>
      <c r="P256" s="17"/>
      <c r="Q256" s="17"/>
      <c r="R256" s="17"/>
      <c r="S256" s="17"/>
      <c r="T256" s="17"/>
      <c r="U256" s="17"/>
      <c r="V256" s="17"/>
      <c r="W256" s="17"/>
      <c r="X256" s="17"/>
    </row>
    <row r="257" spans="1:24" s="123" customFormat="1" ht="15" x14ac:dyDescent="0.25">
      <c r="A257" s="17"/>
      <c r="B257" s="180"/>
      <c r="C257" s="17"/>
      <c r="E257" s="157"/>
      <c r="F257" s="125"/>
      <c r="I257" s="17"/>
      <c r="J257" s="17"/>
      <c r="K257" s="17"/>
      <c r="L257" s="17"/>
      <c r="M257" s="17"/>
      <c r="N257" s="17"/>
      <c r="O257" s="17"/>
      <c r="P257" s="17"/>
      <c r="Q257" s="17"/>
      <c r="R257" s="17"/>
      <c r="S257" s="17"/>
      <c r="T257" s="17"/>
      <c r="U257" s="17"/>
      <c r="V257" s="17"/>
      <c r="W257" s="17"/>
      <c r="X257" s="17"/>
    </row>
    <row r="258" spans="1:24" s="123" customFormat="1" ht="15" x14ac:dyDescent="0.25">
      <c r="A258" s="17"/>
      <c r="B258" s="180"/>
      <c r="C258" s="17"/>
      <c r="E258" s="157"/>
      <c r="F258" s="125"/>
      <c r="I258" s="17"/>
      <c r="J258" s="17"/>
      <c r="K258" s="17"/>
      <c r="L258" s="17"/>
      <c r="M258" s="17"/>
      <c r="N258" s="17"/>
      <c r="O258" s="17"/>
      <c r="P258" s="17"/>
      <c r="Q258" s="17"/>
      <c r="R258" s="17"/>
      <c r="S258" s="17"/>
      <c r="T258" s="17"/>
      <c r="U258" s="17"/>
      <c r="V258" s="17"/>
      <c r="W258" s="17"/>
      <c r="X258" s="17"/>
    </row>
    <row r="259" spans="1:24" s="123" customFormat="1" ht="15" x14ac:dyDescent="0.25">
      <c r="A259" s="17"/>
      <c r="B259" s="180"/>
      <c r="C259" s="17"/>
      <c r="E259" s="157"/>
      <c r="F259" s="125"/>
      <c r="I259" s="17"/>
      <c r="J259" s="17"/>
      <c r="K259" s="17"/>
      <c r="L259" s="17"/>
      <c r="M259" s="17"/>
      <c r="N259" s="17"/>
      <c r="O259" s="17"/>
      <c r="P259" s="17"/>
      <c r="Q259" s="17"/>
      <c r="R259" s="17"/>
      <c r="S259" s="17"/>
      <c r="T259" s="17"/>
      <c r="U259" s="17"/>
      <c r="V259" s="17"/>
      <c r="W259" s="17"/>
      <c r="X259" s="17"/>
    </row>
    <row r="260" spans="1:24" s="123" customFormat="1" ht="15" x14ac:dyDescent="0.25">
      <c r="A260" s="17"/>
      <c r="B260" s="180"/>
      <c r="C260" s="17"/>
      <c r="E260" s="157"/>
      <c r="F260" s="125"/>
      <c r="I260" s="17"/>
      <c r="J260" s="17"/>
      <c r="K260" s="17"/>
      <c r="L260" s="17"/>
      <c r="M260" s="17"/>
      <c r="N260" s="17"/>
      <c r="O260" s="17"/>
      <c r="P260" s="17"/>
      <c r="Q260" s="17"/>
      <c r="R260" s="17"/>
      <c r="S260" s="17"/>
      <c r="T260" s="17"/>
      <c r="U260" s="17"/>
      <c r="V260" s="17"/>
      <c r="W260" s="17"/>
      <c r="X260" s="17"/>
    </row>
    <row r="261" spans="1:24" s="123" customFormat="1" ht="15" x14ac:dyDescent="0.25">
      <c r="A261" s="17"/>
      <c r="B261" s="180"/>
      <c r="C261" s="17"/>
      <c r="E261" s="157"/>
      <c r="F261" s="125"/>
      <c r="I261" s="17"/>
      <c r="J261" s="17"/>
      <c r="K261" s="17"/>
      <c r="L261" s="17"/>
      <c r="M261" s="17"/>
      <c r="N261" s="17"/>
      <c r="O261" s="17"/>
      <c r="P261" s="17"/>
      <c r="Q261" s="17"/>
      <c r="R261" s="17"/>
      <c r="S261" s="17"/>
      <c r="T261" s="17"/>
      <c r="U261" s="17"/>
      <c r="V261" s="17"/>
      <c r="W261" s="17"/>
      <c r="X261" s="17"/>
    </row>
    <row r="262" spans="1:24" s="123" customFormat="1" ht="15" x14ac:dyDescent="0.25">
      <c r="A262" s="17"/>
      <c r="B262" s="180"/>
      <c r="C262" s="17"/>
      <c r="E262" s="157"/>
      <c r="F262" s="125"/>
      <c r="I262" s="17"/>
      <c r="J262" s="17"/>
      <c r="K262" s="17"/>
      <c r="L262" s="17"/>
      <c r="M262" s="17"/>
      <c r="N262" s="17"/>
      <c r="O262" s="17"/>
      <c r="P262" s="17"/>
      <c r="Q262" s="17"/>
      <c r="R262" s="17"/>
      <c r="S262" s="17"/>
      <c r="T262" s="17"/>
      <c r="U262" s="17"/>
      <c r="V262" s="17"/>
      <c r="W262" s="17"/>
      <c r="X262" s="17"/>
    </row>
    <row r="263" spans="1:24" s="123" customFormat="1" ht="15" x14ac:dyDescent="0.25">
      <c r="A263" s="17"/>
      <c r="B263" s="180"/>
      <c r="C263" s="17"/>
      <c r="E263" s="157"/>
      <c r="F263" s="125"/>
      <c r="I263" s="17"/>
      <c r="J263" s="17"/>
      <c r="K263" s="17"/>
      <c r="L263" s="17"/>
      <c r="M263" s="17"/>
      <c r="N263" s="17"/>
      <c r="O263" s="17"/>
      <c r="P263" s="17"/>
      <c r="Q263" s="17"/>
      <c r="R263" s="17"/>
      <c r="S263" s="17"/>
      <c r="T263" s="17"/>
      <c r="U263" s="17"/>
      <c r="V263" s="17"/>
      <c r="W263" s="17"/>
      <c r="X263" s="17"/>
    </row>
    <row r="264" spans="1:24" s="123" customFormat="1" ht="15" x14ac:dyDescent="0.25">
      <c r="A264" s="17"/>
      <c r="B264" s="180"/>
      <c r="C264" s="17"/>
      <c r="E264" s="157"/>
      <c r="F264" s="125"/>
      <c r="I264" s="17"/>
      <c r="J264" s="17"/>
      <c r="K264" s="17"/>
      <c r="L264" s="17"/>
      <c r="M264" s="17"/>
      <c r="N264" s="17"/>
      <c r="O264" s="17"/>
      <c r="P264" s="17"/>
      <c r="Q264" s="17"/>
      <c r="R264" s="17"/>
      <c r="S264" s="17"/>
      <c r="T264" s="17"/>
      <c r="U264" s="17"/>
      <c r="V264" s="17"/>
      <c r="W264" s="17"/>
      <c r="X264" s="17"/>
    </row>
    <row r="265" spans="1:24" s="123" customFormat="1" ht="15" x14ac:dyDescent="0.25">
      <c r="A265" s="17"/>
      <c r="B265" s="180"/>
      <c r="C265" s="17"/>
      <c r="E265" s="157"/>
      <c r="F265" s="125"/>
      <c r="I265" s="17"/>
      <c r="J265" s="17"/>
      <c r="K265" s="17"/>
      <c r="L265" s="17"/>
      <c r="M265" s="17"/>
      <c r="N265" s="17"/>
      <c r="O265" s="17"/>
      <c r="P265" s="17"/>
      <c r="Q265" s="17"/>
      <c r="R265" s="17"/>
      <c r="S265" s="17"/>
      <c r="T265" s="17"/>
      <c r="U265" s="17"/>
      <c r="V265" s="17"/>
      <c r="W265" s="17"/>
      <c r="X265" s="17"/>
    </row>
    <row r="266" spans="1:24" s="123" customFormat="1" ht="15" x14ac:dyDescent="0.25">
      <c r="A266" s="17"/>
      <c r="B266" s="180"/>
      <c r="C266" s="17"/>
      <c r="E266" s="157"/>
      <c r="F266" s="125"/>
      <c r="I266" s="17"/>
      <c r="J266" s="17"/>
      <c r="K266" s="17"/>
      <c r="L266" s="17"/>
      <c r="M266" s="17"/>
      <c r="N266" s="17"/>
      <c r="O266" s="17"/>
      <c r="P266" s="17"/>
      <c r="Q266" s="17"/>
      <c r="R266" s="17"/>
      <c r="S266" s="17"/>
      <c r="T266" s="17"/>
      <c r="U266" s="17"/>
      <c r="V266" s="17"/>
      <c r="W266" s="17"/>
      <c r="X266" s="17"/>
    </row>
    <row r="267" spans="1:24" s="123" customFormat="1" ht="15" x14ac:dyDescent="0.25">
      <c r="A267" s="17"/>
      <c r="B267" s="180"/>
      <c r="C267" s="17"/>
      <c r="E267" s="157"/>
      <c r="F267" s="125"/>
      <c r="I267" s="17"/>
      <c r="J267" s="17"/>
      <c r="K267" s="17"/>
      <c r="L267" s="17"/>
      <c r="M267" s="17"/>
      <c r="N267" s="17"/>
      <c r="O267" s="17"/>
      <c r="P267" s="17"/>
      <c r="Q267" s="17"/>
      <c r="R267" s="17"/>
      <c r="S267" s="17"/>
      <c r="T267" s="17"/>
      <c r="U267" s="17"/>
      <c r="V267" s="17"/>
      <c r="W267" s="17"/>
      <c r="X267" s="17"/>
    </row>
    <row r="268" spans="1:24" s="123" customFormat="1" ht="15" x14ac:dyDescent="0.25">
      <c r="A268" s="17"/>
      <c r="B268" s="180"/>
      <c r="C268" s="17"/>
      <c r="E268" s="157"/>
      <c r="F268" s="125"/>
      <c r="I268" s="17"/>
      <c r="J268" s="17"/>
      <c r="K268" s="17"/>
      <c r="L268" s="17"/>
      <c r="M268" s="17"/>
      <c r="N268" s="17"/>
      <c r="O268" s="17"/>
      <c r="P268" s="17"/>
      <c r="Q268" s="17"/>
      <c r="R268" s="17"/>
      <c r="S268" s="17"/>
      <c r="T268" s="17"/>
      <c r="U268" s="17"/>
      <c r="V268" s="17"/>
      <c r="W268" s="17"/>
      <c r="X268" s="17"/>
    </row>
    <row r="269" spans="1:24" s="123" customFormat="1" ht="15" x14ac:dyDescent="0.25">
      <c r="A269" s="17"/>
      <c r="B269" s="180"/>
      <c r="C269" s="17"/>
      <c r="E269" s="157"/>
      <c r="F269" s="125"/>
      <c r="I269" s="17"/>
      <c r="J269" s="17"/>
      <c r="K269" s="17"/>
      <c r="L269" s="17"/>
      <c r="M269" s="17"/>
      <c r="N269" s="17"/>
      <c r="O269" s="17"/>
      <c r="P269" s="17"/>
      <c r="Q269" s="17"/>
      <c r="R269" s="17"/>
      <c r="S269" s="17"/>
      <c r="T269" s="17"/>
      <c r="U269" s="17"/>
      <c r="V269" s="17"/>
      <c r="W269" s="17"/>
      <c r="X269" s="17"/>
    </row>
    <row r="270" spans="1:24" s="123" customFormat="1" ht="15" x14ac:dyDescent="0.25">
      <c r="A270" s="17"/>
      <c r="B270" s="180"/>
      <c r="C270" s="17"/>
      <c r="E270" s="157"/>
      <c r="F270" s="125"/>
      <c r="I270" s="17"/>
      <c r="J270" s="17"/>
      <c r="K270" s="17"/>
      <c r="L270" s="17"/>
      <c r="M270" s="17"/>
      <c r="N270" s="17"/>
      <c r="O270" s="17"/>
      <c r="P270" s="17"/>
      <c r="Q270" s="17"/>
      <c r="R270" s="17"/>
      <c r="S270" s="17"/>
      <c r="T270" s="17"/>
      <c r="U270" s="17"/>
      <c r="V270" s="17"/>
      <c r="W270" s="17"/>
      <c r="X270" s="17"/>
    </row>
    <row r="271" spans="1:24" s="123" customFormat="1" ht="15" x14ac:dyDescent="0.25">
      <c r="A271" s="17"/>
      <c r="B271" s="180"/>
      <c r="C271" s="17"/>
      <c r="E271" s="157"/>
      <c r="F271" s="125"/>
      <c r="I271" s="17"/>
      <c r="J271" s="17"/>
      <c r="K271" s="17"/>
      <c r="L271" s="17"/>
      <c r="M271" s="17"/>
      <c r="N271" s="17"/>
      <c r="O271" s="17"/>
      <c r="P271" s="17"/>
      <c r="Q271" s="17"/>
      <c r="R271" s="17"/>
      <c r="S271" s="17"/>
      <c r="T271" s="17"/>
      <c r="U271" s="17"/>
      <c r="V271" s="17"/>
      <c r="W271" s="17"/>
      <c r="X271" s="17"/>
    </row>
    <row r="272" spans="1:24" s="123" customFormat="1" ht="15" x14ac:dyDescent="0.25">
      <c r="A272" s="17"/>
      <c r="B272" s="180"/>
      <c r="C272" s="17"/>
      <c r="E272" s="157"/>
      <c r="F272" s="125"/>
      <c r="I272" s="17"/>
      <c r="J272" s="17"/>
      <c r="K272" s="17"/>
      <c r="L272" s="17"/>
      <c r="M272" s="17"/>
      <c r="N272" s="17"/>
      <c r="O272" s="17"/>
      <c r="P272" s="17"/>
      <c r="Q272" s="17"/>
      <c r="R272" s="17"/>
      <c r="S272" s="17"/>
      <c r="T272" s="17"/>
      <c r="U272" s="17"/>
      <c r="V272" s="17"/>
      <c r="W272" s="17"/>
      <c r="X272" s="17"/>
    </row>
    <row r="273" spans="1:24" s="123" customFormat="1" ht="15" x14ac:dyDescent="0.25">
      <c r="A273" s="17"/>
      <c r="B273" s="180"/>
      <c r="C273" s="17"/>
      <c r="E273" s="157"/>
      <c r="F273" s="125"/>
      <c r="I273" s="17"/>
      <c r="J273" s="17"/>
      <c r="K273" s="17"/>
      <c r="L273" s="17"/>
      <c r="M273" s="17"/>
      <c r="N273" s="17"/>
      <c r="O273" s="17"/>
      <c r="P273" s="17"/>
      <c r="Q273" s="17"/>
      <c r="R273" s="17"/>
      <c r="S273" s="17"/>
      <c r="T273" s="17"/>
      <c r="U273" s="17"/>
      <c r="V273" s="17"/>
      <c r="W273" s="17"/>
      <c r="X273" s="17"/>
    </row>
    <row r="274" spans="1:24" s="123" customFormat="1" ht="15" x14ac:dyDescent="0.25">
      <c r="A274" s="17"/>
      <c r="B274" s="180"/>
      <c r="C274" s="17"/>
      <c r="E274" s="157"/>
      <c r="F274" s="125"/>
      <c r="I274" s="17"/>
      <c r="J274" s="17"/>
      <c r="K274" s="17"/>
      <c r="L274" s="17"/>
      <c r="M274" s="17"/>
      <c r="N274" s="17"/>
      <c r="O274" s="17"/>
      <c r="P274" s="17"/>
      <c r="Q274" s="17"/>
      <c r="R274" s="17"/>
      <c r="S274" s="17"/>
      <c r="T274" s="17"/>
      <c r="U274" s="17"/>
      <c r="V274" s="17"/>
      <c r="W274" s="17"/>
      <c r="X274" s="17"/>
    </row>
    <row r="275" spans="1:24" s="123" customFormat="1" ht="15" x14ac:dyDescent="0.25">
      <c r="A275" s="17"/>
      <c r="B275" s="180"/>
      <c r="C275" s="17"/>
      <c r="E275" s="157"/>
      <c r="F275" s="125"/>
      <c r="I275" s="17"/>
      <c r="J275" s="17"/>
      <c r="K275" s="17"/>
      <c r="L275" s="17"/>
      <c r="M275" s="17"/>
      <c r="N275" s="17"/>
      <c r="O275" s="17"/>
      <c r="P275" s="17"/>
      <c r="Q275" s="17"/>
      <c r="R275" s="17"/>
      <c r="S275" s="17"/>
      <c r="T275" s="17"/>
      <c r="U275" s="17"/>
      <c r="V275" s="17"/>
      <c r="W275" s="17"/>
      <c r="X275" s="17"/>
    </row>
    <row r="276" spans="1:24" s="123" customFormat="1" ht="15" x14ac:dyDescent="0.25">
      <c r="A276" s="17"/>
      <c r="B276" s="180"/>
      <c r="C276" s="17"/>
      <c r="E276" s="157"/>
      <c r="F276" s="125"/>
      <c r="I276" s="17"/>
      <c r="J276" s="17"/>
      <c r="K276" s="17"/>
      <c r="L276" s="17"/>
      <c r="M276" s="17"/>
      <c r="N276" s="17"/>
      <c r="O276" s="17"/>
      <c r="P276" s="17"/>
      <c r="Q276" s="17"/>
      <c r="R276" s="17"/>
      <c r="S276" s="17"/>
      <c r="T276" s="17"/>
      <c r="U276" s="17"/>
      <c r="V276" s="17"/>
      <c r="W276" s="17"/>
      <c r="X276" s="17"/>
    </row>
    <row r="277" spans="1:24" s="123" customFormat="1" ht="15" x14ac:dyDescent="0.25">
      <c r="A277" s="17"/>
      <c r="B277" s="180"/>
      <c r="C277" s="17"/>
      <c r="E277" s="157"/>
      <c r="F277" s="125"/>
      <c r="I277" s="17"/>
      <c r="J277" s="17"/>
      <c r="K277" s="17"/>
      <c r="L277" s="17"/>
      <c r="M277" s="17"/>
      <c r="N277" s="17"/>
      <c r="O277" s="17"/>
      <c r="P277" s="17"/>
      <c r="Q277" s="17"/>
      <c r="R277" s="17"/>
      <c r="S277" s="17"/>
      <c r="T277" s="17"/>
      <c r="U277" s="17"/>
      <c r="V277" s="17"/>
      <c r="W277" s="17"/>
      <c r="X277" s="17"/>
    </row>
    <row r="278" spans="1:24" s="123" customFormat="1" ht="15" x14ac:dyDescent="0.25">
      <c r="A278" s="17"/>
      <c r="B278" s="180"/>
      <c r="C278" s="17"/>
      <c r="E278" s="157"/>
      <c r="F278" s="125"/>
      <c r="I278" s="17"/>
      <c r="J278" s="17"/>
      <c r="K278" s="17"/>
      <c r="L278" s="17"/>
      <c r="M278" s="17"/>
      <c r="N278" s="17"/>
      <c r="O278" s="17"/>
      <c r="P278" s="17"/>
      <c r="Q278" s="17"/>
      <c r="R278" s="17"/>
      <c r="S278" s="17"/>
      <c r="T278" s="17"/>
      <c r="U278" s="17"/>
      <c r="V278" s="17"/>
      <c r="W278" s="17"/>
      <c r="X278" s="17"/>
    </row>
    <row r="279" spans="1:24" s="123" customFormat="1" ht="15" x14ac:dyDescent="0.25">
      <c r="A279" s="17"/>
      <c r="B279" s="180"/>
      <c r="C279" s="17"/>
      <c r="E279" s="157"/>
      <c r="F279" s="125"/>
      <c r="I279" s="17"/>
      <c r="J279" s="17"/>
      <c r="K279" s="17"/>
      <c r="L279" s="17"/>
      <c r="M279" s="17"/>
      <c r="N279" s="17"/>
      <c r="O279" s="17"/>
      <c r="P279" s="17"/>
      <c r="Q279" s="17"/>
      <c r="R279" s="17"/>
      <c r="S279" s="17"/>
      <c r="T279" s="17"/>
      <c r="U279" s="17"/>
      <c r="V279" s="17"/>
      <c r="W279" s="17"/>
      <c r="X279" s="17"/>
    </row>
    <row r="280" spans="1:24" s="123" customFormat="1" ht="15" x14ac:dyDescent="0.25">
      <c r="A280" s="17"/>
      <c r="B280" s="180"/>
      <c r="C280" s="17"/>
      <c r="E280" s="157"/>
      <c r="F280" s="125"/>
      <c r="I280" s="17"/>
      <c r="J280" s="17"/>
      <c r="K280" s="17"/>
      <c r="L280" s="17"/>
      <c r="M280" s="17"/>
      <c r="N280" s="17"/>
      <c r="O280" s="17"/>
      <c r="P280" s="17"/>
      <c r="Q280" s="17"/>
      <c r="R280" s="17"/>
      <c r="S280" s="17"/>
      <c r="T280" s="17"/>
      <c r="U280" s="17"/>
      <c r="V280" s="17"/>
      <c r="W280" s="17"/>
      <c r="X280" s="17"/>
    </row>
    <row r="281" spans="1:24" s="123" customFormat="1" ht="15" x14ac:dyDescent="0.25">
      <c r="A281" s="17"/>
      <c r="B281" s="180"/>
      <c r="C281" s="17"/>
      <c r="E281" s="157"/>
      <c r="F281" s="125"/>
      <c r="I281" s="17"/>
      <c r="J281" s="17"/>
      <c r="K281" s="17"/>
      <c r="L281" s="17"/>
      <c r="M281" s="17"/>
      <c r="N281" s="17"/>
      <c r="O281" s="17"/>
      <c r="P281" s="17"/>
      <c r="Q281" s="17"/>
      <c r="R281" s="17"/>
      <c r="S281" s="17"/>
      <c r="T281" s="17"/>
      <c r="U281" s="17"/>
      <c r="V281" s="17"/>
      <c r="W281" s="17"/>
      <c r="X281" s="17"/>
    </row>
    <row r="282" spans="1:24" s="123" customFormat="1" ht="15" x14ac:dyDescent="0.25">
      <c r="A282" s="17"/>
      <c r="B282" s="180"/>
      <c r="C282" s="17"/>
      <c r="E282" s="157"/>
      <c r="F282" s="125"/>
      <c r="I282" s="17"/>
      <c r="J282" s="17"/>
      <c r="K282" s="17"/>
      <c r="L282" s="17"/>
      <c r="M282" s="17"/>
      <c r="N282" s="17"/>
      <c r="O282" s="17"/>
      <c r="P282" s="17"/>
      <c r="Q282" s="17"/>
      <c r="R282" s="17"/>
      <c r="S282" s="17"/>
      <c r="T282" s="17"/>
      <c r="U282" s="17"/>
      <c r="V282" s="17"/>
      <c r="W282" s="17"/>
      <c r="X282" s="17"/>
    </row>
    <row r="283" spans="1:24" s="123" customFormat="1" ht="15" x14ac:dyDescent="0.25">
      <c r="A283" s="17"/>
      <c r="B283" s="180"/>
      <c r="C283" s="17"/>
      <c r="E283" s="157"/>
      <c r="F283" s="125"/>
      <c r="I283" s="17"/>
      <c r="J283" s="17"/>
      <c r="K283" s="17"/>
      <c r="L283" s="17"/>
      <c r="M283" s="17"/>
      <c r="N283" s="17"/>
      <c r="O283" s="17"/>
      <c r="P283" s="17"/>
      <c r="Q283" s="17"/>
      <c r="R283" s="17"/>
      <c r="S283" s="17"/>
      <c r="T283" s="17"/>
      <c r="U283" s="17"/>
      <c r="V283" s="17"/>
      <c r="W283" s="17"/>
      <c r="X283" s="17"/>
    </row>
    <row r="284" spans="1:24" s="123" customFormat="1" ht="15" x14ac:dyDescent="0.25">
      <c r="A284" s="17"/>
      <c r="B284" s="180"/>
      <c r="C284" s="17"/>
      <c r="E284" s="157"/>
      <c r="F284" s="125"/>
      <c r="I284" s="17"/>
      <c r="J284" s="17"/>
      <c r="K284" s="17"/>
      <c r="L284" s="17"/>
      <c r="M284" s="17"/>
      <c r="N284" s="17"/>
      <c r="O284" s="17"/>
      <c r="P284" s="17"/>
      <c r="Q284" s="17"/>
      <c r="R284" s="17"/>
      <c r="S284" s="17"/>
      <c r="T284" s="17"/>
      <c r="U284" s="17"/>
      <c r="V284" s="17"/>
      <c r="W284" s="17"/>
      <c r="X284" s="17"/>
    </row>
    <row r="285" spans="1:24" s="123" customFormat="1" ht="15" x14ac:dyDescent="0.25">
      <c r="A285" s="17"/>
      <c r="B285" s="180"/>
      <c r="C285" s="17"/>
      <c r="E285" s="157"/>
      <c r="F285" s="125"/>
      <c r="I285" s="17"/>
      <c r="J285" s="17"/>
      <c r="K285" s="17"/>
      <c r="L285" s="17"/>
      <c r="M285" s="17"/>
      <c r="N285" s="17"/>
      <c r="O285" s="17"/>
      <c r="P285" s="17"/>
      <c r="Q285" s="17"/>
      <c r="R285" s="17"/>
      <c r="S285" s="17"/>
      <c r="T285" s="17"/>
      <c r="U285" s="17"/>
      <c r="V285" s="17"/>
      <c r="W285" s="17"/>
      <c r="X285" s="17"/>
    </row>
    <row r="286" spans="1:24" s="123" customFormat="1" ht="15" x14ac:dyDescent="0.25">
      <c r="A286" s="17"/>
      <c r="B286" s="180"/>
      <c r="C286" s="17"/>
      <c r="E286" s="157"/>
      <c r="F286" s="125"/>
      <c r="I286" s="17"/>
      <c r="J286" s="17"/>
      <c r="K286" s="17"/>
      <c r="L286" s="17"/>
      <c r="M286" s="17"/>
      <c r="N286" s="17"/>
      <c r="O286" s="17"/>
      <c r="P286" s="17"/>
      <c r="Q286" s="17"/>
      <c r="R286" s="17"/>
      <c r="S286" s="17"/>
      <c r="T286" s="17"/>
      <c r="U286" s="17"/>
      <c r="V286" s="17"/>
      <c r="W286" s="17"/>
      <c r="X286" s="17"/>
    </row>
    <row r="287" spans="1:24" s="123" customFormat="1" ht="15" x14ac:dyDescent="0.25">
      <c r="A287" s="17"/>
      <c r="B287" s="180"/>
      <c r="C287" s="17"/>
      <c r="E287" s="157"/>
      <c r="F287" s="125"/>
      <c r="I287" s="17"/>
      <c r="J287" s="17"/>
      <c r="K287" s="17"/>
      <c r="L287" s="17"/>
      <c r="M287" s="17"/>
      <c r="N287" s="17"/>
      <c r="O287" s="17"/>
      <c r="P287" s="17"/>
      <c r="Q287" s="17"/>
      <c r="R287" s="17"/>
      <c r="S287" s="17"/>
      <c r="T287" s="17"/>
      <c r="U287" s="17"/>
      <c r="V287" s="17"/>
      <c r="W287" s="17"/>
      <c r="X287" s="17"/>
    </row>
    <row r="288" spans="1:24" s="123" customFormat="1" ht="15" x14ac:dyDescent="0.25">
      <c r="A288" s="17"/>
      <c r="B288" s="180"/>
      <c r="C288" s="17"/>
      <c r="E288" s="157"/>
      <c r="F288" s="125"/>
      <c r="I288" s="17"/>
      <c r="J288" s="17"/>
      <c r="K288" s="17"/>
      <c r="L288" s="17"/>
      <c r="M288" s="17"/>
      <c r="N288" s="17"/>
      <c r="O288" s="17"/>
      <c r="P288" s="17"/>
      <c r="Q288" s="17"/>
      <c r="R288" s="17"/>
      <c r="S288" s="17"/>
      <c r="T288" s="17"/>
      <c r="U288" s="17"/>
      <c r="V288" s="17"/>
      <c r="W288" s="17"/>
      <c r="X288" s="17"/>
    </row>
    <row r="289" spans="1:24" s="123" customFormat="1" ht="15" x14ac:dyDescent="0.25">
      <c r="A289" s="17"/>
      <c r="B289" s="180"/>
      <c r="C289" s="17"/>
      <c r="E289" s="157"/>
      <c r="F289" s="125"/>
      <c r="I289" s="17"/>
      <c r="J289" s="17"/>
      <c r="K289" s="17"/>
      <c r="L289" s="17"/>
      <c r="M289" s="17"/>
      <c r="N289" s="17"/>
      <c r="O289" s="17"/>
      <c r="P289" s="17"/>
      <c r="Q289" s="17"/>
      <c r="R289" s="17"/>
      <c r="S289" s="17"/>
      <c r="T289" s="17"/>
      <c r="U289" s="17"/>
      <c r="V289" s="17"/>
      <c r="W289" s="17"/>
      <c r="X289" s="17"/>
    </row>
    <row r="290" spans="1:24" s="123" customFormat="1" ht="15" x14ac:dyDescent="0.25">
      <c r="A290" s="17"/>
      <c r="B290" s="180"/>
      <c r="C290" s="17"/>
      <c r="E290" s="157"/>
      <c r="F290" s="125"/>
      <c r="I290" s="17"/>
      <c r="J290" s="17"/>
      <c r="K290" s="17"/>
      <c r="L290" s="17"/>
      <c r="M290" s="17"/>
      <c r="N290" s="17"/>
      <c r="O290" s="17"/>
      <c r="P290" s="17"/>
      <c r="Q290" s="17"/>
      <c r="R290" s="17"/>
      <c r="S290" s="17"/>
      <c r="T290" s="17"/>
      <c r="U290" s="17"/>
      <c r="V290" s="17"/>
      <c r="W290" s="17"/>
      <c r="X290" s="17"/>
    </row>
    <row r="291" spans="1:24" s="123" customFormat="1" ht="15" x14ac:dyDescent="0.25">
      <c r="A291" s="17"/>
      <c r="B291" s="180"/>
      <c r="C291" s="17"/>
      <c r="E291" s="157"/>
      <c r="F291" s="125"/>
      <c r="I291" s="17"/>
      <c r="J291" s="17"/>
      <c r="K291" s="17"/>
      <c r="L291" s="17"/>
      <c r="M291" s="17"/>
      <c r="N291" s="17"/>
      <c r="O291" s="17"/>
      <c r="P291" s="17"/>
      <c r="Q291" s="17"/>
      <c r="R291" s="17"/>
      <c r="S291" s="17"/>
      <c r="T291" s="17"/>
      <c r="U291" s="17"/>
      <c r="V291" s="17"/>
      <c r="W291" s="17"/>
      <c r="X291" s="17"/>
    </row>
    <row r="292" spans="1:24" s="123" customFormat="1" ht="15" x14ac:dyDescent="0.25">
      <c r="A292" s="17"/>
      <c r="B292" s="180"/>
      <c r="C292" s="17"/>
      <c r="E292" s="157"/>
      <c r="F292" s="125"/>
      <c r="I292" s="17"/>
      <c r="J292" s="17"/>
      <c r="K292" s="17"/>
      <c r="L292" s="17"/>
      <c r="M292" s="17"/>
      <c r="N292" s="17"/>
      <c r="O292" s="17"/>
      <c r="P292" s="17"/>
      <c r="Q292" s="17"/>
      <c r="R292" s="17"/>
      <c r="S292" s="17"/>
      <c r="T292" s="17"/>
      <c r="U292" s="17"/>
      <c r="V292" s="17"/>
      <c r="W292" s="17"/>
      <c r="X292" s="17"/>
    </row>
    <row r="293" spans="1:24" s="123" customFormat="1" ht="15" x14ac:dyDescent="0.25">
      <c r="A293" s="17"/>
      <c r="B293" s="180"/>
      <c r="C293" s="17"/>
      <c r="E293" s="157"/>
      <c r="F293" s="125"/>
      <c r="I293" s="17"/>
      <c r="J293" s="17"/>
      <c r="K293" s="17"/>
      <c r="L293" s="17"/>
      <c r="M293" s="17"/>
      <c r="N293" s="17"/>
      <c r="O293" s="17"/>
      <c r="P293" s="17"/>
      <c r="Q293" s="17"/>
      <c r="R293" s="17"/>
      <c r="S293" s="17"/>
      <c r="T293" s="17"/>
      <c r="U293" s="17"/>
      <c r="V293" s="17"/>
      <c r="W293" s="17"/>
      <c r="X293" s="17"/>
    </row>
    <row r="294" spans="1:24" s="123" customFormat="1" ht="15" x14ac:dyDescent="0.25">
      <c r="A294" s="17"/>
      <c r="B294" s="180"/>
      <c r="C294" s="17"/>
      <c r="E294" s="157"/>
      <c r="F294" s="125"/>
      <c r="I294" s="17"/>
      <c r="J294" s="17"/>
      <c r="K294" s="17"/>
      <c r="L294" s="17"/>
      <c r="M294" s="17"/>
      <c r="N294" s="17"/>
      <c r="O294" s="17"/>
      <c r="P294" s="17"/>
      <c r="Q294" s="17"/>
      <c r="R294" s="17"/>
      <c r="S294" s="17"/>
      <c r="T294" s="17"/>
      <c r="U294" s="17"/>
      <c r="V294" s="17"/>
      <c r="W294" s="17"/>
      <c r="X294" s="17"/>
    </row>
    <row r="295" spans="1:24" s="123" customFormat="1" ht="15" x14ac:dyDescent="0.25">
      <c r="A295" s="17"/>
      <c r="B295" s="180"/>
      <c r="C295" s="17"/>
      <c r="E295" s="157"/>
      <c r="F295" s="125"/>
      <c r="I295" s="17"/>
      <c r="J295" s="17"/>
      <c r="K295" s="17"/>
      <c r="L295" s="17"/>
      <c r="M295" s="17"/>
      <c r="N295" s="17"/>
      <c r="O295" s="17"/>
      <c r="P295" s="17"/>
      <c r="Q295" s="17"/>
      <c r="R295" s="17"/>
      <c r="S295" s="17"/>
      <c r="T295" s="17"/>
      <c r="U295" s="17"/>
      <c r="V295" s="17"/>
      <c r="W295" s="17"/>
      <c r="X295" s="17"/>
    </row>
    <row r="296" spans="1:24" s="123" customFormat="1" ht="15" x14ac:dyDescent="0.25">
      <c r="A296" s="17"/>
      <c r="B296" s="180"/>
      <c r="C296" s="17"/>
      <c r="E296" s="157"/>
      <c r="F296" s="125"/>
      <c r="I296" s="17"/>
      <c r="J296" s="17"/>
      <c r="K296" s="17"/>
      <c r="L296" s="17"/>
      <c r="M296" s="17"/>
      <c r="N296" s="17"/>
      <c r="O296" s="17"/>
      <c r="P296" s="17"/>
      <c r="Q296" s="17"/>
      <c r="R296" s="17"/>
      <c r="S296" s="17"/>
      <c r="T296" s="17"/>
      <c r="U296" s="17"/>
      <c r="V296" s="17"/>
      <c r="W296" s="17"/>
      <c r="X296" s="17"/>
    </row>
    <row r="297" spans="1:24" s="123" customFormat="1" ht="15" x14ac:dyDescent="0.25">
      <c r="A297" s="17"/>
      <c r="B297" s="180"/>
      <c r="C297" s="17"/>
      <c r="E297" s="157"/>
      <c r="F297" s="125"/>
      <c r="I297" s="17"/>
      <c r="J297" s="17"/>
      <c r="K297" s="17"/>
      <c r="L297" s="17"/>
      <c r="M297" s="17"/>
      <c r="N297" s="17"/>
      <c r="O297" s="17"/>
      <c r="P297" s="17"/>
      <c r="Q297" s="17"/>
      <c r="R297" s="17"/>
      <c r="S297" s="17"/>
      <c r="T297" s="17"/>
      <c r="U297" s="17"/>
      <c r="V297" s="17"/>
      <c r="W297" s="17"/>
      <c r="X297" s="17"/>
    </row>
    <row r="298" spans="1:24" s="123" customFormat="1" ht="15" x14ac:dyDescent="0.25">
      <c r="A298" s="17"/>
      <c r="B298" s="180"/>
      <c r="C298" s="17"/>
      <c r="E298" s="157"/>
      <c r="F298" s="125"/>
      <c r="I298" s="17"/>
      <c r="J298" s="17"/>
      <c r="K298" s="17"/>
      <c r="L298" s="17"/>
      <c r="M298" s="17"/>
      <c r="N298" s="17"/>
      <c r="O298" s="17"/>
      <c r="P298" s="17"/>
      <c r="Q298" s="17"/>
      <c r="R298" s="17"/>
      <c r="S298" s="17"/>
      <c r="T298" s="17"/>
      <c r="U298" s="17"/>
      <c r="V298" s="17"/>
      <c r="W298" s="17"/>
      <c r="X298" s="17"/>
    </row>
    <row r="299" spans="1:24" s="123" customFormat="1" ht="15" x14ac:dyDescent="0.25">
      <c r="A299" s="17"/>
      <c r="B299" s="180"/>
      <c r="C299" s="17"/>
      <c r="E299" s="157"/>
      <c r="F299" s="125"/>
      <c r="I299" s="17"/>
      <c r="J299" s="17"/>
      <c r="K299" s="17"/>
      <c r="L299" s="17"/>
      <c r="M299" s="17"/>
      <c r="N299" s="17"/>
      <c r="O299" s="17"/>
      <c r="P299" s="17"/>
      <c r="Q299" s="17"/>
      <c r="R299" s="17"/>
      <c r="S299" s="17"/>
      <c r="T299" s="17"/>
      <c r="U299" s="17"/>
      <c r="V299" s="17"/>
      <c r="W299" s="17"/>
      <c r="X299" s="17"/>
    </row>
    <row r="300" spans="1:24" s="123" customFormat="1" ht="15" x14ac:dyDescent="0.25">
      <c r="A300" s="17"/>
      <c r="B300" s="180"/>
      <c r="C300" s="17"/>
      <c r="E300" s="157"/>
      <c r="F300" s="125"/>
      <c r="I300" s="17"/>
      <c r="J300" s="17"/>
      <c r="K300" s="17"/>
      <c r="L300" s="17"/>
      <c r="M300" s="17"/>
      <c r="N300" s="17"/>
      <c r="O300" s="17"/>
      <c r="P300" s="17"/>
      <c r="Q300" s="17"/>
      <c r="R300" s="17"/>
      <c r="S300" s="17"/>
      <c r="T300" s="17"/>
      <c r="U300" s="17"/>
      <c r="V300" s="17"/>
      <c r="W300" s="17"/>
      <c r="X300" s="17"/>
    </row>
    <row r="301" spans="1:24" s="123" customFormat="1" ht="15" x14ac:dyDescent="0.25">
      <c r="A301" s="17"/>
      <c r="B301" s="180"/>
      <c r="C301" s="17"/>
      <c r="E301" s="157"/>
      <c r="F301" s="125"/>
      <c r="I301" s="17"/>
      <c r="J301" s="17"/>
      <c r="K301" s="17"/>
      <c r="L301" s="17"/>
      <c r="M301" s="17"/>
      <c r="N301" s="17"/>
      <c r="O301" s="17"/>
      <c r="P301" s="17"/>
      <c r="Q301" s="17"/>
      <c r="R301" s="17"/>
      <c r="S301" s="17"/>
      <c r="T301" s="17"/>
      <c r="U301" s="17"/>
      <c r="V301" s="17"/>
      <c r="W301" s="17"/>
      <c r="X301" s="17"/>
    </row>
    <row r="302" spans="1:24" s="123" customFormat="1" ht="15" x14ac:dyDescent="0.25">
      <c r="A302" s="17"/>
      <c r="B302" s="180"/>
      <c r="C302" s="17"/>
      <c r="E302" s="157"/>
      <c r="F302" s="125"/>
      <c r="I302" s="17"/>
      <c r="J302" s="17"/>
      <c r="K302" s="17"/>
      <c r="L302" s="17"/>
      <c r="M302" s="17"/>
      <c r="N302" s="17"/>
      <c r="O302" s="17"/>
      <c r="P302" s="17"/>
      <c r="Q302" s="17"/>
      <c r="R302" s="17"/>
      <c r="S302" s="17"/>
      <c r="T302" s="17"/>
      <c r="U302" s="17"/>
      <c r="V302" s="17"/>
      <c r="W302" s="17"/>
      <c r="X302" s="17"/>
    </row>
    <row r="303" spans="1:24" s="123" customFormat="1" ht="15" x14ac:dyDescent="0.25">
      <c r="A303" s="17"/>
      <c r="B303" s="180"/>
      <c r="C303" s="17"/>
      <c r="E303" s="157"/>
      <c r="F303" s="125"/>
      <c r="I303" s="17"/>
      <c r="J303" s="17"/>
      <c r="K303" s="17"/>
      <c r="L303" s="17"/>
      <c r="M303" s="17"/>
      <c r="N303" s="17"/>
      <c r="O303" s="17"/>
      <c r="P303" s="17"/>
      <c r="Q303" s="17"/>
      <c r="R303" s="17"/>
      <c r="S303" s="17"/>
      <c r="T303" s="17"/>
      <c r="U303" s="17"/>
      <c r="V303" s="17"/>
      <c r="W303" s="17"/>
      <c r="X303" s="17"/>
    </row>
    <row r="304" spans="1:24" s="123" customFormat="1" ht="15" x14ac:dyDescent="0.25">
      <c r="A304" s="17"/>
      <c r="B304" s="180"/>
      <c r="C304" s="17"/>
      <c r="E304" s="157"/>
      <c r="F304" s="125"/>
      <c r="I304" s="17"/>
      <c r="J304" s="17"/>
      <c r="K304" s="17"/>
      <c r="L304" s="17"/>
      <c r="M304" s="17"/>
      <c r="N304" s="17"/>
      <c r="O304" s="17"/>
      <c r="P304" s="17"/>
      <c r="Q304" s="17"/>
      <c r="R304" s="17"/>
      <c r="S304" s="17"/>
      <c r="T304" s="17"/>
      <c r="U304" s="17"/>
      <c r="V304" s="17"/>
      <c r="W304" s="17"/>
      <c r="X304" s="17"/>
    </row>
    <row r="305" spans="1:24" s="123" customFormat="1" ht="15" x14ac:dyDescent="0.25">
      <c r="A305" s="17"/>
      <c r="B305" s="180"/>
      <c r="C305" s="17"/>
      <c r="E305" s="157"/>
      <c r="F305" s="125"/>
      <c r="I305" s="17"/>
      <c r="J305" s="17"/>
      <c r="K305" s="17"/>
      <c r="L305" s="17"/>
      <c r="M305" s="17"/>
      <c r="N305" s="17"/>
      <c r="O305" s="17"/>
      <c r="P305" s="17"/>
      <c r="Q305" s="17"/>
      <c r="R305" s="17"/>
      <c r="S305" s="17"/>
      <c r="T305" s="17"/>
      <c r="U305" s="17"/>
      <c r="V305" s="17"/>
      <c r="W305" s="17"/>
      <c r="X305" s="17"/>
    </row>
    <row r="306" spans="1:24" s="123" customFormat="1" ht="15" x14ac:dyDescent="0.25">
      <c r="A306" s="17"/>
      <c r="B306" s="180"/>
      <c r="C306" s="17"/>
      <c r="E306" s="157"/>
      <c r="F306" s="125"/>
      <c r="I306" s="17"/>
      <c r="J306" s="17"/>
      <c r="K306" s="17"/>
      <c r="L306" s="17"/>
      <c r="M306" s="17"/>
      <c r="N306" s="17"/>
      <c r="O306" s="17"/>
      <c r="P306" s="17"/>
      <c r="Q306" s="17"/>
      <c r="R306" s="17"/>
      <c r="S306" s="17"/>
      <c r="T306" s="17"/>
      <c r="U306" s="17"/>
      <c r="V306" s="17"/>
      <c r="W306" s="17"/>
      <c r="X306" s="17"/>
    </row>
    <row r="307" spans="1:24" s="123" customFormat="1" ht="15" x14ac:dyDescent="0.25">
      <c r="A307" s="17"/>
      <c r="B307" s="180"/>
      <c r="C307" s="17"/>
      <c r="E307" s="157"/>
      <c r="F307" s="125"/>
      <c r="I307" s="17"/>
      <c r="J307" s="17"/>
      <c r="K307" s="17"/>
      <c r="L307" s="17"/>
      <c r="M307" s="17"/>
      <c r="N307" s="17"/>
      <c r="O307" s="17"/>
      <c r="P307" s="17"/>
      <c r="Q307" s="17"/>
      <c r="R307" s="17"/>
      <c r="S307" s="17"/>
      <c r="T307" s="17"/>
      <c r="U307" s="17"/>
      <c r="V307" s="17"/>
      <c r="W307" s="17"/>
      <c r="X307" s="17"/>
    </row>
    <row r="308" spans="1:24" s="123" customFormat="1" ht="15" x14ac:dyDescent="0.25">
      <c r="A308" s="17"/>
      <c r="B308" s="180"/>
      <c r="C308" s="17"/>
      <c r="E308" s="157"/>
      <c r="F308" s="125"/>
      <c r="I308" s="17"/>
      <c r="J308" s="17"/>
      <c r="K308" s="17"/>
      <c r="L308" s="17"/>
      <c r="M308" s="17"/>
      <c r="N308" s="17"/>
      <c r="O308" s="17"/>
      <c r="P308" s="17"/>
      <c r="Q308" s="17"/>
      <c r="R308" s="17"/>
      <c r="S308" s="17"/>
      <c r="T308" s="17"/>
      <c r="U308" s="17"/>
      <c r="V308" s="17"/>
      <c r="W308" s="17"/>
      <c r="X308" s="17"/>
    </row>
    <row r="309" spans="1:24" s="123" customFormat="1" ht="15" x14ac:dyDescent="0.25">
      <c r="A309" s="17"/>
      <c r="B309" s="180"/>
      <c r="C309" s="17"/>
      <c r="E309" s="157"/>
      <c r="F309" s="125"/>
      <c r="I309" s="17"/>
      <c r="J309" s="17"/>
      <c r="K309" s="17"/>
      <c r="L309" s="17"/>
      <c r="M309" s="17"/>
      <c r="N309" s="17"/>
      <c r="O309" s="17"/>
      <c r="P309" s="17"/>
      <c r="Q309" s="17"/>
      <c r="R309" s="17"/>
      <c r="S309" s="17"/>
      <c r="T309" s="17"/>
      <c r="U309" s="17"/>
      <c r="V309" s="17"/>
      <c r="W309" s="17"/>
      <c r="X309" s="17"/>
    </row>
    <row r="310" spans="1:24" s="123" customFormat="1" ht="15" x14ac:dyDescent="0.25">
      <c r="A310" s="17"/>
      <c r="B310" s="180"/>
      <c r="C310" s="17"/>
      <c r="E310" s="157"/>
      <c r="F310" s="125"/>
      <c r="I310" s="17"/>
      <c r="J310" s="17"/>
      <c r="K310" s="17"/>
      <c r="L310" s="17"/>
      <c r="M310" s="17"/>
      <c r="N310" s="17"/>
      <c r="O310" s="17"/>
      <c r="P310" s="17"/>
      <c r="Q310" s="17"/>
      <c r="R310" s="17"/>
      <c r="S310" s="17"/>
      <c r="T310" s="17"/>
      <c r="U310" s="17"/>
      <c r="V310" s="17"/>
      <c r="W310" s="17"/>
      <c r="X310" s="17"/>
    </row>
    <row r="311" spans="1:24" s="123" customFormat="1" ht="15" x14ac:dyDescent="0.25">
      <c r="A311" s="17"/>
      <c r="B311" s="180"/>
      <c r="C311" s="17"/>
      <c r="E311" s="157"/>
      <c r="F311" s="125"/>
      <c r="I311" s="17"/>
      <c r="J311" s="17"/>
      <c r="K311" s="17"/>
      <c r="L311" s="17"/>
      <c r="M311" s="17"/>
      <c r="N311" s="17"/>
      <c r="O311" s="17"/>
      <c r="P311" s="17"/>
      <c r="Q311" s="17"/>
      <c r="R311" s="17"/>
      <c r="S311" s="17"/>
      <c r="T311" s="17"/>
      <c r="U311" s="17"/>
      <c r="V311" s="17"/>
      <c r="W311" s="17"/>
      <c r="X311" s="17"/>
    </row>
    <row r="312" spans="1:24" s="123" customFormat="1" ht="15" x14ac:dyDescent="0.25">
      <c r="A312" s="17"/>
      <c r="B312" s="180"/>
      <c r="C312" s="17"/>
      <c r="E312" s="157"/>
      <c r="F312" s="125"/>
      <c r="I312" s="17"/>
      <c r="J312" s="17"/>
      <c r="K312" s="17"/>
      <c r="L312" s="17"/>
      <c r="M312" s="17"/>
      <c r="N312" s="17"/>
      <c r="O312" s="17"/>
      <c r="P312" s="17"/>
      <c r="Q312" s="17"/>
      <c r="R312" s="17"/>
      <c r="S312" s="17"/>
      <c r="T312" s="17"/>
      <c r="U312" s="17"/>
      <c r="V312" s="17"/>
      <c r="W312" s="17"/>
      <c r="X312" s="17"/>
    </row>
    <row r="313" spans="1:24" s="123" customFormat="1" ht="15" x14ac:dyDescent="0.25">
      <c r="A313" s="17"/>
      <c r="B313" s="180"/>
      <c r="C313" s="17"/>
      <c r="E313" s="157"/>
      <c r="F313" s="125"/>
      <c r="I313" s="17"/>
      <c r="J313" s="17"/>
      <c r="K313" s="17"/>
      <c r="L313" s="17"/>
      <c r="M313" s="17"/>
      <c r="N313" s="17"/>
      <c r="O313" s="17"/>
      <c r="P313" s="17"/>
      <c r="Q313" s="17"/>
      <c r="R313" s="17"/>
      <c r="S313" s="17"/>
      <c r="T313" s="17"/>
      <c r="U313" s="17"/>
      <c r="V313" s="17"/>
      <c r="W313" s="17"/>
      <c r="X313" s="17"/>
    </row>
    <row r="314" spans="1:24" s="123" customFormat="1" ht="15" x14ac:dyDescent="0.25">
      <c r="A314" s="17"/>
      <c r="B314" s="180"/>
      <c r="C314" s="17"/>
      <c r="E314" s="157"/>
      <c r="F314" s="125"/>
      <c r="I314" s="17"/>
      <c r="J314" s="17"/>
      <c r="K314" s="17"/>
      <c r="L314" s="17"/>
      <c r="M314" s="17"/>
      <c r="N314" s="17"/>
      <c r="O314" s="17"/>
      <c r="P314" s="17"/>
      <c r="Q314" s="17"/>
      <c r="R314" s="17"/>
      <c r="S314" s="17"/>
      <c r="T314" s="17"/>
      <c r="U314" s="17"/>
      <c r="V314" s="17"/>
      <c r="W314" s="17"/>
      <c r="X314" s="17"/>
    </row>
    <row r="315" spans="1:24" s="123" customFormat="1" ht="15" x14ac:dyDescent="0.25">
      <c r="A315" s="17"/>
      <c r="B315" s="180"/>
      <c r="C315" s="17"/>
      <c r="E315" s="157"/>
      <c r="F315" s="125"/>
      <c r="I315" s="17"/>
      <c r="J315" s="17"/>
      <c r="K315" s="17"/>
      <c r="L315" s="17"/>
      <c r="M315" s="17"/>
      <c r="N315" s="17"/>
      <c r="O315" s="17"/>
      <c r="P315" s="17"/>
      <c r="Q315" s="17"/>
      <c r="R315" s="17"/>
      <c r="S315" s="17"/>
      <c r="T315" s="17"/>
      <c r="U315" s="17"/>
      <c r="V315" s="17"/>
      <c r="W315" s="17"/>
      <c r="X315" s="17"/>
    </row>
    <row r="316" spans="1:24" s="123" customFormat="1" ht="15" x14ac:dyDescent="0.25">
      <c r="A316" s="17"/>
      <c r="B316" s="180"/>
      <c r="C316" s="17"/>
      <c r="E316" s="157"/>
      <c r="F316" s="125"/>
      <c r="I316" s="17"/>
      <c r="J316" s="17"/>
      <c r="K316" s="17"/>
      <c r="L316" s="17"/>
      <c r="M316" s="17"/>
      <c r="N316" s="17"/>
      <c r="O316" s="17"/>
      <c r="P316" s="17"/>
      <c r="Q316" s="17"/>
      <c r="R316" s="17"/>
      <c r="S316" s="17"/>
      <c r="T316" s="17"/>
      <c r="U316" s="17"/>
      <c r="V316" s="17"/>
      <c r="W316" s="17"/>
      <c r="X316" s="17"/>
    </row>
  </sheetData>
  <sheetProtection formatCells="0" formatColumns="0" formatRows="0" insertColumns="0" insertRows="0" insertHyperlinks="0" selectLockedCells="1" autoFilter="0"/>
  <mergeCells count="14">
    <mergeCell ref="D1:X1"/>
    <mergeCell ref="A2:X2"/>
    <mergeCell ref="A4:A7"/>
    <mergeCell ref="B4:B7"/>
    <mergeCell ref="C4:C7"/>
    <mergeCell ref="D4:D7"/>
    <mergeCell ref="E4:E7"/>
    <mergeCell ref="F4:F7"/>
    <mergeCell ref="G4:W4"/>
    <mergeCell ref="X4:X7"/>
    <mergeCell ref="G5:G7"/>
    <mergeCell ref="H5:W5"/>
    <mergeCell ref="H6:O6"/>
    <mergeCell ref="P6:W6"/>
  </mergeCells>
  <conditionalFormatting sqref="Q9">
    <cfRule type="expression" dxfId="40" priority="156">
      <formula>(I9="X")</formula>
    </cfRule>
  </conditionalFormatting>
  <conditionalFormatting sqref="R9">
    <cfRule type="expression" dxfId="39" priority="155">
      <formula>(J9="X")</formula>
    </cfRule>
  </conditionalFormatting>
  <conditionalFormatting sqref="S9:U9 W9">
    <cfRule type="expression" dxfId="38" priority="154">
      <formula>(K9="X")</formula>
    </cfRule>
  </conditionalFormatting>
  <conditionalFormatting sqref="V9">
    <cfRule type="expression" dxfId="37" priority="153">
      <formula>(N9="X")</formula>
    </cfRule>
  </conditionalFormatting>
  <conditionalFormatting sqref="I9:J9">
    <cfRule type="expression" dxfId="36" priority="152">
      <formula>(Q9="x")</formula>
    </cfRule>
  </conditionalFormatting>
  <conditionalFormatting sqref="K9:O9">
    <cfRule type="expression" dxfId="35" priority="151">
      <formula>(S9="X")</formula>
    </cfRule>
  </conditionalFormatting>
  <conditionalFormatting sqref="I9">
    <cfRule type="expression" dxfId="34" priority="150">
      <formula>(G9="X")</formula>
    </cfRule>
  </conditionalFormatting>
  <conditionalFormatting sqref="J9">
    <cfRule type="expression" dxfId="33" priority="149">
      <formula>(G9="X")</formula>
    </cfRule>
  </conditionalFormatting>
  <conditionalFormatting sqref="K9">
    <cfRule type="expression" dxfId="32" priority="148">
      <formula>(G9="X")</formula>
    </cfRule>
  </conditionalFormatting>
  <conditionalFormatting sqref="L9">
    <cfRule type="expression" dxfId="31" priority="147">
      <formula>(G9="X")</formula>
    </cfRule>
  </conditionalFormatting>
  <conditionalFormatting sqref="M9">
    <cfRule type="expression" dxfId="30" priority="146">
      <formula>(G9="X")</formula>
    </cfRule>
  </conditionalFormatting>
  <conditionalFormatting sqref="N9">
    <cfRule type="expression" dxfId="29" priority="145">
      <formula>(G9="X")</formula>
    </cfRule>
  </conditionalFormatting>
  <conditionalFormatting sqref="O9">
    <cfRule type="expression" dxfId="28" priority="144">
      <formula>(G9="X")</formula>
    </cfRule>
  </conditionalFormatting>
  <conditionalFormatting sqref="Q9">
    <cfRule type="expression" dxfId="27" priority="143">
      <formula>(G9="X")</formula>
    </cfRule>
  </conditionalFormatting>
  <conditionalFormatting sqref="R9">
    <cfRule type="expression" dxfId="26" priority="142">
      <formula>(G9="X")</formula>
    </cfRule>
  </conditionalFormatting>
  <conditionalFormatting sqref="S9">
    <cfRule type="expression" dxfId="25" priority="141">
      <formula>(G9="X")</formula>
    </cfRule>
  </conditionalFormatting>
  <conditionalFormatting sqref="T9">
    <cfRule type="expression" dxfId="24" priority="140">
      <formula>(G9="X")</formula>
    </cfRule>
  </conditionalFormatting>
  <conditionalFormatting sqref="U9">
    <cfRule type="expression" dxfId="23" priority="139">
      <formula>(G9="X")</formula>
    </cfRule>
  </conditionalFormatting>
  <conditionalFormatting sqref="V9">
    <cfRule type="expression" dxfId="22" priority="138">
      <formula>(G9="X")</formula>
    </cfRule>
  </conditionalFormatting>
  <conditionalFormatting sqref="W9">
    <cfRule type="expression" dxfId="21" priority="137">
      <formula>(G9="X")</formula>
    </cfRule>
  </conditionalFormatting>
  <conditionalFormatting sqref="Q8">
    <cfRule type="expression" dxfId="20" priority="20">
      <formula>(I8="X")</formula>
    </cfRule>
  </conditionalFormatting>
  <conditionalFormatting sqref="R8">
    <cfRule type="expression" dxfId="19" priority="19">
      <formula>(J8="X")</formula>
    </cfRule>
  </conditionalFormatting>
  <conditionalFormatting sqref="S8:U8 W8">
    <cfRule type="expression" dxfId="18" priority="18">
      <formula>(K8="X")</formula>
    </cfRule>
  </conditionalFormatting>
  <conditionalFormatting sqref="V8">
    <cfRule type="expression" dxfId="17" priority="17">
      <formula>(N8="X")</formula>
    </cfRule>
  </conditionalFormatting>
  <conditionalFormatting sqref="I8:J8">
    <cfRule type="expression" dxfId="16" priority="16">
      <formula>(Q8="x")</formula>
    </cfRule>
  </conditionalFormatting>
  <conditionalFormatting sqref="K8:O8">
    <cfRule type="expression" dxfId="15" priority="15">
      <formula>(S8="X")</formula>
    </cfRule>
  </conditionalFormatting>
  <conditionalFormatting sqref="I8">
    <cfRule type="expression" dxfId="14" priority="14">
      <formula>(G8="X")</formula>
    </cfRule>
  </conditionalFormatting>
  <conditionalFormatting sqref="J8">
    <cfRule type="expression" dxfId="13" priority="13">
      <formula>(G8="X")</formula>
    </cfRule>
  </conditionalFormatting>
  <conditionalFormatting sqref="K8">
    <cfRule type="expression" dxfId="12" priority="12">
      <formula>(G8="X")</formula>
    </cfRule>
  </conditionalFormatting>
  <conditionalFormatting sqref="L8">
    <cfRule type="expression" dxfId="11" priority="11">
      <formula>(G8="X")</formula>
    </cfRule>
  </conditionalFormatting>
  <conditionalFormatting sqref="M8">
    <cfRule type="expression" dxfId="10" priority="10">
      <formula>(G8="X")</formula>
    </cfRule>
  </conditionalFormatting>
  <conditionalFormatting sqref="N8">
    <cfRule type="expression" dxfId="9" priority="9">
      <formula>(G8="X")</formula>
    </cfRule>
  </conditionalFormatting>
  <conditionalFormatting sqref="O8">
    <cfRule type="expression" dxfId="8" priority="8">
      <formula>(G8="X")</formula>
    </cfRule>
  </conditionalFormatting>
  <conditionalFormatting sqref="Q8">
    <cfRule type="expression" dxfId="7" priority="7">
      <formula>(G8="X")</formula>
    </cfRule>
  </conditionalFormatting>
  <conditionalFormatting sqref="R8">
    <cfRule type="expression" dxfId="6" priority="6">
      <formula>(G8="X")</formula>
    </cfRule>
  </conditionalFormatting>
  <conditionalFormatting sqref="S8">
    <cfRule type="expression" dxfId="5" priority="5">
      <formula>(G8="X")</formula>
    </cfRule>
  </conditionalFormatting>
  <conditionalFormatting sqref="T8">
    <cfRule type="expression" dxfId="4" priority="4">
      <formula>(G8="X")</formula>
    </cfRule>
  </conditionalFormatting>
  <conditionalFormatting sqref="U8">
    <cfRule type="expression" dxfId="3" priority="3">
      <formula>(G8="X")</formula>
    </cfRule>
  </conditionalFormatting>
  <conditionalFormatting sqref="V8">
    <cfRule type="expression" dxfId="2" priority="2">
      <formula>(G8="X")</formula>
    </cfRule>
  </conditionalFormatting>
  <conditionalFormatting sqref="W8">
    <cfRule type="expression" dxfId="1" priority="1">
      <formula>(G8="X")</formula>
    </cfRule>
  </conditionalFormatting>
  <dataValidations count="4">
    <dataValidation type="list" allowBlank="1" showInputMessage="1" showErrorMessage="1" sqref="F9">
      <formula1>$F$17:$F$57</formula1>
    </dataValidation>
    <dataValidation type="list" allowBlank="1" showInputMessage="1" showErrorMessage="1" sqref="E9">
      <formula1>$E$17:$E$48</formula1>
    </dataValidation>
    <dataValidation type="list" allowBlank="1" showInputMessage="1" showErrorMessage="1" sqref="F8">
      <formula1>$C$30:$C$36</formula1>
    </dataValidation>
    <dataValidation type="list" allowBlank="1" showInputMessage="1" showErrorMessage="1" sqref="E8">
      <formula1>$B$30:$B$31</formula1>
    </dataValidation>
  </dataValidations>
  <printOptions horizontalCentered="1"/>
  <pageMargins left="0.70866141732283472" right="0.70866141732283472" top="0.74803149606299213" bottom="0.74803149606299213" header="0.31496062992125984" footer="0.31496062992125984"/>
  <pageSetup scale="64"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B1:I53"/>
  <sheetViews>
    <sheetView showGridLines="0" zoomScale="115" zoomScaleNormal="115" zoomScaleSheetLayoutView="100" workbookViewId="0">
      <pane ySplit="7" topLeftCell="A8" activePane="bottomLeft" state="frozen"/>
      <selection activeCell="B11" sqref="B11"/>
      <selection pane="bottomLeft" activeCell="G8" sqref="G8"/>
    </sheetView>
  </sheetViews>
  <sheetFormatPr baseColWidth="10" defaultColWidth="11.42578125" defaultRowHeight="15" x14ac:dyDescent="0.25"/>
  <cols>
    <col min="1" max="1" width="2.85546875" customWidth="1"/>
    <col min="2" max="2" width="15.5703125" customWidth="1"/>
    <col min="3" max="3" width="10.85546875" customWidth="1"/>
    <col min="4" max="4" width="14" customWidth="1"/>
    <col min="5" max="5" width="16.5703125" style="128" customWidth="1"/>
    <col min="6" max="6" width="8.5703125" style="128" customWidth="1"/>
    <col min="7" max="7" width="89.85546875" style="125" customWidth="1"/>
    <col min="8" max="9" width="11.42578125" style="125"/>
  </cols>
  <sheetData>
    <row r="1" spans="2:9" s="13" customFormat="1" ht="15.75" x14ac:dyDescent="0.25">
      <c r="E1" s="437" t="s">
        <v>143</v>
      </c>
      <c r="F1" s="437"/>
      <c r="G1" s="437"/>
    </row>
    <row r="2" spans="2:9" s="13" customFormat="1" ht="5.25" customHeight="1" x14ac:dyDescent="0.2">
      <c r="E2" s="52"/>
      <c r="F2" s="52"/>
      <c r="G2" s="48"/>
    </row>
    <row r="3" spans="2:9" s="13" customFormat="1" ht="14.25" x14ac:dyDescent="0.2">
      <c r="E3" s="52"/>
      <c r="F3" s="52"/>
      <c r="G3" s="48"/>
    </row>
    <row r="4" spans="2:9" s="13" customFormat="1" ht="14.25" x14ac:dyDescent="0.2">
      <c r="E4" s="52"/>
      <c r="F4" s="52"/>
      <c r="G4" s="48"/>
    </row>
    <row r="5" spans="2:9" s="13" customFormat="1" ht="31.5" customHeight="1" x14ac:dyDescent="0.2">
      <c r="B5" s="613" t="s">
        <v>141</v>
      </c>
      <c r="C5" s="613"/>
      <c r="D5" s="613"/>
      <c r="E5" s="613"/>
      <c r="F5" s="613"/>
      <c r="G5" s="613"/>
      <c r="I5" s="16"/>
    </row>
    <row r="6" spans="2:9" s="13" customFormat="1" ht="12.75" customHeight="1" thickBot="1" x14ac:dyDescent="0.3">
      <c r="E6" s="126"/>
      <c r="F6" s="126"/>
      <c r="G6" s="127"/>
    </row>
    <row r="7" spans="2:9" s="13" customFormat="1" ht="42.75" customHeight="1" thickBot="1" x14ac:dyDescent="0.25">
      <c r="B7" s="227" t="s">
        <v>114</v>
      </c>
      <c r="C7" s="227" t="s">
        <v>120</v>
      </c>
      <c r="D7" s="227" t="s">
        <v>119</v>
      </c>
      <c r="E7" s="227" t="s">
        <v>49</v>
      </c>
      <c r="F7" s="227" t="s">
        <v>51</v>
      </c>
      <c r="G7" s="228" t="s">
        <v>111</v>
      </c>
    </row>
    <row r="8" spans="2:9" s="29" customFormat="1" x14ac:dyDescent="0.25">
      <c r="B8" s="131"/>
      <c r="C8" s="132"/>
      <c r="D8" s="133"/>
      <c r="E8" s="282"/>
      <c r="F8" s="107"/>
      <c r="G8" s="294"/>
    </row>
    <row r="9" spans="2:9" s="125" customFormat="1" x14ac:dyDescent="0.25">
      <c r="E9"/>
      <c r="F9"/>
      <c r="G9"/>
    </row>
    <row r="10" spans="2:9" s="125" customFormat="1" x14ac:dyDescent="0.25">
      <c r="E10"/>
      <c r="F10"/>
      <c r="G10"/>
    </row>
    <row r="11" spans="2:9" s="125" customFormat="1" x14ac:dyDescent="0.25">
      <c r="E11"/>
      <c r="F11"/>
      <c r="G11"/>
    </row>
    <row r="12" spans="2:9" s="125" customFormat="1" x14ac:dyDescent="0.25">
      <c r="E12"/>
      <c r="F12"/>
      <c r="G12"/>
    </row>
    <row r="13" spans="2:9" s="125" customFormat="1" x14ac:dyDescent="0.25">
      <c r="E13"/>
      <c r="F13"/>
      <c r="G13"/>
    </row>
    <row r="14" spans="2:9" s="125" customFormat="1" x14ac:dyDescent="0.25">
      <c r="E14"/>
      <c r="F14"/>
      <c r="G14"/>
    </row>
    <row r="15" spans="2:9" s="125" customFormat="1" x14ac:dyDescent="0.25">
      <c r="E15"/>
      <c r="F15"/>
      <c r="G15"/>
    </row>
    <row r="16" spans="2:9" s="125" customFormat="1" x14ac:dyDescent="0.25">
      <c r="E16"/>
      <c r="F16"/>
      <c r="G16"/>
    </row>
    <row r="17" spans="5:7" s="125" customFormat="1" x14ac:dyDescent="0.25">
      <c r="E17"/>
      <c r="F17"/>
      <c r="G17"/>
    </row>
    <row r="18" spans="5:7" s="125" customFormat="1" x14ac:dyDescent="0.25">
      <c r="E18"/>
      <c r="F18"/>
      <c r="G18"/>
    </row>
    <row r="19" spans="5:7" s="125" customFormat="1" x14ac:dyDescent="0.25">
      <c r="E19"/>
      <c r="F19"/>
      <c r="G19"/>
    </row>
    <row r="20" spans="5:7" s="125" customFormat="1" x14ac:dyDescent="0.25">
      <c r="E20"/>
      <c r="F20"/>
      <c r="G20"/>
    </row>
    <row r="21" spans="5:7" s="125" customFormat="1" x14ac:dyDescent="0.25">
      <c r="E21"/>
      <c r="F21"/>
      <c r="G21"/>
    </row>
    <row r="22" spans="5:7" s="125" customFormat="1" x14ac:dyDescent="0.25">
      <c r="E22"/>
      <c r="F22"/>
      <c r="G22"/>
    </row>
    <row r="23" spans="5:7" s="125" customFormat="1" x14ac:dyDescent="0.25">
      <c r="E23"/>
      <c r="F23"/>
      <c r="G23"/>
    </row>
    <row r="24" spans="5:7" s="125" customFormat="1" x14ac:dyDescent="0.25">
      <c r="E24"/>
      <c r="F24"/>
      <c r="G24"/>
    </row>
    <row r="25" spans="5:7" s="125" customFormat="1" x14ac:dyDescent="0.25">
      <c r="E25"/>
      <c r="F25"/>
      <c r="G25"/>
    </row>
    <row r="26" spans="5:7" s="125" customFormat="1" x14ac:dyDescent="0.25">
      <c r="E26"/>
      <c r="F26"/>
      <c r="G26"/>
    </row>
    <row r="27" spans="5:7" s="125" customFormat="1" x14ac:dyDescent="0.25">
      <c r="E27"/>
      <c r="F27"/>
      <c r="G27"/>
    </row>
    <row r="28" spans="5:7" s="125" customFormat="1" x14ac:dyDescent="0.25">
      <c r="E28"/>
      <c r="F28"/>
      <c r="G28"/>
    </row>
    <row r="29" spans="5:7" s="125" customFormat="1" x14ac:dyDescent="0.25">
      <c r="E29"/>
      <c r="F29"/>
      <c r="G29"/>
    </row>
    <row r="30" spans="5:7" s="125" customFormat="1" x14ac:dyDescent="0.25">
      <c r="E30"/>
      <c r="F30"/>
      <c r="G30"/>
    </row>
    <row r="31" spans="5:7" s="125" customFormat="1" x14ac:dyDescent="0.25">
      <c r="E31"/>
      <c r="F31"/>
      <c r="G31"/>
    </row>
    <row r="32" spans="5:7" s="125" customFormat="1" x14ac:dyDescent="0.25">
      <c r="E32"/>
      <c r="F32"/>
      <c r="G32"/>
    </row>
    <row r="33" spans="5:7" s="125" customFormat="1" x14ac:dyDescent="0.25">
      <c r="E33"/>
      <c r="F33"/>
      <c r="G33"/>
    </row>
    <row r="34" spans="5:7" s="125" customFormat="1" x14ac:dyDescent="0.25">
      <c r="E34"/>
      <c r="F34"/>
      <c r="G34"/>
    </row>
    <row r="35" spans="5:7" s="125" customFormat="1" x14ac:dyDescent="0.25">
      <c r="E35"/>
      <c r="F35"/>
      <c r="G35"/>
    </row>
    <row r="36" spans="5:7" s="125" customFormat="1" x14ac:dyDescent="0.25">
      <c r="E36"/>
      <c r="F36"/>
      <c r="G36"/>
    </row>
    <row r="37" spans="5:7" s="125" customFormat="1" x14ac:dyDescent="0.25">
      <c r="E37"/>
      <c r="F37"/>
      <c r="G37"/>
    </row>
    <row r="38" spans="5:7" s="125" customFormat="1" x14ac:dyDescent="0.25">
      <c r="E38"/>
      <c r="F38"/>
      <c r="G38"/>
    </row>
    <row r="39" spans="5:7" s="125" customFormat="1" x14ac:dyDescent="0.25">
      <c r="E39"/>
      <c r="F39"/>
      <c r="G39"/>
    </row>
    <row r="40" spans="5:7" s="125" customFormat="1" x14ac:dyDescent="0.25">
      <c r="E40"/>
      <c r="F40"/>
      <c r="G40"/>
    </row>
    <row r="41" spans="5:7" s="125" customFormat="1" x14ac:dyDescent="0.25">
      <c r="E41"/>
      <c r="F41"/>
      <c r="G41"/>
    </row>
    <row r="42" spans="5:7" s="125" customFormat="1" x14ac:dyDescent="0.25">
      <c r="E42"/>
      <c r="F42"/>
      <c r="G42"/>
    </row>
    <row r="43" spans="5:7" s="125" customFormat="1" x14ac:dyDescent="0.25">
      <c r="E43"/>
      <c r="F43"/>
      <c r="G43"/>
    </row>
    <row r="44" spans="5:7" s="125" customFormat="1" x14ac:dyDescent="0.25">
      <c r="E44"/>
      <c r="F44"/>
      <c r="G44"/>
    </row>
    <row r="45" spans="5:7" s="125" customFormat="1" x14ac:dyDescent="0.25">
      <c r="E45"/>
      <c r="F45"/>
      <c r="G45"/>
    </row>
    <row r="46" spans="5:7" s="125" customFormat="1" x14ac:dyDescent="0.25">
      <c r="E46"/>
      <c r="F46"/>
      <c r="G46"/>
    </row>
    <row r="47" spans="5:7" s="125" customFormat="1" x14ac:dyDescent="0.25">
      <c r="E47"/>
      <c r="F47"/>
      <c r="G47"/>
    </row>
    <row r="48" spans="5:7" s="125" customFormat="1" x14ac:dyDescent="0.25">
      <c r="E48"/>
      <c r="F48"/>
      <c r="G48"/>
    </row>
    <row r="49" spans="5:7" s="125" customFormat="1" x14ac:dyDescent="0.25">
      <c r="E49"/>
      <c r="F49"/>
      <c r="G49"/>
    </row>
    <row r="50" spans="5:7" s="125" customFormat="1" x14ac:dyDescent="0.25">
      <c r="E50"/>
      <c r="F50"/>
      <c r="G50"/>
    </row>
    <row r="51" spans="5:7" s="125" customFormat="1" x14ac:dyDescent="0.25">
      <c r="E51"/>
      <c r="F51"/>
      <c r="G51"/>
    </row>
    <row r="52" spans="5:7" s="125" customFormat="1" x14ac:dyDescent="0.25">
      <c r="E52"/>
      <c r="F52"/>
      <c r="G52"/>
    </row>
    <row r="53" spans="5:7" s="125" customFormat="1" x14ac:dyDescent="0.25">
      <c r="E53"/>
      <c r="F53"/>
      <c r="G53"/>
    </row>
  </sheetData>
  <autoFilter ref="A7:I7"/>
  <mergeCells count="2">
    <mergeCell ref="E1:G1"/>
    <mergeCell ref="B5:G5"/>
  </mergeCells>
  <conditionalFormatting sqref="E8:F8">
    <cfRule type="expression" dxfId="0" priority="1">
      <formula>COUNTIF($E8:$M8,"1")</formula>
    </cfRule>
  </conditionalFormatting>
  <printOptions horizontalCentered="1"/>
  <pageMargins left="0.23622047244094491" right="0.23622047244094491" top="0.74803149606299213" bottom="0.74803149606299213" header="0.31496062992125984" footer="0.31496062992125984"/>
  <pageSetup scale="67"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ColWidth="8.85546875" defaultRowHeight="15" x14ac:dyDescent="0.2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3F62E"/>
    <pageSetUpPr fitToPage="1"/>
  </sheetPr>
  <dimension ref="A1:M15"/>
  <sheetViews>
    <sheetView showGridLines="0" view="pageBreakPreview" zoomScaleNormal="100" zoomScaleSheetLayoutView="100" workbookViewId="0">
      <pane ySplit="5" topLeftCell="A6" activePane="bottomLeft" state="frozen"/>
      <selection activeCell="M19" sqref="M19"/>
      <selection pane="bottomLeft" activeCell="M19" sqref="M19"/>
    </sheetView>
  </sheetViews>
  <sheetFormatPr baseColWidth="10" defaultColWidth="11.5703125" defaultRowHeight="12" x14ac:dyDescent="0.2"/>
  <cols>
    <col min="1" max="1" width="4.7109375" style="398" customWidth="1"/>
    <col min="2" max="2" width="14.85546875" style="399" bestFit="1" customWidth="1"/>
    <col min="3" max="3" width="10.5703125" style="398" customWidth="1"/>
    <col min="4" max="4" width="15" style="399" customWidth="1"/>
    <col min="5" max="5" width="11.28515625" style="398" customWidth="1"/>
    <col min="6" max="6" width="21" style="398" customWidth="1"/>
    <col min="7" max="7" width="32.28515625" style="399" bestFit="1" customWidth="1"/>
    <col min="8" max="8" width="14.7109375" style="399" bestFit="1" customWidth="1"/>
    <col min="9" max="9" width="31.140625" style="398" customWidth="1"/>
    <col min="10" max="10" width="20.42578125" style="399" customWidth="1"/>
    <col min="11" max="11" width="30" style="399" customWidth="1"/>
    <col min="12" max="12" width="23.7109375" style="399" customWidth="1"/>
    <col min="13" max="13" width="20.42578125" style="414" customWidth="1"/>
    <col min="14" max="16384" width="11.5703125" style="398"/>
  </cols>
  <sheetData>
    <row r="1" spans="1:13" ht="24" customHeight="1" x14ac:dyDescent="0.2">
      <c r="L1" s="400"/>
      <c r="M1" s="401" t="s">
        <v>202</v>
      </c>
    </row>
    <row r="2" spans="1:13" ht="12.6" customHeight="1" x14ac:dyDescent="0.2">
      <c r="C2" s="445"/>
      <c r="D2" s="445"/>
      <c r="E2" s="445"/>
      <c r="F2" s="445"/>
      <c r="G2" s="445"/>
      <c r="H2" s="445"/>
      <c r="M2" s="399"/>
    </row>
    <row r="3" spans="1:13" ht="55.5" customHeight="1" x14ac:dyDescent="0.2">
      <c r="A3" s="445" t="s">
        <v>203</v>
      </c>
      <c r="B3" s="445"/>
      <c r="C3" s="445"/>
      <c r="D3" s="445"/>
      <c r="E3" s="445"/>
      <c r="F3" s="445"/>
      <c r="G3" s="445"/>
      <c r="H3" s="445"/>
      <c r="I3" s="445"/>
      <c r="J3" s="445"/>
      <c r="K3" s="445"/>
      <c r="L3" s="445"/>
      <c r="M3" s="445"/>
    </row>
    <row r="4" spans="1:13" ht="12.75" thickBot="1" x14ac:dyDescent="0.25">
      <c r="M4" s="399"/>
    </row>
    <row r="5" spans="1:13" s="399" customFormat="1" ht="61.5" customHeight="1" thickTop="1" x14ac:dyDescent="0.2">
      <c r="A5" s="402" t="s">
        <v>50</v>
      </c>
      <c r="B5" s="403" t="s">
        <v>49</v>
      </c>
      <c r="C5" s="403" t="s">
        <v>204</v>
      </c>
      <c r="D5" s="403" t="s">
        <v>205</v>
      </c>
      <c r="E5" s="403" t="s">
        <v>206</v>
      </c>
      <c r="F5" s="403" t="s">
        <v>207</v>
      </c>
      <c r="G5" s="403" t="s">
        <v>208</v>
      </c>
      <c r="H5" s="403" t="s">
        <v>209</v>
      </c>
      <c r="I5" s="403" t="s">
        <v>210</v>
      </c>
      <c r="J5" s="404" t="s">
        <v>211</v>
      </c>
      <c r="K5" s="404" t="s">
        <v>212</v>
      </c>
      <c r="L5" s="405" t="s">
        <v>213</v>
      </c>
      <c r="M5" s="406" t="s">
        <v>214</v>
      </c>
    </row>
    <row r="6" spans="1:13" x14ac:dyDescent="0.2">
      <c r="A6" s="407">
        <v>1</v>
      </c>
      <c r="B6" s="408" t="s">
        <v>28</v>
      </c>
      <c r="C6" s="408">
        <v>6</v>
      </c>
      <c r="D6" s="408" t="s">
        <v>215</v>
      </c>
      <c r="E6" s="408" t="s">
        <v>2</v>
      </c>
      <c r="F6" s="409">
        <v>43798</v>
      </c>
      <c r="G6" s="408" t="s">
        <v>216</v>
      </c>
      <c r="H6" s="408" t="s">
        <v>217</v>
      </c>
      <c r="I6" s="410" t="s">
        <v>218</v>
      </c>
      <c r="J6" s="407" t="s">
        <v>168</v>
      </c>
      <c r="K6" s="409" t="s">
        <v>219</v>
      </c>
      <c r="L6" s="407"/>
      <c r="M6" s="409"/>
    </row>
    <row r="7" spans="1:13" hidden="1" x14ac:dyDescent="0.2">
      <c r="A7" s="407"/>
      <c r="B7" s="408"/>
      <c r="C7" s="408"/>
      <c r="D7" s="408"/>
      <c r="E7" s="408"/>
      <c r="F7" s="409"/>
      <c r="G7" s="408"/>
      <c r="H7" s="411"/>
      <c r="I7" s="412"/>
      <c r="J7" s="407"/>
      <c r="K7" s="409"/>
      <c r="L7" s="407"/>
      <c r="M7" s="409"/>
    </row>
    <row r="8" spans="1:13" hidden="1" x14ac:dyDescent="0.2">
      <c r="A8" s="407"/>
      <c r="B8" s="408"/>
      <c r="C8" s="408"/>
      <c r="D8" s="408"/>
      <c r="E8" s="408"/>
      <c r="F8" s="409"/>
      <c r="G8" s="408"/>
      <c r="H8" s="411"/>
      <c r="I8" s="412"/>
      <c r="J8" s="407"/>
      <c r="K8" s="409"/>
      <c r="L8" s="407"/>
      <c r="M8" s="409"/>
    </row>
    <row r="9" spans="1:13" hidden="1" x14ac:dyDescent="0.2">
      <c r="A9" s="407"/>
      <c r="B9" s="408"/>
      <c r="C9" s="408"/>
      <c r="D9" s="408"/>
      <c r="E9" s="408"/>
      <c r="F9" s="409"/>
      <c r="G9" s="408"/>
      <c r="H9" s="411"/>
      <c r="I9" s="412"/>
      <c r="J9" s="407"/>
      <c r="K9" s="409"/>
      <c r="L9" s="407"/>
      <c r="M9" s="409"/>
    </row>
    <row r="10" spans="1:13" hidden="1" x14ac:dyDescent="0.2">
      <c r="A10" s="407"/>
      <c r="B10" s="408"/>
      <c r="C10" s="408"/>
      <c r="D10" s="408"/>
      <c r="E10" s="408"/>
      <c r="F10" s="409"/>
      <c r="G10" s="408"/>
      <c r="H10" s="408"/>
      <c r="I10" s="410"/>
      <c r="J10" s="407"/>
      <c r="K10" s="409"/>
      <c r="L10" s="407"/>
      <c r="M10" s="409"/>
    </row>
    <row r="11" spans="1:13" hidden="1" x14ac:dyDescent="0.2">
      <c r="A11" s="407"/>
      <c r="B11" s="408"/>
      <c r="C11" s="408"/>
      <c r="D11" s="408"/>
      <c r="E11" s="408"/>
      <c r="F11" s="409"/>
      <c r="G11" s="408"/>
      <c r="H11" s="413"/>
      <c r="I11" s="410"/>
      <c r="J11" s="407"/>
      <c r="K11" s="409"/>
      <c r="L11" s="407"/>
      <c r="M11" s="409"/>
    </row>
    <row r="12" spans="1:13" hidden="1" x14ac:dyDescent="0.2">
      <c r="A12" s="407"/>
      <c r="B12" s="408"/>
      <c r="C12" s="408"/>
      <c r="D12" s="408"/>
      <c r="E12" s="408"/>
      <c r="F12" s="409"/>
      <c r="G12" s="408"/>
      <c r="H12" s="408"/>
      <c r="I12" s="410"/>
      <c r="J12" s="407"/>
      <c r="K12" s="409"/>
      <c r="L12" s="407"/>
      <c r="M12" s="409"/>
    </row>
    <row r="13" spans="1:13" hidden="1" x14ac:dyDescent="0.2">
      <c r="A13" s="407"/>
      <c r="B13" s="408"/>
      <c r="C13" s="408"/>
      <c r="D13" s="408"/>
      <c r="E13" s="408"/>
      <c r="F13" s="409"/>
      <c r="G13" s="408"/>
      <c r="H13" s="413"/>
      <c r="I13" s="410"/>
      <c r="J13" s="407"/>
      <c r="K13" s="409"/>
      <c r="L13" s="407"/>
      <c r="M13" s="409"/>
    </row>
    <row r="14" spans="1:13" hidden="1" x14ac:dyDescent="0.2">
      <c r="A14" s="407"/>
      <c r="B14" s="408"/>
      <c r="C14" s="408"/>
      <c r="D14" s="408"/>
      <c r="E14" s="408"/>
      <c r="F14" s="409"/>
      <c r="G14" s="408"/>
      <c r="H14" s="408"/>
      <c r="I14" s="410"/>
      <c r="J14" s="407"/>
      <c r="K14" s="409"/>
      <c r="L14" s="407"/>
      <c r="M14" s="409"/>
    </row>
    <row r="15" spans="1:13" x14ac:dyDescent="0.2">
      <c r="A15" s="446" t="s">
        <v>220</v>
      </c>
      <c r="B15" s="446"/>
      <c r="C15" s="446"/>
      <c r="D15" s="446"/>
      <c r="E15" s="446"/>
      <c r="F15" s="446"/>
      <c r="G15" s="446"/>
      <c r="H15" s="446"/>
      <c r="I15" s="446"/>
      <c r="J15" s="446"/>
      <c r="K15" s="446"/>
      <c r="L15" s="446"/>
      <c r="M15" s="446"/>
    </row>
  </sheetData>
  <mergeCells count="3">
    <mergeCell ref="C2:H2"/>
    <mergeCell ref="A3:M3"/>
    <mergeCell ref="A15:M15"/>
  </mergeCells>
  <printOptions horizontalCentered="1"/>
  <pageMargins left="0" right="0" top="0.59055118110236227" bottom="0.39370078740157483" header="0.31496062992125984" footer="0.31496062992125984"/>
  <pageSetup scale="54" fitToHeight="100" orientation="landscape" r:id="rId1"/>
  <drawing r:id="rId2"/>
  <extLst>
    <ext xmlns:x14="http://schemas.microsoft.com/office/spreadsheetml/2009/9/main" uri="{CCE6A557-97BC-4b89-ADB6-D9C93CAAB3DF}">
      <x14:dataValidations xmlns:xm="http://schemas.microsoft.com/office/excel/2006/main" count="4">
        <x14:dataValidation type="list" allowBlank="1" showInputMessage="1" showErrorMessage="1">
          <x14:formula1>
            <xm:f>'C:\Users\diana.hinojosa\AppData\Local\Temp\Temp1_Informe de sesiones CL y CD CE JJRS (002).zip\Informe de sesiones CL y CD CE JJRS\Sesión Extraordinaria CD 10-01-20\[Formato CyS_Ses_Ext_CD_16-01-20.xlsx]Anexo 1'!#REF!</xm:f>
          </x14:formula1>
          <xm:sqref>D6:D14</xm:sqref>
        </x14:dataValidation>
        <x14:dataValidation type="list" allowBlank="1" showInputMessage="1" showErrorMessage="1">
          <x14:formula1>
            <xm:f>'C:\Users\diana.hinojosa\AppData\Local\Temp\Temp1_Informe de sesiones CL y CD CE JJRS (002).zip\Informe de sesiones CL y CD CE JJRS\Sesión Extraordinaria CD 10-01-20\[Formato CyS_Ses_Ext_CD_16-01-20.xlsx]Anexo 1'!#REF!</xm:f>
          </x14:formula1>
          <xm:sqref>E6:E14</xm:sqref>
        </x14:dataValidation>
        <x14:dataValidation type="list" showInputMessage="1" showErrorMessage="1">
          <x14:formula1>
            <xm:f>'C:\Users\diana.hinojosa\AppData\Local\Temp\Temp1_Informe de sesiones CL y CD CE JJRS (002).zip\Informe de sesiones CL y CD CE JJRS\Sesión Extraordinaria CD 10-01-20\[Formato CyS_Ses_Ext_CD_16-01-20.xlsx]Anexo 1'!#REF!</xm:f>
          </x14:formula1>
          <xm:sqref>C6:C14</xm:sqref>
        </x14:dataValidation>
        <x14:dataValidation type="list" showInputMessage="1" showErrorMessage="1">
          <x14:formula1>
            <xm:f>'C:\Users\diana.hinojosa\AppData\Local\Temp\Temp1_Informe de sesiones CL y CD CE JJRS (002).zip\Informe de sesiones CL y CD CE JJRS\Sesión Extraordinaria CD 10-01-20\[Formato CyS_Ses_Ext_CD_16-01-20.xlsx]Anexo 1'!#REF!</xm:f>
          </x14:formula1>
          <xm:sqref>B6:B14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58"/>
  <sheetViews>
    <sheetView showGridLines="0" zoomScaleNormal="100" zoomScaleSheetLayoutView="100" workbookViewId="0">
      <pane xSplit="9" ySplit="12" topLeftCell="J13" activePane="bottomRight" state="frozen"/>
      <selection pane="topRight" activeCell="J1" sqref="J1"/>
      <selection pane="bottomLeft" activeCell="A11" sqref="A11"/>
      <selection pane="bottomRight" activeCell="C6" sqref="C6"/>
    </sheetView>
  </sheetViews>
  <sheetFormatPr baseColWidth="10" defaultColWidth="11.42578125" defaultRowHeight="14.25" x14ac:dyDescent="0.2"/>
  <cols>
    <col min="1" max="1" width="3.140625" style="13" customWidth="1"/>
    <col min="2" max="2" width="15.5703125" style="13" bestFit="1" customWidth="1"/>
    <col min="3" max="3" width="18.7109375" style="14" customWidth="1"/>
    <col min="4" max="4" width="13.7109375" style="13" bestFit="1" customWidth="1"/>
    <col min="5" max="5" width="13.7109375" style="13" customWidth="1"/>
    <col min="6" max="6" width="12.42578125" style="13" customWidth="1"/>
    <col min="7" max="7" width="15.7109375" style="13" customWidth="1"/>
    <col min="8" max="9" width="10.5703125" style="13" customWidth="1"/>
    <col min="10" max="16" width="11.42578125" style="13"/>
    <col min="17" max="17" width="13.140625" style="13" bestFit="1" customWidth="1"/>
    <col min="18" max="16384" width="11.42578125" style="13"/>
  </cols>
  <sheetData>
    <row r="1" spans="2:18" ht="15.75" x14ac:dyDescent="0.25">
      <c r="J1" s="437" t="s">
        <v>118</v>
      </c>
      <c r="K1" s="437"/>
      <c r="L1" s="437"/>
      <c r="M1" s="437"/>
      <c r="N1" s="437"/>
      <c r="O1" s="437"/>
    </row>
    <row r="2" spans="2:18" ht="43.5" customHeight="1" x14ac:dyDescent="0.25">
      <c r="B2" s="448" t="s">
        <v>154</v>
      </c>
      <c r="C2" s="449"/>
      <c r="D2" s="449"/>
      <c r="E2" s="449"/>
      <c r="F2" s="449"/>
    </row>
    <row r="4" spans="2:18" ht="15" thickBot="1" x14ac:dyDescent="0.25">
      <c r="D4" s="161"/>
      <c r="E4" s="161"/>
    </row>
    <row r="5" spans="2:18" ht="33.75" x14ac:dyDescent="0.2">
      <c r="B5" s="177" t="s">
        <v>114</v>
      </c>
      <c r="C5" s="178" t="s">
        <v>120</v>
      </c>
      <c r="D5" s="450" t="s">
        <v>156</v>
      </c>
      <c r="E5" s="451"/>
      <c r="F5" s="178" t="s">
        <v>152</v>
      </c>
      <c r="G5" s="178" t="s">
        <v>153</v>
      </c>
      <c r="Q5" s="178" t="s">
        <v>120</v>
      </c>
      <c r="R5" s="178" t="s">
        <v>155</v>
      </c>
    </row>
    <row r="6" spans="2:18" x14ac:dyDescent="0.2">
      <c r="B6" s="96" t="s">
        <v>173</v>
      </c>
      <c r="C6" s="14" t="s">
        <v>122</v>
      </c>
      <c r="D6" s="18">
        <v>10</v>
      </c>
      <c r="E6" s="13" t="s">
        <v>174</v>
      </c>
      <c r="F6" s="19">
        <f>M20</f>
        <v>0.45833333333333331</v>
      </c>
      <c r="G6" s="19">
        <f>M21</f>
        <v>0.70833333333333337</v>
      </c>
      <c r="Q6" s="14" t="s">
        <v>121</v>
      </c>
      <c r="R6" s="18">
        <v>1</v>
      </c>
    </row>
    <row r="7" spans="2:18" x14ac:dyDescent="0.2">
      <c r="B7" s="96" t="s">
        <v>173</v>
      </c>
      <c r="C7" s="14" t="s">
        <v>122</v>
      </c>
      <c r="D7" s="206">
        <v>16</v>
      </c>
      <c r="E7" s="13" t="s">
        <v>174</v>
      </c>
      <c r="F7" s="19">
        <f>M34</f>
        <v>0.45833333333333331</v>
      </c>
      <c r="G7" s="19">
        <f>M35</f>
        <v>0.70833333333333337</v>
      </c>
      <c r="Q7" s="14" t="s">
        <v>122</v>
      </c>
      <c r="R7" s="18">
        <v>1</v>
      </c>
    </row>
    <row r="8" spans="2:18" ht="15" thickBot="1" x14ac:dyDescent="0.25">
      <c r="B8" s="161"/>
      <c r="C8" s="162"/>
      <c r="D8" s="313"/>
      <c r="E8" s="161"/>
      <c r="F8" s="314"/>
      <c r="G8" s="314"/>
      <c r="Q8" s="14" t="s">
        <v>166</v>
      </c>
      <c r="R8" s="18">
        <v>0</v>
      </c>
    </row>
    <row r="9" spans="2:18" x14ac:dyDescent="0.2">
      <c r="D9" s="18"/>
      <c r="F9" s="19"/>
      <c r="G9" s="19"/>
      <c r="Q9" s="14"/>
      <c r="R9" s="18"/>
    </row>
    <row r="10" spans="2:18" x14ac:dyDescent="0.2">
      <c r="B10" s="100"/>
      <c r="C10" s="300"/>
      <c r="D10" s="100"/>
      <c r="E10" s="100"/>
      <c r="F10" s="100"/>
      <c r="G10" s="100"/>
      <c r="Q10" s="14"/>
      <c r="R10" s="198"/>
    </row>
    <row r="13" spans="2:18" x14ac:dyDescent="0.2">
      <c r="B13" s="452" t="s">
        <v>179</v>
      </c>
      <c r="C13" s="452"/>
      <c r="D13" s="452"/>
      <c r="E13" s="452"/>
      <c r="F13" s="452"/>
      <c r="G13" s="452"/>
      <c r="H13" s="452"/>
      <c r="I13" s="452"/>
    </row>
    <row r="15" spans="2:18" ht="15.6" customHeight="1" x14ac:dyDescent="0.25">
      <c r="D15" s="48"/>
      <c r="E15" s="48"/>
      <c r="F15" s="48"/>
      <c r="G15" s="48"/>
      <c r="H15" s="48"/>
      <c r="I15" s="48"/>
      <c r="P15" s="97"/>
    </row>
    <row r="16" spans="2:18" ht="15.75" x14ac:dyDescent="0.25">
      <c r="D16" s="48"/>
      <c r="E16" s="48"/>
      <c r="F16" s="48"/>
      <c r="G16" s="48"/>
      <c r="H16" s="48"/>
      <c r="I16" s="48"/>
      <c r="J16" s="97"/>
      <c r="K16" s="97"/>
      <c r="L16" s="97"/>
      <c r="M16" s="97"/>
      <c r="N16" s="97"/>
      <c r="O16" s="97"/>
    </row>
    <row r="17" spans="1:13" x14ac:dyDescent="0.2">
      <c r="D17" s="48"/>
      <c r="E17" s="48"/>
      <c r="F17" s="48"/>
      <c r="G17" s="48"/>
      <c r="H17" s="48"/>
      <c r="I17" s="48"/>
    </row>
    <row r="18" spans="1:13" ht="15" thickBot="1" x14ac:dyDescent="0.25">
      <c r="A18" s="447" t="s">
        <v>145</v>
      </c>
      <c r="B18" s="447"/>
      <c r="C18" s="447"/>
      <c r="D18" s="447"/>
      <c r="E18" s="447"/>
      <c r="F18" s="447"/>
      <c r="G18" s="447"/>
      <c r="H18" s="447"/>
      <c r="I18" s="447"/>
    </row>
    <row r="19" spans="1:13" ht="48" customHeight="1" thickBot="1" x14ac:dyDescent="0.25">
      <c r="B19" s="327" t="s">
        <v>114</v>
      </c>
      <c r="C19" s="227" t="s">
        <v>120</v>
      </c>
      <c r="D19" s="227" t="s">
        <v>49</v>
      </c>
      <c r="E19" s="227" t="s">
        <v>0</v>
      </c>
      <c r="F19" s="227" t="s">
        <v>119</v>
      </c>
      <c r="G19" s="227" t="s">
        <v>52</v>
      </c>
      <c r="H19" s="227" t="s">
        <v>53</v>
      </c>
      <c r="I19" s="227" t="s">
        <v>54</v>
      </c>
    </row>
    <row r="20" spans="1:13" ht="15" x14ac:dyDescent="0.25">
      <c r="B20" s="149" t="s">
        <v>173</v>
      </c>
      <c r="C20" s="132" t="s">
        <v>122</v>
      </c>
      <c r="D20" s="318" t="s">
        <v>17</v>
      </c>
      <c r="E20" s="258">
        <v>1</v>
      </c>
      <c r="F20" s="259">
        <v>43840</v>
      </c>
      <c r="G20" s="289">
        <v>0.70833333333333337</v>
      </c>
      <c r="H20" s="260">
        <v>0.71180555555555547</v>
      </c>
      <c r="I20" s="261">
        <v>0.72222222222222221</v>
      </c>
      <c r="J20" s="448" t="s">
        <v>175</v>
      </c>
      <c r="K20" s="448"/>
      <c r="L20" s="448"/>
      <c r="M20" s="38">
        <f>MIN(G20:G33)</f>
        <v>0.45833333333333331</v>
      </c>
    </row>
    <row r="21" spans="1:13" ht="15" x14ac:dyDescent="0.25">
      <c r="B21" s="150" t="s">
        <v>173</v>
      </c>
      <c r="C21" s="98" t="s">
        <v>122</v>
      </c>
      <c r="D21" s="315" t="s">
        <v>17</v>
      </c>
      <c r="E21" s="35">
        <v>2</v>
      </c>
      <c r="F21" s="36">
        <v>43840</v>
      </c>
      <c r="G21" s="37">
        <v>0.45833333333333331</v>
      </c>
      <c r="H21" s="58">
        <v>0.46458333333333335</v>
      </c>
      <c r="I21" s="262">
        <v>0.4777777777777778</v>
      </c>
      <c r="J21" s="448" t="s">
        <v>176</v>
      </c>
      <c r="K21" s="448"/>
      <c r="L21" s="448"/>
      <c r="M21" s="38">
        <f>MAX(G20:G33)</f>
        <v>0.70833333333333337</v>
      </c>
    </row>
    <row r="22" spans="1:13" ht="15" customHeight="1" x14ac:dyDescent="0.2">
      <c r="B22" s="150" t="s">
        <v>173</v>
      </c>
      <c r="C22" s="98" t="s">
        <v>122</v>
      </c>
      <c r="D22" s="315" t="s">
        <v>17</v>
      </c>
      <c r="E22" s="35">
        <v>3</v>
      </c>
      <c r="F22" s="36">
        <v>43840</v>
      </c>
      <c r="G22" s="37">
        <v>0.66666666666666663</v>
      </c>
      <c r="H22" s="58">
        <v>0.66666666666666663</v>
      </c>
      <c r="I22" s="262">
        <v>0.67152777777777783</v>
      </c>
      <c r="J22" s="16"/>
      <c r="K22" s="16"/>
      <c r="L22" s="16"/>
      <c r="M22" s="16"/>
    </row>
    <row r="23" spans="1:13" ht="15" customHeight="1" x14ac:dyDescent="0.25">
      <c r="B23" s="150" t="s">
        <v>173</v>
      </c>
      <c r="C23" s="98" t="s">
        <v>122</v>
      </c>
      <c r="D23" s="315" t="s">
        <v>17</v>
      </c>
      <c r="E23" s="35">
        <v>4</v>
      </c>
      <c r="F23" s="36">
        <v>43840</v>
      </c>
      <c r="G23" s="37">
        <v>0.45833333333333331</v>
      </c>
      <c r="H23" s="58">
        <v>0.46111111111111108</v>
      </c>
      <c r="I23" s="262">
        <v>0.46875</v>
      </c>
      <c r="J23" s="448" t="s">
        <v>177</v>
      </c>
      <c r="K23" s="448"/>
      <c r="L23" s="448"/>
      <c r="M23" s="316">
        <f>MIN(F20:F33)</f>
        <v>43840</v>
      </c>
    </row>
    <row r="24" spans="1:13" ht="15" x14ac:dyDescent="0.25">
      <c r="B24" s="150" t="s">
        <v>173</v>
      </c>
      <c r="C24" s="98" t="s">
        <v>122</v>
      </c>
      <c r="D24" s="315" t="s">
        <v>17</v>
      </c>
      <c r="E24" s="35">
        <v>5</v>
      </c>
      <c r="F24" s="36">
        <v>43840</v>
      </c>
      <c r="G24" s="37">
        <v>0.5</v>
      </c>
      <c r="H24" s="58">
        <v>0.50277777777777777</v>
      </c>
      <c r="I24" s="262">
        <v>0.5131944444444444</v>
      </c>
      <c r="J24" s="448" t="s">
        <v>178</v>
      </c>
      <c r="K24" s="448"/>
      <c r="L24" s="448"/>
      <c r="M24" s="316">
        <f>MAX(F20:F33)</f>
        <v>43840</v>
      </c>
    </row>
    <row r="25" spans="1:13" ht="15" customHeight="1" x14ac:dyDescent="0.2">
      <c r="B25" s="150" t="s">
        <v>173</v>
      </c>
      <c r="C25" s="98" t="s">
        <v>122</v>
      </c>
      <c r="D25" s="315" t="s">
        <v>17</v>
      </c>
      <c r="E25" s="35">
        <v>6</v>
      </c>
      <c r="F25" s="36">
        <v>43840</v>
      </c>
      <c r="G25" s="37">
        <v>0.45833333333333331</v>
      </c>
      <c r="H25" s="58">
        <v>0.4604166666666667</v>
      </c>
      <c r="I25" s="262">
        <v>0.46875</v>
      </c>
      <c r="J25" s="16"/>
      <c r="K25" s="16"/>
      <c r="L25" s="16"/>
      <c r="M25" s="16"/>
    </row>
    <row r="26" spans="1:13" ht="15" customHeight="1" x14ac:dyDescent="0.2">
      <c r="B26" s="150" t="s">
        <v>173</v>
      </c>
      <c r="C26" s="98" t="s">
        <v>122</v>
      </c>
      <c r="D26" s="315" t="s">
        <v>17</v>
      </c>
      <c r="E26" s="35">
        <v>7</v>
      </c>
      <c r="F26" s="36">
        <v>43840</v>
      </c>
      <c r="G26" s="37">
        <v>0.45833333333333331</v>
      </c>
      <c r="H26" s="58">
        <v>0.4597222222222222</v>
      </c>
      <c r="I26" s="262">
        <v>0.46458333333333335</v>
      </c>
      <c r="J26" s="16"/>
      <c r="K26" s="16"/>
      <c r="L26" s="16"/>
      <c r="M26" s="16"/>
    </row>
    <row r="27" spans="1:13" x14ac:dyDescent="0.2">
      <c r="B27" s="150" t="s">
        <v>173</v>
      </c>
      <c r="C27" s="98" t="s">
        <v>122</v>
      </c>
      <c r="D27" s="315" t="s">
        <v>28</v>
      </c>
      <c r="E27" s="35">
        <v>1</v>
      </c>
      <c r="F27" s="36">
        <v>43840</v>
      </c>
      <c r="G27" s="317">
        <v>0.45833333333333331</v>
      </c>
      <c r="H27" s="317">
        <v>0.45833333333333331</v>
      </c>
      <c r="I27" s="319">
        <v>0.4680555555555555</v>
      </c>
      <c r="J27" s="16"/>
      <c r="K27" s="16"/>
      <c r="L27" s="16"/>
      <c r="M27" s="16"/>
    </row>
    <row r="28" spans="1:13" x14ac:dyDescent="0.2">
      <c r="B28" s="150" t="s">
        <v>173</v>
      </c>
      <c r="C28" s="98" t="s">
        <v>122</v>
      </c>
      <c r="D28" s="315" t="s">
        <v>28</v>
      </c>
      <c r="E28" s="35">
        <v>2</v>
      </c>
      <c r="F28" s="36">
        <v>43840</v>
      </c>
      <c r="G28" s="317">
        <v>0.45833333333333331</v>
      </c>
      <c r="H28" s="317">
        <v>0.45833333333333331</v>
      </c>
      <c r="I28" s="319">
        <v>0.47361111111111115</v>
      </c>
      <c r="J28" s="16"/>
      <c r="K28" s="16"/>
      <c r="L28" s="16"/>
      <c r="M28" s="16"/>
    </row>
    <row r="29" spans="1:13" x14ac:dyDescent="0.2">
      <c r="B29" s="150" t="s">
        <v>173</v>
      </c>
      <c r="C29" s="98" t="s">
        <v>122</v>
      </c>
      <c r="D29" s="315" t="s">
        <v>28</v>
      </c>
      <c r="E29" s="35">
        <v>3</v>
      </c>
      <c r="F29" s="36">
        <v>43840</v>
      </c>
      <c r="G29" s="317">
        <v>0.45833333333333331</v>
      </c>
      <c r="H29" s="317">
        <v>0.45833333333333331</v>
      </c>
      <c r="I29" s="319">
        <v>0.46875</v>
      </c>
      <c r="J29" s="16"/>
      <c r="K29" s="16"/>
      <c r="L29" s="16"/>
      <c r="M29" s="16"/>
    </row>
    <row r="30" spans="1:13" x14ac:dyDescent="0.2">
      <c r="B30" s="150" t="s">
        <v>173</v>
      </c>
      <c r="C30" s="98" t="s">
        <v>122</v>
      </c>
      <c r="D30" s="315" t="s">
        <v>28</v>
      </c>
      <c r="E30" s="35">
        <v>4</v>
      </c>
      <c r="F30" s="36">
        <v>43840</v>
      </c>
      <c r="G30" s="317">
        <v>0.45833333333333331</v>
      </c>
      <c r="H30" s="317">
        <v>0.45833333333333331</v>
      </c>
      <c r="I30" s="319">
        <v>0.46736111111111112</v>
      </c>
      <c r="J30" s="16"/>
      <c r="K30" s="16"/>
      <c r="L30" s="16"/>
      <c r="M30" s="16"/>
    </row>
    <row r="31" spans="1:13" x14ac:dyDescent="0.2">
      <c r="B31" s="150" t="s">
        <v>173</v>
      </c>
      <c r="C31" s="98" t="s">
        <v>122</v>
      </c>
      <c r="D31" s="315" t="s">
        <v>28</v>
      </c>
      <c r="E31" s="35">
        <v>5</v>
      </c>
      <c r="F31" s="36">
        <v>43840</v>
      </c>
      <c r="G31" s="317">
        <v>0.45833333333333331</v>
      </c>
      <c r="H31" s="317">
        <v>0.45833333333333331</v>
      </c>
      <c r="I31" s="319">
        <v>0.4680555555555555</v>
      </c>
      <c r="J31" s="16"/>
      <c r="K31" s="16"/>
      <c r="L31" s="16"/>
      <c r="M31" s="16"/>
    </row>
    <row r="32" spans="1:13" x14ac:dyDescent="0.2">
      <c r="B32" s="150" t="s">
        <v>173</v>
      </c>
      <c r="C32" s="98" t="s">
        <v>122</v>
      </c>
      <c r="D32" s="315" t="s">
        <v>28</v>
      </c>
      <c r="E32" s="35">
        <v>6</v>
      </c>
      <c r="F32" s="36">
        <v>43840</v>
      </c>
      <c r="G32" s="317">
        <v>0.45833333333333331</v>
      </c>
      <c r="H32" s="317">
        <v>0.45833333333333331</v>
      </c>
      <c r="I32" s="319">
        <v>0.4694444444444445</v>
      </c>
      <c r="J32" s="16"/>
      <c r="K32" s="16"/>
      <c r="L32" s="16"/>
      <c r="M32" s="16"/>
    </row>
    <row r="33" spans="2:13" ht="15" thickBot="1" x14ac:dyDescent="0.25">
      <c r="B33" s="151" t="s">
        <v>173</v>
      </c>
      <c r="C33" s="135" t="s">
        <v>122</v>
      </c>
      <c r="D33" s="320" t="s">
        <v>28</v>
      </c>
      <c r="E33" s="159">
        <v>7</v>
      </c>
      <c r="F33" s="160">
        <v>43840</v>
      </c>
      <c r="G33" s="321">
        <v>0.45833333333333331</v>
      </c>
      <c r="H33" s="321">
        <v>0.45833333333333331</v>
      </c>
      <c r="I33" s="322">
        <v>0.4826388888888889</v>
      </c>
      <c r="J33" s="16"/>
      <c r="K33" s="16"/>
      <c r="L33" s="16"/>
      <c r="M33" s="16"/>
    </row>
    <row r="34" spans="2:13" ht="15" x14ac:dyDescent="0.25">
      <c r="B34" s="149" t="s">
        <v>173</v>
      </c>
      <c r="C34" s="132" t="s">
        <v>122</v>
      </c>
      <c r="D34" s="324" t="s">
        <v>17</v>
      </c>
      <c r="E34" s="258">
        <v>1</v>
      </c>
      <c r="F34" s="259">
        <v>43846</v>
      </c>
      <c r="G34" s="289">
        <v>0.70833333333333337</v>
      </c>
      <c r="H34" s="260">
        <v>0.71180555555555547</v>
      </c>
      <c r="I34" s="261">
        <v>0.71736111111111101</v>
      </c>
      <c r="J34" s="448" t="s">
        <v>175</v>
      </c>
      <c r="K34" s="448"/>
      <c r="L34" s="448"/>
      <c r="M34" s="38">
        <f>MIN(G34:G47)</f>
        <v>0.45833333333333331</v>
      </c>
    </row>
    <row r="35" spans="2:13" ht="15" x14ac:dyDescent="0.25">
      <c r="B35" s="150" t="s">
        <v>173</v>
      </c>
      <c r="C35" s="98" t="s">
        <v>122</v>
      </c>
      <c r="D35" s="323" t="s">
        <v>17</v>
      </c>
      <c r="E35" s="35">
        <v>2</v>
      </c>
      <c r="F35" s="36">
        <v>43846</v>
      </c>
      <c r="G35" s="37">
        <v>0.45833333333333331</v>
      </c>
      <c r="H35" s="58">
        <v>0.4604166666666667</v>
      </c>
      <c r="I35" s="262">
        <v>0.47847222222222219</v>
      </c>
      <c r="J35" s="448" t="s">
        <v>176</v>
      </c>
      <c r="K35" s="448"/>
      <c r="L35" s="448"/>
      <c r="M35" s="38">
        <f>MAX(G34:G47)</f>
        <v>0.70833333333333337</v>
      </c>
    </row>
    <row r="36" spans="2:13" x14ac:dyDescent="0.2">
      <c r="B36" s="150" t="s">
        <v>173</v>
      </c>
      <c r="C36" s="98" t="s">
        <v>122</v>
      </c>
      <c r="D36" s="323" t="s">
        <v>17</v>
      </c>
      <c r="E36" s="35">
        <v>3</v>
      </c>
      <c r="F36" s="36">
        <v>43846</v>
      </c>
      <c r="G36" s="37">
        <v>0.66666666666666663</v>
      </c>
      <c r="H36" s="58">
        <v>0.66666666666666663</v>
      </c>
      <c r="I36" s="262">
        <v>0.67361111111111116</v>
      </c>
      <c r="J36" s="16"/>
      <c r="K36" s="16"/>
      <c r="L36" s="16"/>
      <c r="M36" s="16"/>
    </row>
    <row r="37" spans="2:13" ht="15" x14ac:dyDescent="0.25">
      <c r="B37" s="150" t="s">
        <v>173</v>
      </c>
      <c r="C37" s="98" t="s">
        <v>122</v>
      </c>
      <c r="D37" s="323" t="s">
        <v>17</v>
      </c>
      <c r="E37" s="35">
        <v>4</v>
      </c>
      <c r="F37" s="36">
        <v>43846</v>
      </c>
      <c r="G37" s="37">
        <v>0.45833333333333331</v>
      </c>
      <c r="H37" s="58">
        <v>0.4604166666666667</v>
      </c>
      <c r="I37" s="262">
        <v>0.46666666666666662</v>
      </c>
      <c r="J37" s="448" t="s">
        <v>177</v>
      </c>
      <c r="K37" s="448"/>
      <c r="L37" s="448"/>
      <c r="M37" s="316">
        <f>MIN(F34:F47)</f>
        <v>43846</v>
      </c>
    </row>
    <row r="38" spans="2:13" ht="15" x14ac:dyDescent="0.25">
      <c r="B38" s="150" t="s">
        <v>173</v>
      </c>
      <c r="C38" s="98" t="s">
        <v>122</v>
      </c>
      <c r="D38" s="323" t="s">
        <v>17</v>
      </c>
      <c r="E38" s="35">
        <v>5</v>
      </c>
      <c r="F38" s="36">
        <v>43846</v>
      </c>
      <c r="G38" s="37">
        <v>0.45833333333333331</v>
      </c>
      <c r="H38" s="58">
        <v>0.46388888888888885</v>
      </c>
      <c r="I38" s="262">
        <v>0.47152777777777777</v>
      </c>
      <c r="J38" s="448" t="s">
        <v>178</v>
      </c>
      <c r="K38" s="448"/>
      <c r="L38" s="448"/>
      <c r="M38" s="316">
        <f>MAX(F34:F47)</f>
        <v>43846</v>
      </c>
    </row>
    <row r="39" spans="2:13" x14ac:dyDescent="0.2">
      <c r="B39" s="150" t="s">
        <v>173</v>
      </c>
      <c r="C39" s="98" t="s">
        <v>122</v>
      </c>
      <c r="D39" s="323" t="s">
        <v>17</v>
      </c>
      <c r="E39" s="35">
        <v>6</v>
      </c>
      <c r="F39" s="36">
        <v>43846</v>
      </c>
      <c r="G39" s="37">
        <v>0.5</v>
      </c>
      <c r="H39" s="58">
        <v>0.50277777777777777</v>
      </c>
      <c r="I39" s="262">
        <v>0.5131944444444444</v>
      </c>
      <c r="J39" s="16"/>
      <c r="K39" s="16"/>
      <c r="L39" s="16"/>
      <c r="M39" s="16"/>
    </row>
    <row r="40" spans="2:13" x14ac:dyDescent="0.2">
      <c r="B40" s="150" t="s">
        <v>173</v>
      </c>
      <c r="C40" s="98" t="s">
        <v>122</v>
      </c>
      <c r="D40" s="323" t="s">
        <v>17</v>
      </c>
      <c r="E40" s="35">
        <v>7</v>
      </c>
      <c r="F40" s="36">
        <v>43846</v>
      </c>
      <c r="G40" s="37">
        <v>0.45833333333333331</v>
      </c>
      <c r="H40" s="58">
        <v>0.4597222222222222</v>
      </c>
      <c r="I40" s="262">
        <v>0.46458333333333335</v>
      </c>
      <c r="J40" s="16"/>
      <c r="K40" s="16"/>
      <c r="L40" s="16"/>
      <c r="M40" s="16"/>
    </row>
    <row r="41" spans="2:13" x14ac:dyDescent="0.2">
      <c r="B41" s="150" t="s">
        <v>173</v>
      </c>
      <c r="C41" s="98" t="s">
        <v>122</v>
      </c>
      <c r="D41" s="323" t="s">
        <v>28</v>
      </c>
      <c r="E41" s="35">
        <v>1</v>
      </c>
      <c r="F41" s="36">
        <v>43846</v>
      </c>
      <c r="G41" s="37">
        <v>0.45833333333333331</v>
      </c>
      <c r="H41" s="37">
        <v>0.45833333333333331</v>
      </c>
      <c r="I41" s="319">
        <v>0.47152777777777777</v>
      </c>
      <c r="J41" s="16"/>
      <c r="K41" s="16"/>
      <c r="L41" s="16"/>
      <c r="M41" s="16"/>
    </row>
    <row r="42" spans="2:13" x14ac:dyDescent="0.2">
      <c r="B42" s="150" t="s">
        <v>173</v>
      </c>
      <c r="C42" s="98" t="s">
        <v>122</v>
      </c>
      <c r="D42" s="323" t="s">
        <v>28</v>
      </c>
      <c r="E42" s="35">
        <v>2</v>
      </c>
      <c r="F42" s="36">
        <v>43846</v>
      </c>
      <c r="G42" s="37">
        <v>0.45833333333333331</v>
      </c>
      <c r="H42" s="317">
        <v>0.45833333333333331</v>
      </c>
      <c r="I42" s="319">
        <v>0.46736111111111112</v>
      </c>
      <c r="J42" s="16"/>
      <c r="K42" s="16"/>
      <c r="L42" s="16"/>
      <c r="M42" s="16"/>
    </row>
    <row r="43" spans="2:13" x14ac:dyDescent="0.2">
      <c r="B43" s="150" t="s">
        <v>173</v>
      </c>
      <c r="C43" s="98" t="s">
        <v>122</v>
      </c>
      <c r="D43" s="323" t="s">
        <v>28</v>
      </c>
      <c r="E43" s="35">
        <v>3</v>
      </c>
      <c r="F43" s="36">
        <v>43846</v>
      </c>
      <c r="G43" s="37">
        <v>0.45833333333333331</v>
      </c>
      <c r="H43" s="37">
        <v>0.45833333333333331</v>
      </c>
      <c r="I43" s="319">
        <v>0.47152777777777777</v>
      </c>
      <c r="J43" s="16"/>
      <c r="K43" s="16"/>
      <c r="L43" s="16"/>
      <c r="M43" s="16"/>
    </row>
    <row r="44" spans="2:13" x14ac:dyDescent="0.2">
      <c r="B44" s="150" t="s">
        <v>173</v>
      </c>
      <c r="C44" s="98" t="s">
        <v>122</v>
      </c>
      <c r="D44" s="323" t="s">
        <v>28</v>
      </c>
      <c r="E44" s="35">
        <v>4</v>
      </c>
      <c r="F44" s="36">
        <v>43846</v>
      </c>
      <c r="G44" s="37">
        <v>0.45833333333333331</v>
      </c>
      <c r="H44" s="317">
        <v>0.45833333333333331</v>
      </c>
      <c r="I44" s="319">
        <v>0.47083333333333338</v>
      </c>
      <c r="J44" s="16"/>
      <c r="K44" s="16"/>
      <c r="L44" s="16"/>
      <c r="M44" s="16"/>
    </row>
    <row r="45" spans="2:13" x14ac:dyDescent="0.2">
      <c r="B45" s="150" t="s">
        <v>173</v>
      </c>
      <c r="C45" s="98" t="s">
        <v>122</v>
      </c>
      <c r="D45" s="323" t="s">
        <v>28</v>
      </c>
      <c r="E45" s="35">
        <v>5</v>
      </c>
      <c r="F45" s="36">
        <v>43846</v>
      </c>
      <c r="G45" s="37">
        <v>0.45833333333333331</v>
      </c>
      <c r="H45" s="37">
        <v>0.45833333333333331</v>
      </c>
      <c r="I45" s="325">
        <v>11.18</v>
      </c>
      <c r="J45" s="16"/>
      <c r="K45" s="16"/>
      <c r="L45" s="16"/>
      <c r="M45" s="16"/>
    </row>
    <row r="46" spans="2:13" x14ac:dyDescent="0.2">
      <c r="B46" s="150" t="s">
        <v>173</v>
      </c>
      <c r="C46" s="98" t="s">
        <v>122</v>
      </c>
      <c r="D46" s="323" t="s">
        <v>28</v>
      </c>
      <c r="E46" s="35">
        <v>6</v>
      </c>
      <c r="F46" s="36">
        <v>43846</v>
      </c>
      <c r="G46" s="37">
        <v>0.45833333333333331</v>
      </c>
      <c r="H46" s="37">
        <v>0.45833333333333331</v>
      </c>
      <c r="I46" s="319">
        <v>0.46875</v>
      </c>
      <c r="J46" s="16"/>
      <c r="K46" s="16"/>
      <c r="L46" s="16"/>
      <c r="M46" s="16"/>
    </row>
    <row r="47" spans="2:13" ht="15" thickBot="1" x14ac:dyDescent="0.25">
      <c r="B47" s="151" t="s">
        <v>173</v>
      </c>
      <c r="C47" s="135" t="s">
        <v>122</v>
      </c>
      <c r="D47" s="326" t="s">
        <v>28</v>
      </c>
      <c r="E47" s="159">
        <v>7</v>
      </c>
      <c r="F47" s="160">
        <v>43846</v>
      </c>
      <c r="G47" s="215">
        <v>0.45833333333333331</v>
      </c>
      <c r="H47" s="215">
        <v>0.4597222222222222</v>
      </c>
      <c r="I47" s="322">
        <v>0.47083333333333338</v>
      </c>
      <c r="J47" s="16"/>
      <c r="K47" s="16"/>
      <c r="L47" s="16"/>
      <c r="M47" s="16"/>
    </row>
    <row r="48" spans="2:13" x14ac:dyDescent="0.2">
      <c r="J48" s="16"/>
      <c r="K48" s="16"/>
      <c r="L48" s="16"/>
      <c r="M48" s="16"/>
    </row>
    <row r="49" spans="10:13" x14ac:dyDescent="0.2">
      <c r="J49" s="16"/>
      <c r="K49" s="16"/>
      <c r="L49" s="16"/>
      <c r="M49" s="16"/>
    </row>
    <row r="50" spans="10:13" x14ac:dyDescent="0.2">
      <c r="J50" s="16"/>
      <c r="K50" s="16"/>
      <c r="L50" s="16"/>
      <c r="M50" s="16"/>
    </row>
    <row r="51" spans="10:13" x14ac:dyDescent="0.2">
      <c r="J51" s="16"/>
      <c r="K51" s="16"/>
      <c r="L51" s="16"/>
      <c r="M51" s="16"/>
    </row>
    <row r="52" spans="10:13" x14ac:dyDescent="0.2">
      <c r="J52" s="16"/>
      <c r="K52" s="16"/>
      <c r="L52" s="16"/>
      <c r="M52" s="16"/>
    </row>
    <row r="53" spans="10:13" x14ac:dyDescent="0.2">
      <c r="J53" s="16"/>
      <c r="K53" s="16"/>
      <c r="L53" s="16"/>
      <c r="M53" s="16"/>
    </row>
    <row r="54" spans="10:13" x14ac:dyDescent="0.2">
      <c r="J54" s="16"/>
      <c r="K54" s="16"/>
      <c r="L54" s="16"/>
      <c r="M54" s="16"/>
    </row>
    <row r="55" spans="10:13" x14ac:dyDescent="0.2">
      <c r="J55" s="16"/>
      <c r="K55" s="16"/>
      <c r="L55" s="16"/>
      <c r="M55" s="16"/>
    </row>
    <row r="56" spans="10:13" x14ac:dyDescent="0.2">
      <c r="J56" s="16"/>
      <c r="K56" s="16"/>
      <c r="L56" s="16"/>
      <c r="M56" s="16"/>
    </row>
    <row r="57" spans="10:13" x14ac:dyDescent="0.2">
      <c r="J57" s="16"/>
      <c r="K57" s="16"/>
      <c r="L57" s="16"/>
      <c r="M57" s="16"/>
    </row>
    <row r="58" spans="10:13" x14ac:dyDescent="0.2">
      <c r="J58" s="16"/>
      <c r="K58" s="16"/>
      <c r="L58" s="16"/>
      <c r="M58" s="16"/>
    </row>
  </sheetData>
  <mergeCells count="13">
    <mergeCell ref="J37:L37"/>
    <mergeCell ref="J38:L38"/>
    <mergeCell ref="J23:L23"/>
    <mergeCell ref="J20:L20"/>
    <mergeCell ref="J21:L21"/>
    <mergeCell ref="J24:L24"/>
    <mergeCell ref="J34:L34"/>
    <mergeCell ref="J35:L35"/>
    <mergeCell ref="J1:O1"/>
    <mergeCell ref="A18:I18"/>
    <mergeCell ref="B2:F2"/>
    <mergeCell ref="D5:E5"/>
    <mergeCell ref="B13:I13"/>
  </mergeCells>
  <conditionalFormatting sqref="B20:B47">
    <cfRule type="expression" dxfId="211" priority="37">
      <formula>COUNTIF(#REF!,"1")</formula>
    </cfRule>
  </conditionalFormatting>
  <conditionalFormatting sqref="C20 B21:C46">
    <cfRule type="expression" dxfId="210" priority="1147">
      <formula>COUNTIF($F21:$R21,"1")</formula>
    </cfRule>
  </conditionalFormatting>
  <conditionalFormatting sqref="D28:D33">
    <cfRule type="expression" dxfId="209" priority="6">
      <formula>COUNTIF($D28:$O28,"1")</formula>
    </cfRule>
  </conditionalFormatting>
  <conditionalFormatting sqref="H20:I26">
    <cfRule type="cellIs" dxfId="208" priority="5" operator="lessThan">
      <formula>G20</formula>
    </cfRule>
  </conditionalFormatting>
  <conditionalFormatting sqref="E28:E33">
    <cfRule type="expression" dxfId="207" priority="4">
      <formula>COUNTIF($D28:$O28,"1")</formula>
    </cfRule>
  </conditionalFormatting>
  <conditionalFormatting sqref="D42:D47">
    <cfRule type="expression" dxfId="206" priority="3">
      <formula>COUNTIF($D42:$O42,"1")</formula>
    </cfRule>
  </conditionalFormatting>
  <conditionalFormatting sqref="H34:I40">
    <cfRule type="cellIs" dxfId="205" priority="2" operator="lessThan">
      <formula>G34</formula>
    </cfRule>
  </conditionalFormatting>
  <conditionalFormatting sqref="E42:E47">
    <cfRule type="expression" dxfId="204" priority="1">
      <formula>COUNTIF($D42:$O42,"1")</formula>
    </cfRule>
  </conditionalFormatting>
  <conditionalFormatting sqref="B47:C47">
    <cfRule type="expression" dxfId="203" priority="2486">
      <formula>COUNTIF(#REF!,"1")</formula>
    </cfRule>
  </conditionalFormatting>
  <dataValidations count="2">
    <dataValidation type="time" operator="greaterThanOrEqual" allowBlank="1" showErrorMessage="1" errorTitle="Error" error="La hora de conclusión no puede ser menor que la hora de inicio" sqref="I20:I47">
      <formula1>H20</formula1>
    </dataValidation>
    <dataValidation type="time" operator="greaterThanOrEqual" allowBlank="1" showErrorMessage="1" errorTitle="Error" error="La hora de inicio no puede ser menor que la hora programada" sqref="H20:H47">
      <formula1>G20</formula1>
    </dataValidation>
  </dataValidations>
  <printOptions horizontalCentered="1"/>
  <pageMargins left="0.70866141732283472" right="0.70866141732283472" top="0.74803149606299213" bottom="0.74803149606299213" header="0.31496062992125984" footer="0.31496062992125984"/>
  <pageSetup scale="80"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FF"/>
    <pageSetUpPr fitToPage="1"/>
  </sheetPr>
  <dimension ref="A1:L106"/>
  <sheetViews>
    <sheetView showGridLines="0" zoomScaleNormal="100" zoomScaleSheetLayoutView="85" workbookViewId="0">
      <pane xSplit="4" ySplit="7" topLeftCell="E11" activePane="bottomRight" state="frozen"/>
      <selection pane="topRight" activeCell="E1" sqref="E1"/>
      <selection pane="bottomLeft" activeCell="A8" sqref="A8"/>
      <selection pane="bottomRight" activeCell="F12" sqref="F12:K12"/>
    </sheetView>
  </sheetViews>
  <sheetFormatPr baseColWidth="10" defaultColWidth="11.42578125" defaultRowHeight="14.25" x14ac:dyDescent="0.2"/>
  <cols>
    <col min="1" max="1" width="3.140625" style="13" customWidth="1"/>
    <col min="2" max="2" width="15.140625" style="102" customWidth="1"/>
    <col min="3" max="3" width="15.140625" style="214" customWidth="1"/>
    <col min="4" max="4" width="19.7109375" style="100" customWidth="1"/>
    <col min="5" max="5" width="5" style="100" customWidth="1"/>
    <col min="6" max="6" width="17.140625" style="304" customWidth="1"/>
    <col min="7" max="7" width="17.140625" style="213" customWidth="1"/>
    <col min="8" max="8" width="12.42578125" style="100" customWidth="1"/>
    <col min="9" max="10" width="15.7109375" style="100" customWidth="1"/>
    <col min="11" max="11" width="20.85546875" style="100" customWidth="1"/>
    <col min="12" max="16384" width="11.42578125" style="13"/>
  </cols>
  <sheetData>
    <row r="1" spans="1:12" ht="15.75" x14ac:dyDescent="0.25">
      <c r="A1" s="99"/>
      <c r="B1" s="101"/>
      <c r="C1" s="103"/>
      <c r="D1" s="99"/>
      <c r="E1" s="437" t="s">
        <v>123</v>
      </c>
      <c r="F1" s="437"/>
      <c r="G1" s="437"/>
      <c r="H1" s="437"/>
      <c r="I1" s="437"/>
      <c r="J1" s="437"/>
      <c r="K1" s="437"/>
    </row>
    <row r="2" spans="1:12" ht="14.45" customHeight="1" x14ac:dyDescent="0.2">
      <c r="A2" s="99"/>
      <c r="B2" s="101"/>
      <c r="C2" s="103"/>
      <c r="D2" s="99"/>
      <c r="E2" s="48"/>
      <c r="F2" s="302"/>
      <c r="G2" s="52"/>
      <c r="H2" s="48"/>
      <c r="I2" s="48"/>
      <c r="J2" s="53"/>
      <c r="K2" s="53"/>
      <c r="L2" s="15"/>
    </row>
    <row r="3" spans="1:12" ht="14.45" customHeight="1" x14ac:dyDescent="0.2">
      <c r="A3" s="99"/>
      <c r="B3" s="101"/>
      <c r="C3" s="103"/>
      <c r="D3" s="99"/>
      <c r="E3" s="48"/>
      <c r="F3" s="302"/>
      <c r="G3" s="52"/>
      <c r="H3" s="48"/>
      <c r="I3" s="53"/>
      <c r="J3" s="53"/>
      <c r="K3" s="53"/>
      <c r="L3" s="15"/>
    </row>
    <row r="4" spans="1:12" ht="14.45" customHeight="1" x14ac:dyDescent="0.2">
      <c r="A4" s="99"/>
      <c r="B4" s="101"/>
      <c r="C4" s="103"/>
      <c r="D4" s="99"/>
      <c r="E4" s="48"/>
      <c r="F4" s="302"/>
      <c r="G4" s="52"/>
      <c r="H4" s="48"/>
      <c r="I4" s="53"/>
      <c r="J4" s="53"/>
      <c r="K4" s="53"/>
      <c r="L4" s="15"/>
    </row>
    <row r="5" spans="1:12" ht="15" x14ac:dyDescent="0.2">
      <c r="A5" s="99"/>
      <c r="B5" s="465" t="s">
        <v>157</v>
      </c>
      <c r="C5" s="465"/>
      <c r="D5" s="465"/>
      <c r="E5" s="465"/>
      <c r="F5" s="465"/>
      <c r="G5" s="465"/>
      <c r="H5" s="465"/>
      <c r="I5" s="465"/>
      <c r="J5" s="465"/>
      <c r="K5" s="465"/>
      <c r="L5" s="15"/>
    </row>
    <row r="6" spans="1:12" ht="18.75" customHeight="1" thickBot="1" x14ac:dyDescent="0.25">
      <c r="A6" s="99"/>
      <c r="B6" s="471" t="s">
        <v>124</v>
      </c>
      <c r="C6" s="471"/>
      <c r="D6" s="471"/>
      <c r="E6" s="471"/>
      <c r="F6" s="471"/>
      <c r="G6" s="471"/>
      <c r="H6" s="471"/>
      <c r="I6" s="471"/>
      <c r="J6" s="471"/>
      <c r="K6" s="471"/>
      <c r="L6" s="15"/>
    </row>
    <row r="7" spans="1:12" ht="35.25" customHeight="1" thickBot="1" x14ac:dyDescent="0.25">
      <c r="A7" s="99"/>
      <c r="B7" s="263" t="s">
        <v>114</v>
      </c>
      <c r="C7" s="264" t="s">
        <v>120</v>
      </c>
      <c r="D7" s="264" t="s">
        <v>119</v>
      </c>
      <c r="E7" s="264" t="s">
        <v>50</v>
      </c>
      <c r="F7" s="457" t="s">
        <v>55</v>
      </c>
      <c r="G7" s="457"/>
      <c r="H7" s="457"/>
      <c r="I7" s="457"/>
      <c r="J7" s="457"/>
      <c r="K7" s="458"/>
      <c r="L7" s="15"/>
    </row>
    <row r="8" spans="1:12" ht="51.95" customHeight="1" x14ac:dyDescent="0.2">
      <c r="B8" s="149" t="s">
        <v>173</v>
      </c>
      <c r="C8" s="132" t="s">
        <v>122</v>
      </c>
      <c r="D8" s="133">
        <v>43840</v>
      </c>
      <c r="E8" s="217">
        <v>1</v>
      </c>
      <c r="F8" s="459" t="s">
        <v>112</v>
      </c>
      <c r="G8" s="460"/>
      <c r="H8" s="460"/>
      <c r="I8" s="460"/>
      <c r="J8" s="460"/>
      <c r="K8" s="461"/>
    </row>
    <row r="9" spans="1:12" ht="51.95" customHeight="1" x14ac:dyDescent="0.2">
      <c r="B9" s="150" t="s">
        <v>173</v>
      </c>
      <c r="C9" s="98" t="s">
        <v>122</v>
      </c>
      <c r="D9" s="104">
        <v>43840</v>
      </c>
      <c r="E9" s="216">
        <v>2</v>
      </c>
      <c r="F9" s="462" t="s">
        <v>180</v>
      </c>
      <c r="G9" s="463"/>
      <c r="H9" s="463"/>
      <c r="I9" s="463"/>
      <c r="J9" s="463"/>
      <c r="K9" s="464"/>
    </row>
    <row r="10" spans="1:12" ht="51.95" customHeight="1" x14ac:dyDescent="0.2">
      <c r="B10" s="150" t="s">
        <v>173</v>
      </c>
      <c r="C10" s="98" t="s">
        <v>122</v>
      </c>
      <c r="D10" s="104">
        <v>43840</v>
      </c>
      <c r="E10" s="216">
        <v>3</v>
      </c>
      <c r="F10" s="462" t="s">
        <v>181</v>
      </c>
      <c r="G10" s="463"/>
      <c r="H10" s="463"/>
      <c r="I10" s="463"/>
      <c r="J10" s="463"/>
      <c r="K10" s="464"/>
    </row>
    <row r="11" spans="1:12" ht="51.95" customHeight="1" x14ac:dyDescent="0.2">
      <c r="B11" s="150" t="s">
        <v>173</v>
      </c>
      <c r="C11" s="98" t="s">
        <v>122</v>
      </c>
      <c r="D11" s="104">
        <v>43840</v>
      </c>
      <c r="E11" s="216">
        <v>4</v>
      </c>
      <c r="F11" s="462" t="s">
        <v>182</v>
      </c>
      <c r="G11" s="463"/>
      <c r="H11" s="463"/>
      <c r="I11" s="463"/>
      <c r="J11" s="463"/>
      <c r="K11" s="464"/>
    </row>
    <row r="12" spans="1:12" ht="51.95" customHeight="1" thickBot="1" x14ac:dyDescent="0.25">
      <c r="B12" s="151" t="s">
        <v>173</v>
      </c>
      <c r="C12" s="135" t="s">
        <v>122</v>
      </c>
      <c r="D12" s="136">
        <v>43840</v>
      </c>
      <c r="E12" s="218">
        <v>5</v>
      </c>
      <c r="F12" s="466" t="s">
        <v>183</v>
      </c>
      <c r="G12" s="467"/>
      <c r="H12" s="467"/>
      <c r="I12" s="467"/>
      <c r="J12" s="467"/>
      <c r="K12" s="468"/>
    </row>
    <row r="13" spans="1:12" ht="51.95" customHeight="1" x14ac:dyDescent="0.2">
      <c r="B13" s="149" t="s">
        <v>173</v>
      </c>
      <c r="C13" s="132" t="s">
        <v>122</v>
      </c>
      <c r="D13" s="133">
        <v>43846</v>
      </c>
      <c r="E13" s="217">
        <v>1</v>
      </c>
      <c r="F13" s="469" t="s">
        <v>112</v>
      </c>
      <c r="G13" s="469"/>
      <c r="H13" s="469"/>
      <c r="I13" s="469"/>
      <c r="J13" s="469"/>
      <c r="K13" s="470"/>
    </row>
    <row r="14" spans="1:12" ht="51.95" customHeight="1" x14ac:dyDescent="0.2">
      <c r="B14" s="150" t="s">
        <v>173</v>
      </c>
      <c r="C14" s="98" t="s">
        <v>122</v>
      </c>
      <c r="D14" s="104">
        <v>43846</v>
      </c>
      <c r="E14" s="216">
        <v>2</v>
      </c>
      <c r="F14" s="453" t="s">
        <v>184</v>
      </c>
      <c r="G14" s="453"/>
      <c r="H14" s="453"/>
      <c r="I14" s="453"/>
      <c r="J14" s="453"/>
      <c r="K14" s="454"/>
    </row>
    <row r="15" spans="1:12" ht="51.95" customHeight="1" x14ac:dyDescent="0.2">
      <c r="B15" s="150" t="s">
        <v>173</v>
      </c>
      <c r="C15" s="98" t="s">
        <v>122</v>
      </c>
      <c r="D15" s="104">
        <v>43846</v>
      </c>
      <c r="E15" s="216">
        <v>3</v>
      </c>
      <c r="F15" s="453" t="s">
        <v>185</v>
      </c>
      <c r="G15" s="453"/>
      <c r="H15" s="453"/>
      <c r="I15" s="453"/>
      <c r="J15" s="453"/>
      <c r="K15" s="454"/>
    </row>
    <row r="16" spans="1:12" ht="51.95" customHeight="1" thickBot="1" x14ac:dyDescent="0.25">
      <c r="B16" s="151" t="s">
        <v>173</v>
      </c>
      <c r="C16" s="135" t="s">
        <v>122</v>
      </c>
      <c r="D16" s="136">
        <v>43846</v>
      </c>
      <c r="E16" s="218">
        <v>4</v>
      </c>
      <c r="F16" s="455" t="s">
        <v>186</v>
      </c>
      <c r="G16" s="455"/>
      <c r="H16" s="455"/>
      <c r="I16" s="455"/>
      <c r="J16" s="455"/>
      <c r="K16" s="456"/>
    </row>
    <row r="17" spans="5:11" x14ac:dyDescent="0.2">
      <c r="E17" s="141"/>
      <c r="F17" s="303"/>
      <c r="G17" s="221"/>
      <c r="H17" s="141"/>
      <c r="I17" s="141"/>
      <c r="J17" s="141"/>
      <c r="K17" s="141"/>
    </row>
    <row r="18" spans="5:11" x14ac:dyDescent="0.2">
      <c r="E18" s="141"/>
      <c r="F18" s="303"/>
      <c r="G18" s="221"/>
      <c r="H18" s="141"/>
      <c r="I18" s="141"/>
      <c r="J18" s="141"/>
      <c r="K18" s="141"/>
    </row>
    <row r="19" spans="5:11" x14ac:dyDescent="0.2">
      <c r="E19" s="141"/>
      <c r="F19" s="303"/>
      <c r="G19" s="221"/>
      <c r="H19" s="141"/>
      <c r="I19" s="141"/>
      <c r="J19" s="141"/>
      <c r="K19" s="141"/>
    </row>
    <row r="20" spans="5:11" x14ac:dyDescent="0.2">
      <c r="E20" s="141"/>
      <c r="F20" s="303"/>
      <c r="G20" s="221"/>
      <c r="H20" s="141"/>
      <c r="I20" s="141"/>
      <c r="J20" s="141"/>
      <c r="K20" s="141"/>
    </row>
    <row r="21" spans="5:11" x14ac:dyDescent="0.2">
      <c r="E21" s="141"/>
      <c r="F21" s="303"/>
      <c r="G21" s="221"/>
      <c r="H21" s="141"/>
      <c r="I21" s="141"/>
      <c r="J21" s="141"/>
      <c r="K21" s="141"/>
    </row>
    <row r="22" spans="5:11" x14ac:dyDescent="0.2">
      <c r="E22" s="141"/>
      <c r="F22" s="303"/>
      <c r="G22" s="221"/>
      <c r="H22" s="141"/>
      <c r="I22" s="141"/>
      <c r="J22" s="141"/>
      <c r="K22" s="141"/>
    </row>
    <row r="23" spans="5:11" x14ac:dyDescent="0.2">
      <c r="E23" s="141"/>
      <c r="F23" s="303"/>
      <c r="G23" s="221"/>
      <c r="H23" s="141"/>
      <c r="I23" s="141"/>
      <c r="J23" s="141"/>
      <c r="K23" s="141"/>
    </row>
    <row r="24" spans="5:11" x14ac:dyDescent="0.2">
      <c r="E24" s="141"/>
      <c r="F24" s="303"/>
      <c r="G24" s="221"/>
      <c r="H24" s="141"/>
      <c r="I24" s="141"/>
      <c r="J24" s="141"/>
      <c r="K24" s="141"/>
    </row>
    <row r="25" spans="5:11" x14ac:dyDescent="0.2">
      <c r="E25" s="141"/>
      <c r="F25" s="303"/>
      <c r="G25" s="221"/>
      <c r="H25" s="141"/>
      <c r="I25" s="141"/>
      <c r="J25" s="141"/>
      <c r="K25" s="141"/>
    </row>
    <row r="26" spans="5:11" x14ac:dyDescent="0.2">
      <c r="E26" s="141"/>
      <c r="F26" s="303"/>
      <c r="G26" s="221"/>
      <c r="H26" s="141"/>
      <c r="I26" s="141"/>
      <c r="J26" s="141"/>
      <c r="K26" s="141"/>
    </row>
    <row r="27" spans="5:11" x14ac:dyDescent="0.2">
      <c r="E27" s="141"/>
      <c r="F27" s="303"/>
      <c r="G27" s="221"/>
      <c r="H27" s="141"/>
      <c r="I27" s="141"/>
      <c r="J27" s="141"/>
      <c r="K27" s="141"/>
    </row>
    <row r="28" spans="5:11" x14ac:dyDescent="0.2">
      <c r="E28" s="141"/>
      <c r="F28" s="303"/>
      <c r="G28" s="221"/>
      <c r="H28" s="141"/>
      <c r="I28" s="141"/>
      <c r="J28" s="141"/>
      <c r="K28" s="141"/>
    </row>
    <row r="29" spans="5:11" x14ac:dyDescent="0.2">
      <c r="E29" s="141"/>
      <c r="F29" s="303"/>
      <c r="G29" s="221"/>
      <c r="H29" s="141"/>
      <c r="I29" s="141"/>
      <c r="J29" s="141"/>
      <c r="K29" s="141"/>
    </row>
    <row r="30" spans="5:11" x14ac:dyDescent="0.2">
      <c r="E30" s="141"/>
      <c r="F30" s="303"/>
      <c r="G30" s="221"/>
      <c r="H30" s="141"/>
      <c r="I30" s="141"/>
      <c r="J30" s="141"/>
      <c r="K30" s="141"/>
    </row>
    <row r="31" spans="5:11" x14ac:dyDescent="0.2">
      <c r="E31" s="141"/>
      <c r="F31" s="303"/>
      <c r="G31" s="221"/>
      <c r="H31" s="141"/>
      <c r="I31" s="141"/>
      <c r="J31" s="141"/>
      <c r="K31" s="141"/>
    </row>
    <row r="32" spans="5:11" x14ac:dyDescent="0.2">
      <c r="E32" s="141"/>
      <c r="F32" s="303"/>
      <c r="G32" s="221"/>
      <c r="H32" s="141"/>
      <c r="I32" s="141"/>
      <c r="J32" s="141"/>
      <c r="K32" s="141"/>
    </row>
    <row r="33" spans="5:11" x14ac:dyDescent="0.2">
      <c r="E33" s="141"/>
      <c r="F33" s="303"/>
      <c r="G33" s="221"/>
      <c r="H33" s="141"/>
      <c r="I33" s="141"/>
      <c r="J33" s="141"/>
      <c r="K33" s="141"/>
    </row>
    <row r="34" spans="5:11" x14ac:dyDescent="0.2">
      <c r="E34" s="141"/>
      <c r="F34" s="303"/>
      <c r="G34" s="221"/>
      <c r="H34" s="141"/>
      <c r="I34" s="141"/>
      <c r="J34" s="141"/>
      <c r="K34" s="141"/>
    </row>
    <row r="35" spans="5:11" x14ac:dyDescent="0.2">
      <c r="E35" s="141"/>
      <c r="F35" s="303"/>
      <c r="G35" s="221"/>
      <c r="H35" s="141"/>
      <c r="I35" s="141"/>
      <c r="J35" s="141"/>
      <c r="K35" s="141"/>
    </row>
    <row r="36" spans="5:11" x14ac:dyDescent="0.2">
      <c r="E36" s="141"/>
      <c r="F36" s="303"/>
      <c r="G36" s="221"/>
      <c r="H36" s="141"/>
      <c r="I36" s="141"/>
      <c r="J36" s="141"/>
      <c r="K36" s="141"/>
    </row>
    <row r="37" spans="5:11" x14ac:dyDescent="0.2">
      <c r="E37" s="141"/>
      <c r="F37" s="303"/>
      <c r="G37" s="221"/>
      <c r="H37" s="141"/>
      <c r="I37" s="141"/>
      <c r="J37" s="141"/>
      <c r="K37" s="141"/>
    </row>
    <row r="38" spans="5:11" x14ac:dyDescent="0.2">
      <c r="E38" s="141"/>
      <c r="F38" s="303"/>
      <c r="G38" s="221"/>
      <c r="H38" s="141"/>
      <c r="I38" s="141"/>
      <c r="J38" s="141"/>
      <c r="K38" s="141"/>
    </row>
    <row r="39" spans="5:11" x14ac:dyDescent="0.2">
      <c r="E39" s="141"/>
      <c r="F39" s="303"/>
      <c r="G39" s="221"/>
      <c r="H39" s="141"/>
      <c r="I39" s="141"/>
      <c r="J39" s="141"/>
      <c r="K39" s="141"/>
    </row>
    <row r="40" spans="5:11" x14ac:dyDescent="0.2">
      <c r="E40" s="141"/>
      <c r="F40" s="303"/>
      <c r="G40" s="221"/>
      <c r="H40" s="141"/>
      <c r="I40" s="141"/>
      <c r="J40" s="141"/>
      <c r="K40" s="141"/>
    </row>
    <row r="41" spans="5:11" x14ac:dyDescent="0.2">
      <c r="E41" s="141"/>
      <c r="F41" s="303"/>
      <c r="G41" s="221"/>
      <c r="H41" s="141"/>
      <c r="I41" s="141"/>
      <c r="J41" s="141"/>
      <c r="K41" s="141"/>
    </row>
    <row r="42" spans="5:11" x14ac:dyDescent="0.2">
      <c r="E42" s="141"/>
      <c r="F42" s="303"/>
      <c r="G42" s="221"/>
      <c r="H42" s="141"/>
      <c r="I42" s="141"/>
      <c r="J42" s="141"/>
      <c r="K42" s="141"/>
    </row>
    <row r="43" spans="5:11" x14ac:dyDescent="0.2">
      <c r="E43" s="141"/>
      <c r="F43" s="303"/>
      <c r="G43" s="221"/>
      <c r="H43" s="141"/>
      <c r="I43" s="141"/>
      <c r="J43" s="141"/>
      <c r="K43" s="141"/>
    </row>
    <row r="44" spans="5:11" x14ac:dyDescent="0.2">
      <c r="E44" s="141"/>
      <c r="F44" s="303"/>
      <c r="G44" s="221"/>
      <c r="H44" s="141"/>
      <c r="I44" s="141"/>
      <c r="J44" s="141"/>
      <c r="K44" s="141"/>
    </row>
    <row r="45" spans="5:11" x14ac:dyDescent="0.2">
      <c r="E45" s="141"/>
      <c r="F45" s="303"/>
      <c r="G45" s="221"/>
      <c r="H45" s="141"/>
      <c r="I45" s="141"/>
      <c r="J45" s="141"/>
      <c r="K45" s="141"/>
    </row>
    <row r="46" spans="5:11" x14ac:dyDescent="0.2">
      <c r="E46" s="141"/>
      <c r="F46" s="303"/>
      <c r="G46" s="221"/>
      <c r="H46" s="141"/>
      <c r="I46" s="141"/>
      <c r="J46" s="141"/>
      <c r="K46" s="141"/>
    </row>
    <row r="47" spans="5:11" x14ac:dyDescent="0.2">
      <c r="E47" s="141"/>
      <c r="F47" s="303"/>
      <c r="G47" s="221"/>
      <c r="H47" s="141"/>
      <c r="I47" s="141"/>
      <c r="J47" s="141"/>
      <c r="K47" s="141"/>
    </row>
    <row r="48" spans="5:11" x14ac:dyDescent="0.2">
      <c r="E48" s="141"/>
      <c r="F48" s="303"/>
      <c r="G48" s="221"/>
      <c r="H48" s="141"/>
      <c r="I48" s="141"/>
      <c r="J48" s="141"/>
      <c r="K48" s="141"/>
    </row>
    <row r="49" spans="5:11" x14ac:dyDescent="0.2">
      <c r="E49" s="141"/>
      <c r="F49" s="303"/>
      <c r="G49" s="221"/>
      <c r="H49" s="141"/>
      <c r="I49" s="141"/>
      <c r="J49" s="141"/>
      <c r="K49" s="141"/>
    </row>
    <row r="50" spans="5:11" x14ac:dyDescent="0.2">
      <c r="E50" s="141"/>
      <c r="F50" s="303"/>
      <c r="G50" s="221"/>
      <c r="H50" s="141"/>
      <c r="I50" s="141"/>
      <c r="J50" s="141"/>
      <c r="K50" s="141"/>
    </row>
    <row r="51" spans="5:11" x14ac:dyDescent="0.2">
      <c r="E51" s="141"/>
      <c r="F51" s="303"/>
      <c r="G51" s="221"/>
      <c r="H51" s="141"/>
      <c r="I51" s="141"/>
      <c r="J51" s="141"/>
      <c r="K51" s="141"/>
    </row>
    <row r="52" spans="5:11" x14ac:dyDescent="0.2">
      <c r="E52" s="141"/>
      <c r="F52" s="303"/>
      <c r="G52" s="221"/>
      <c r="H52" s="141"/>
      <c r="I52" s="141"/>
      <c r="J52" s="141"/>
      <c r="K52" s="141"/>
    </row>
    <row r="53" spans="5:11" x14ac:dyDescent="0.2">
      <c r="E53" s="141"/>
      <c r="F53" s="303"/>
      <c r="G53" s="221"/>
      <c r="H53" s="141"/>
      <c r="I53" s="141"/>
      <c r="J53" s="141"/>
      <c r="K53" s="141"/>
    </row>
    <row r="54" spans="5:11" x14ac:dyDescent="0.2">
      <c r="E54" s="141"/>
      <c r="F54" s="303"/>
      <c r="G54" s="221"/>
      <c r="H54" s="141"/>
      <c r="I54" s="141"/>
      <c r="J54" s="141"/>
      <c r="K54" s="141"/>
    </row>
    <row r="55" spans="5:11" x14ac:dyDescent="0.2">
      <c r="E55" s="141"/>
      <c r="F55" s="303"/>
      <c r="G55" s="221"/>
      <c r="H55" s="141"/>
      <c r="I55" s="141"/>
      <c r="J55" s="141"/>
      <c r="K55" s="141"/>
    </row>
    <row r="56" spans="5:11" x14ac:dyDescent="0.2">
      <c r="E56" s="141"/>
      <c r="F56" s="303"/>
      <c r="G56" s="221"/>
      <c r="H56" s="141"/>
      <c r="I56" s="141"/>
      <c r="J56" s="141"/>
      <c r="K56" s="141"/>
    </row>
    <row r="57" spans="5:11" x14ac:dyDescent="0.2">
      <c r="E57" s="141"/>
      <c r="F57" s="303"/>
      <c r="G57" s="221"/>
      <c r="H57" s="141"/>
      <c r="I57" s="141"/>
      <c r="J57" s="141"/>
      <c r="K57" s="141"/>
    </row>
    <row r="58" spans="5:11" x14ac:dyDescent="0.2">
      <c r="E58" s="141"/>
      <c r="F58" s="303"/>
      <c r="G58" s="221"/>
      <c r="H58" s="141"/>
      <c r="I58" s="141"/>
      <c r="J58" s="141"/>
      <c r="K58" s="141"/>
    </row>
    <row r="59" spans="5:11" x14ac:dyDescent="0.2">
      <c r="E59" s="141"/>
      <c r="F59" s="303"/>
      <c r="G59" s="221"/>
      <c r="H59" s="141"/>
      <c r="I59" s="141"/>
      <c r="J59" s="141"/>
      <c r="K59" s="141"/>
    </row>
    <row r="60" spans="5:11" x14ac:dyDescent="0.2">
      <c r="E60" s="141"/>
      <c r="F60" s="303"/>
      <c r="G60" s="221"/>
      <c r="H60" s="141"/>
      <c r="I60" s="141"/>
      <c r="J60" s="141"/>
      <c r="K60" s="141"/>
    </row>
    <row r="61" spans="5:11" x14ac:dyDescent="0.2">
      <c r="E61" s="141"/>
      <c r="F61" s="303"/>
      <c r="G61" s="221"/>
      <c r="H61" s="141"/>
      <c r="I61" s="141"/>
      <c r="J61" s="141"/>
      <c r="K61" s="141"/>
    </row>
    <row r="62" spans="5:11" x14ac:dyDescent="0.2">
      <c r="E62" s="141"/>
      <c r="F62" s="303"/>
      <c r="G62" s="221"/>
      <c r="H62" s="141"/>
      <c r="I62" s="141"/>
      <c r="J62" s="141"/>
      <c r="K62" s="141"/>
    </row>
    <row r="63" spans="5:11" x14ac:dyDescent="0.2">
      <c r="E63" s="141"/>
      <c r="F63" s="303"/>
      <c r="G63" s="221"/>
      <c r="H63" s="141"/>
      <c r="I63" s="141"/>
      <c r="J63" s="141"/>
      <c r="K63" s="141"/>
    </row>
    <row r="64" spans="5:11" x14ac:dyDescent="0.2">
      <c r="E64" s="141"/>
      <c r="F64" s="303"/>
      <c r="G64" s="221"/>
      <c r="H64" s="141"/>
      <c r="I64" s="141"/>
      <c r="J64" s="141"/>
      <c r="K64" s="141"/>
    </row>
    <row r="65" spans="5:11" x14ac:dyDescent="0.2">
      <c r="E65" s="141"/>
      <c r="F65" s="303"/>
      <c r="G65" s="221"/>
      <c r="H65" s="141"/>
      <c r="I65" s="141"/>
      <c r="J65" s="141"/>
      <c r="K65" s="141"/>
    </row>
    <row r="66" spans="5:11" x14ac:dyDescent="0.2">
      <c r="E66" s="141"/>
      <c r="F66" s="303"/>
      <c r="G66" s="221"/>
      <c r="H66" s="141"/>
      <c r="I66" s="141"/>
      <c r="J66" s="141"/>
      <c r="K66" s="141"/>
    </row>
    <row r="67" spans="5:11" x14ac:dyDescent="0.2">
      <c r="E67" s="141"/>
      <c r="F67" s="303"/>
      <c r="G67" s="221"/>
      <c r="H67" s="141"/>
      <c r="I67" s="141"/>
      <c r="J67" s="141"/>
      <c r="K67" s="141"/>
    </row>
    <row r="68" spans="5:11" x14ac:dyDescent="0.2">
      <c r="E68" s="141"/>
      <c r="F68" s="303"/>
      <c r="G68" s="221"/>
      <c r="H68" s="141"/>
      <c r="I68" s="141"/>
      <c r="J68" s="141"/>
      <c r="K68" s="141"/>
    </row>
    <row r="69" spans="5:11" x14ac:dyDescent="0.2">
      <c r="E69" s="141"/>
      <c r="F69" s="303"/>
      <c r="G69" s="221"/>
      <c r="H69" s="141"/>
      <c r="I69" s="141"/>
      <c r="J69" s="141"/>
      <c r="K69" s="141"/>
    </row>
    <row r="70" spans="5:11" x14ac:dyDescent="0.2">
      <c r="E70" s="141"/>
      <c r="F70" s="303"/>
      <c r="G70" s="221"/>
      <c r="H70" s="141"/>
      <c r="I70" s="141"/>
      <c r="J70" s="141"/>
      <c r="K70" s="141"/>
    </row>
    <row r="71" spans="5:11" x14ac:dyDescent="0.2">
      <c r="E71" s="141"/>
      <c r="F71" s="303"/>
      <c r="G71" s="221"/>
      <c r="H71" s="141"/>
      <c r="I71" s="141"/>
      <c r="J71" s="141"/>
      <c r="K71" s="141"/>
    </row>
    <row r="72" spans="5:11" x14ac:dyDescent="0.2">
      <c r="E72" s="141"/>
      <c r="F72" s="303"/>
      <c r="G72" s="221"/>
      <c r="H72" s="141"/>
      <c r="I72" s="141"/>
      <c r="J72" s="141"/>
      <c r="K72" s="141"/>
    </row>
    <row r="73" spans="5:11" x14ac:dyDescent="0.2">
      <c r="E73" s="141"/>
      <c r="F73" s="303"/>
      <c r="G73" s="221"/>
      <c r="H73" s="141"/>
      <c r="I73" s="141"/>
      <c r="J73" s="141"/>
      <c r="K73" s="141"/>
    </row>
    <row r="74" spans="5:11" x14ac:dyDescent="0.2">
      <c r="E74" s="141"/>
      <c r="F74" s="303"/>
      <c r="G74" s="221"/>
      <c r="H74" s="141"/>
      <c r="I74" s="141"/>
      <c r="J74" s="141"/>
      <c r="K74" s="141"/>
    </row>
    <row r="75" spans="5:11" x14ac:dyDescent="0.2">
      <c r="E75" s="141"/>
      <c r="F75" s="303"/>
      <c r="G75" s="221"/>
      <c r="H75" s="141"/>
      <c r="I75" s="141"/>
      <c r="J75" s="141"/>
      <c r="K75" s="141"/>
    </row>
    <row r="76" spans="5:11" x14ac:dyDescent="0.2">
      <c r="E76" s="141"/>
      <c r="F76" s="303"/>
      <c r="G76" s="221"/>
      <c r="H76" s="141"/>
      <c r="I76" s="141"/>
      <c r="J76" s="141"/>
      <c r="K76" s="141"/>
    </row>
    <row r="77" spans="5:11" x14ac:dyDescent="0.2">
      <c r="E77" s="141"/>
      <c r="F77" s="303"/>
      <c r="G77" s="221"/>
      <c r="H77" s="141"/>
      <c r="I77" s="141"/>
      <c r="J77" s="141"/>
      <c r="K77" s="141"/>
    </row>
    <row r="78" spans="5:11" x14ac:dyDescent="0.2">
      <c r="E78" s="141"/>
      <c r="F78" s="303"/>
      <c r="G78" s="221"/>
      <c r="H78" s="141"/>
      <c r="I78" s="141"/>
      <c r="J78" s="141"/>
      <c r="K78" s="141"/>
    </row>
    <row r="79" spans="5:11" x14ac:dyDescent="0.2">
      <c r="E79" s="141"/>
      <c r="F79" s="303"/>
      <c r="G79" s="221"/>
      <c r="H79" s="141"/>
      <c r="I79" s="141"/>
      <c r="J79" s="141"/>
      <c r="K79" s="141"/>
    </row>
    <row r="80" spans="5:11" x14ac:dyDescent="0.2">
      <c r="E80" s="141"/>
      <c r="F80" s="303"/>
      <c r="G80" s="221"/>
      <c r="H80" s="141"/>
      <c r="I80" s="141"/>
      <c r="J80" s="141"/>
      <c r="K80" s="141"/>
    </row>
    <row r="81" spans="5:11" x14ac:dyDescent="0.2">
      <c r="E81" s="141"/>
      <c r="F81" s="303"/>
      <c r="G81" s="221"/>
      <c r="H81" s="141"/>
      <c r="I81" s="141"/>
      <c r="J81" s="141"/>
      <c r="K81" s="141"/>
    </row>
    <row r="82" spans="5:11" x14ac:dyDescent="0.2">
      <c r="E82" s="141"/>
      <c r="F82" s="303"/>
      <c r="G82" s="221"/>
      <c r="H82" s="141"/>
      <c r="I82" s="141"/>
      <c r="J82" s="141"/>
      <c r="K82" s="141"/>
    </row>
    <row r="83" spans="5:11" x14ac:dyDescent="0.2">
      <c r="E83" s="141"/>
      <c r="F83" s="303"/>
      <c r="G83" s="221"/>
      <c r="H83" s="141"/>
      <c r="I83" s="141"/>
      <c r="J83" s="141"/>
      <c r="K83" s="141"/>
    </row>
    <row r="84" spans="5:11" x14ac:dyDescent="0.2">
      <c r="E84" s="141"/>
      <c r="F84" s="303"/>
      <c r="G84" s="221"/>
      <c r="H84" s="141"/>
      <c r="I84" s="141"/>
      <c r="J84" s="141"/>
      <c r="K84" s="141"/>
    </row>
    <row r="85" spans="5:11" x14ac:dyDescent="0.2">
      <c r="E85" s="141"/>
      <c r="F85" s="303"/>
      <c r="G85" s="221"/>
      <c r="H85" s="141"/>
      <c r="I85" s="141"/>
      <c r="J85" s="141"/>
      <c r="K85" s="141"/>
    </row>
    <row r="86" spans="5:11" x14ac:dyDescent="0.2">
      <c r="E86" s="141"/>
      <c r="F86" s="303"/>
      <c r="G86" s="221"/>
      <c r="H86" s="141"/>
      <c r="I86" s="141"/>
      <c r="J86" s="141"/>
      <c r="K86" s="141"/>
    </row>
    <row r="87" spans="5:11" x14ac:dyDescent="0.2">
      <c r="E87" s="141"/>
      <c r="F87" s="303"/>
      <c r="G87" s="221"/>
      <c r="H87" s="141"/>
      <c r="I87" s="141"/>
      <c r="J87" s="141"/>
      <c r="K87" s="141"/>
    </row>
    <row r="88" spans="5:11" x14ac:dyDescent="0.2">
      <c r="E88" s="141"/>
      <c r="F88" s="303"/>
      <c r="G88" s="221"/>
      <c r="H88" s="141"/>
      <c r="I88" s="141"/>
      <c r="J88" s="141"/>
      <c r="K88" s="141"/>
    </row>
    <row r="89" spans="5:11" x14ac:dyDescent="0.2">
      <c r="E89" s="141"/>
      <c r="F89" s="303"/>
      <c r="G89" s="221"/>
      <c r="H89" s="141"/>
      <c r="I89" s="141"/>
      <c r="J89" s="141"/>
      <c r="K89" s="141"/>
    </row>
    <row r="90" spans="5:11" x14ac:dyDescent="0.2">
      <c r="E90" s="141"/>
      <c r="F90" s="303"/>
      <c r="G90" s="221"/>
      <c r="H90" s="141"/>
      <c r="I90" s="141"/>
      <c r="J90" s="141"/>
      <c r="K90" s="141"/>
    </row>
    <row r="91" spans="5:11" x14ac:dyDescent="0.2">
      <c r="E91" s="141"/>
      <c r="F91" s="303"/>
      <c r="G91" s="221"/>
      <c r="H91" s="141"/>
      <c r="I91" s="141"/>
      <c r="J91" s="141"/>
      <c r="K91" s="141"/>
    </row>
    <row r="92" spans="5:11" x14ac:dyDescent="0.2">
      <c r="E92" s="141"/>
      <c r="F92" s="303"/>
      <c r="G92" s="221"/>
      <c r="H92" s="141"/>
      <c r="I92" s="141"/>
      <c r="J92" s="141"/>
      <c r="K92" s="141"/>
    </row>
    <row r="93" spans="5:11" x14ac:dyDescent="0.2">
      <c r="E93" s="141"/>
      <c r="F93" s="303"/>
      <c r="G93" s="221"/>
      <c r="H93" s="141"/>
      <c r="I93" s="141"/>
      <c r="J93" s="141"/>
      <c r="K93" s="141"/>
    </row>
    <row r="94" spans="5:11" x14ac:dyDescent="0.2">
      <c r="E94" s="141"/>
      <c r="F94" s="303"/>
      <c r="G94" s="221"/>
      <c r="H94" s="141"/>
      <c r="I94" s="141"/>
      <c r="J94" s="141"/>
      <c r="K94" s="141"/>
    </row>
    <row r="95" spans="5:11" x14ac:dyDescent="0.2">
      <c r="E95" s="141"/>
      <c r="F95" s="303"/>
      <c r="G95" s="221"/>
      <c r="H95" s="141"/>
      <c r="I95" s="141"/>
      <c r="J95" s="141"/>
      <c r="K95" s="141"/>
    </row>
    <row r="96" spans="5:11" x14ac:dyDescent="0.2">
      <c r="E96" s="141"/>
      <c r="F96" s="303"/>
      <c r="G96" s="221"/>
      <c r="H96" s="141"/>
      <c r="I96" s="141"/>
      <c r="J96" s="141"/>
      <c r="K96" s="141"/>
    </row>
    <row r="97" spans="1:11" x14ac:dyDescent="0.2">
      <c r="E97" s="141"/>
      <c r="F97" s="303"/>
      <c r="G97" s="221"/>
      <c r="H97" s="141"/>
      <c r="I97" s="141"/>
      <c r="J97" s="141"/>
      <c r="K97" s="141"/>
    </row>
    <row r="98" spans="1:11" x14ac:dyDescent="0.2">
      <c r="E98" s="141"/>
      <c r="F98" s="303"/>
      <c r="G98" s="221"/>
      <c r="H98" s="141"/>
      <c r="I98" s="141"/>
      <c r="J98" s="141"/>
      <c r="K98" s="141"/>
    </row>
    <row r="99" spans="1:11" x14ac:dyDescent="0.2">
      <c r="E99" s="141"/>
      <c r="F99" s="303"/>
      <c r="G99" s="221"/>
      <c r="H99" s="141"/>
      <c r="I99" s="141"/>
      <c r="J99" s="141"/>
      <c r="K99" s="141"/>
    </row>
    <row r="100" spans="1:11" x14ac:dyDescent="0.2">
      <c r="E100" s="141"/>
      <c r="F100" s="303"/>
      <c r="G100" s="221"/>
      <c r="H100" s="141"/>
      <c r="I100" s="141"/>
      <c r="J100" s="141"/>
      <c r="K100" s="141"/>
    </row>
    <row r="101" spans="1:11" x14ac:dyDescent="0.2">
      <c r="E101" s="141"/>
      <c r="F101" s="303"/>
      <c r="G101" s="221"/>
      <c r="H101" s="141"/>
      <c r="I101" s="141"/>
      <c r="J101" s="141"/>
      <c r="K101" s="141"/>
    </row>
    <row r="102" spans="1:11" x14ac:dyDescent="0.2">
      <c r="E102" s="141"/>
      <c r="F102" s="303"/>
      <c r="G102" s="221"/>
      <c r="H102" s="141"/>
      <c r="I102" s="141"/>
      <c r="J102" s="141"/>
      <c r="K102" s="141"/>
    </row>
    <row r="103" spans="1:11" x14ac:dyDescent="0.2">
      <c r="E103" s="141"/>
      <c r="F103" s="303"/>
      <c r="G103" s="221"/>
      <c r="H103" s="141"/>
      <c r="I103" s="141"/>
      <c r="J103" s="141"/>
      <c r="K103" s="141"/>
    </row>
    <row r="104" spans="1:11" x14ac:dyDescent="0.2">
      <c r="E104" s="141"/>
      <c r="F104" s="303"/>
      <c r="G104" s="221"/>
      <c r="H104" s="141"/>
      <c r="I104" s="141"/>
      <c r="J104" s="141"/>
      <c r="K104" s="141"/>
    </row>
    <row r="106" spans="1:11" x14ac:dyDescent="0.2">
      <c r="A106" s="100"/>
    </row>
  </sheetData>
  <autoFilter ref="A7:L16">
    <filterColumn colId="5" showButton="0"/>
    <filterColumn colId="6" showButton="0"/>
    <filterColumn colId="7" showButton="0"/>
    <filterColumn colId="8" showButton="0"/>
    <filterColumn colId="9" showButton="0"/>
  </autoFilter>
  <mergeCells count="13">
    <mergeCell ref="F15:K15"/>
    <mergeCell ref="F16:K16"/>
    <mergeCell ref="E1:K1"/>
    <mergeCell ref="F7:K7"/>
    <mergeCell ref="F8:K8"/>
    <mergeCell ref="F9:K9"/>
    <mergeCell ref="F10:K10"/>
    <mergeCell ref="B5:K5"/>
    <mergeCell ref="F11:K11"/>
    <mergeCell ref="F12:K12"/>
    <mergeCell ref="F13:K13"/>
    <mergeCell ref="F14:K14"/>
    <mergeCell ref="B6:K6"/>
  </mergeCells>
  <conditionalFormatting sqref="C8:D8 B9:D16">
    <cfRule type="expression" dxfId="202" priority="27">
      <formula>COUNTIF($F8:$Q8,"1")</formula>
    </cfRule>
  </conditionalFormatting>
  <conditionalFormatting sqref="B8:B16">
    <cfRule type="expression" dxfId="201" priority="16">
      <formula>COUNTIF(#REF!,"1")</formula>
    </cfRule>
  </conditionalFormatting>
  <pageMargins left="0.70866141732283472" right="0.70866141732283472" top="0.74803149606299213" bottom="0.74803149606299213" header="0.31496062992125984" footer="0.31496062992125984"/>
  <pageSetup scale="57" fitToHeight="100"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N86"/>
  <sheetViews>
    <sheetView showGridLines="0" zoomScale="85" zoomScaleNormal="85" zoomScaleSheetLayoutView="85" workbookViewId="0">
      <selection activeCell="C11" sqref="C11"/>
    </sheetView>
  </sheetViews>
  <sheetFormatPr baseColWidth="10" defaultColWidth="11.42578125" defaultRowHeight="15" x14ac:dyDescent="0.25"/>
  <cols>
    <col min="1" max="1" width="3.7109375" style="182" customWidth="1"/>
    <col min="2" max="2" width="11.85546875" style="182" bestFit="1" customWidth="1"/>
    <col min="3" max="3" width="14.85546875" style="182" customWidth="1"/>
    <col min="4" max="4" width="16.140625" style="182" customWidth="1"/>
    <col min="5" max="5" width="13.7109375" style="25" bestFit="1" customWidth="1"/>
    <col min="6" max="6" width="9.28515625" style="27" customWidth="1"/>
    <col min="7" max="7" width="99.85546875" style="63" customWidth="1"/>
    <col min="8" max="8" width="12" style="25" customWidth="1"/>
    <col min="9" max="9" width="10.7109375" style="25" customWidth="1"/>
    <col min="10" max="10" width="16.5703125" style="25" customWidth="1"/>
    <col min="11" max="11" width="9.85546875" style="25" customWidth="1"/>
    <col min="12" max="12" width="9.28515625" style="182" customWidth="1"/>
    <col min="13" max="13" width="21" style="182" customWidth="1"/>
    <col min="14" max="16384" width="11.42578125" style="182"/>
  </cols>
  <sheetData>
    <row r="1" spans="1:14" x14ac:dyDescent="0.25">
      <c r="H1" s="209" t="s">
        <v>7</v>
      </c>
      <c r="I1" s="339" t="s">
        <v>58</v>
      </c>
      <c r="J1" s="339" t="s">
        <v>59</v>
      </c>
      <c r="K1" s="339" t="s">
        <v>60</v>
      </c>
      <c r="L1" s="339" t="s">
        <v>61</v>
      </c>
    </row>
    <row r="2" spans="1:14" x14ac:dyDescent="0.25">
      <c r="H2" s="210">
        <f>SUM(I2:L2)</f>
        <v>2</v>
      </c>
      <c r="I2" s="187">
        <f>SUM(H11:H12)</f>
        <v>0</v>
      </c>
      <c r="J2" s="187">
        <f>SUM(I11:I12)</f>
        <v>1</v>
      </c>
      <c r="K2" s="187">
        <f>SUM(J11:J12)</f>
        <v>0</v>
      </c>
      <c r="L2" s="187">
        <f>SUM(K11:K12)</f>
        <v>1</v>
      </c>
    </row>
    <row r="3" spans="1:14" ht="72" customHeight="1" x14ac:dyDescent="0.25">
      <c r="L3" s="30"/>
      <c r="M3" s="30"/>
    </row>
    <row r="4" spans="1:14" ht="16.5" customHeight="1" x14ac:dyDescent="0.25">
      <c r="A4" s="30"/>
      <c r="B4" s="30"/>
      <c r="C4" s="30"/>
      <c r="D4" s="30"/>
      <c r="F4" s="295"/>
      <c r="G4" s="295"/>
      <c r="H4" s="295"/>
      <c r="I4" s="295"/>
      <c r="J4" s="295"/>
      <c r="K4" s="288" t="s">
        <v>56</v>
      </c>
      <c r="L4" s="30"/>
      <c r="M4" s="30"/>
    </row>
    <row r="5" spans="1:14" ht="42.75" customHeight="1" x14ac:dyDescent="0.25">
      <c r="A5" s="30"/>
      <c r="C5" s="223"/>
      <c r="D5" s="223"/>
      <c r="E5" s="475"/>
      <c r="F5" s="475"/>
      <c r="G5" s="475"/>
      <c r="H5" s="475"/>
      <c r="I5" s="475"/>
      <c r="J5" s="475"/>
      <c r="K5" s="475"/>
      <c r="L5" s="30"/>
      <c r="M5" s="30"/>
      <c r="N5" s="186"/>
    </row>
    <row r="6" spans="1:14" x14ac:dyDescent="0.25">
      <c r="A6" s="30"/>
      <c r="B6" s="223"/>
      <c r="C6" s="223"/>
      <c r="D6" s="223"/>
      <c r="E6" s="223"/>
      <c r="F6" s="223"/>
      <c r="G6" s="223"/>
      <c r="H6" s="223"/>
      <c r="I6" s="223"/>
      <c r="J6" s="223"/>
      <c r="K6" s="223"/>
      <c r="L6" s="30"/>
      <c r="M6" s="30"/>
      <c r="N6" s="186"/>
    </row>
    <row r="7" spans="1:14" x14ac:dyDescent="0.25">
      <c r="A7" s="30"/>
      <c r="B7" s="223"/>
      <c r="C7" s="223"/>
      <c r="D7" s="223"/>
      <c r="E7" s="223"/>
      <c r="F7" s="223"/>
      <c r="G7" s="223"/>
      <c r="H7" s="223"/>
      <c r="I7" s="223"/>
      <c r="J7" s="223"/>
      <c r="K7" s="223"/>
      <c r="L7" s="30"/>
      <c r="M7" s="30"/>
      <c r="N7" s="186"/>
    </row>
    <row r="8" spans="1:14" ht="30.75" customHeight="1" x14ac:dyDescent="0.25">
      <c r="A8" s="30"/>
      <c r="B8" s="474" t="s">
        <v>146</v>
      </c>
      <c r="C8" s="474"/>
      <c r="D8" s="474"/>
      <c r="E8" s="474"/>
      <c r="F8" s="474"/>
      <c r="G8" s="474"/>
      <c r="H8" s="474"/>
      <c r="I8" s="474"/>
      <c r="J8" s="474"/>
      <c r="K8" s="474"/>
      <c r="L8" s="30"/>
      <c r="M8" s="30"/>
      <c r="N8" s="186"/>
    </row>
    <row r="9" spans="1:14" ht="15.75" thickBot="1" x14ac:dyDescent="0.3">
      <c r="A9" s="30"/>
      <c r="B9" s="30"/>
      <c r="C9" s="30"/>
      <c r="D9" s="30"/>
      <c r="E9" s="54"/>
      <c r="F9" s="55"/>
      <c r="G9" s="62"/>
      <c r="H9" s="473"/>
      <c r="I9" s="473"/>
      <c r="J9" s="473"/>
      <c r="K9" s="473"/>
      <c r="L9" s="30"/>
      <c r="M9" s="30"/>
      <c r="N9" s="186"/>
    </row>
    <row r="10" spans="1:14" ht="23.25" thickBot="1" x14ac:dyDescent="0.3">
      <c r="A10" s="30"/>
      <c r="B10" s="227" t="s">
        <v>114</v>
      </c>
      <c r="C10" s="227" t="s">
        <v>120</v>
      </c>
      <c r="D10" s="227" t="s">
        <v>119</v>
      </c>
      <c r="E10" s="227" t="s">
        <v>49</v>
      </c>
      <c r="F10" s="334" t="s">
        <v>0</v>
      </c>
      <c r="G10" s="227" t="s">
        <v>57</v>
      </c>
      <c r="H10" s="335" t="s">
        <v>58</v>
      </c>
      <c r="I10" s="335" t="s">
        <v>59</v>
      </c>
      <c r="J10" s="336" t="s">
        <v>60</v>
      </c>
      <c r="K10" s="336" t="s">
        <v>61</v>
      </c>
      <c r="L10" s="30"/>
      <c r="M10" s="30"/>
      <c r="N10" s="186"/>
    </row>
    <row r="11" spans="1:14" x14ac:dyDescent="0.25">
      <c r="A11" s="30"/>
      <c r="B11" s="131" t="s">
        <v>173</v>
      </c>
      <c r="C11" s="132" t="s">
        <v>122</v>
      </c>
      <c r="D11" s="133">
        <v>43840</v>
      </c>
      <c r="E11" s="328" t="s">
        <v>17</v>
      </c>
      <c r="F11" s="59">
        <v>5</v>
      </c>
      <c r="G11" s="329" t="s">
        <v>187</v>
      </c>
      <c r="H11" s="3">
        <v>0</v>
      </c>
      <c r="I11" s="330">
        <v>0</v>
      </c>
      <c r="J11" s="3">
        <v>0</v>
      </c>
      <c r="K11" s="23">
        <v>1</v>
      </c>
      <c r="L11" s="30"/>
      <c r="M11" s="30"/>
      <c r="N11" s="186"/>
    </row>
    <row r="12" spans="1:14" x14ac:dyDescent="0.25">
      <c r="B12" s="134" t="s">
        <v>173</v>
      </c>
      <c r="C12" s="98" t="s">
        <v>122</v>
      </c>
      <c r="D12" s="104">
        <v>43846</v>
      </c>
      <c r="E12" s="331" t="s">
        <v>17</v>
      </c>
      <c r="F12" s="332">
        <v>2</v>
      </c>
      <c r="G12" s="299" t="s">
        <v>188</v>
      </c>
      <c r="H12" s="207">
        <v>0</v>
      </c>
      <c r="I12" s="207">
        <v>1</v>
      </c>
      <c r="J12" s="207">
        <v>0</v>
      </c>
      <c r="K12" s="333">
        <v>0</v>
      </c>
      <c r="L12" s="30"/>
      <c r="M12" s="30"/>
      <c r="N12" s="186"/>
    </row>
    <row r="13" spans="1:14" x14ac:dyDescent="0.25">
      <c r="B13" s="337"/>
      <c r="C13" s="337"/>
      <c r="D13" s="337"/>
      <c r="E13" s="472"/>
      <c r="F13" s="472"/>
      <c r="G13" s="472"/>
      <c r="H13" s="338">
        <f>SUM(H11:H12)</f>
        <v>0</v>
      </c>
      <c r="I13" s="338">
        <f>SUM(I11:I12)</f>
        <v>1</v>
      </c>
      <c r="J13" s="338">
        <f>SUM(J11:J12)</f>
        <v>0</v>
      </c>
      <c r="K13" s="338">
        <f>SUM(K11:K12)</f>
        <v>1</v>
      </c>
      <c r="M13" s="30"/>
      <c r="N13" s="186"/>
    </row>
    <row r="14" spans="1:14" x14ac:dyDescent="0.25">
      <c r="M14" s="30"/>
      <c r="N14" s="186"/>
    </row>
    <row r="15" spans="1:14" x14ac:dyDescent="0.25">
      <c r="M15" s="30"/>
      <c r="N15" s="186"/>
    </row>
    <row r="16" spans="1:14" x14ac:dyDescent="0.25">
      <c r="M16" s="30"/>
      <c r="N16" s="186"/>
    </row>
    <row r="17" spans="13:14" x14ac:dyDescent="0.25">
      <c r="M17" s="30"/>
      <c r="N17" s="186"/>
    </row>
    <row r="18" spans="13:14" x14ac:dyDescent="0.25">
      <c r="M18" s="30"/>
      <c r="N18" s="186"/>
    </row>
    <row r="19" spans="13:14" x14ac:dyDescent="0.25">
      <c r="M19" s="30"/>
      <c r="N19" s="186"/>
    </row>
    <row r="20" spans="13:14" x14ac:dyDescent="0.25">
      <c r="M20" s="30"/>
      <c r="N20" s="186"/>
    </row>
    <row r="21" spans="13:14" x14ac:dyDescent="0.25">
      <c r="N21" s="186"/>
    </row>
    <row r="22" spans="13:14" x14ac:dyDescent="0.25">
      <c r="N22" s="186"/>
    </row>
    <row r="23" spans="13:14" x14ac:dyDescent="0.25">
      <c r="N23" s="186"/>
    </row>
    <row r="24" spans="13:14" x14ac:dyDescent="0.25">
      <c r="N24" s="186"/>
    </row>
    <row r="25" spans="13:14" x14ac:dyDescent="0.25">
      <c r="N25" s="186"/>
    </row>
    <row r="26" spans="13:14" x14ac:dyDescent="0.25">
      <c r="N26" s="186"/>
    </row>
    <row r="27" spans="13:14" x14ac:dyDescent="0.25">
      <c r="N27" s="186"/>
    </row>
    <row r="28" spans="13:14" x14ac:dyDescent="0.25">
      <c r="N28" s="186"/>
    </row>
    <row r="29" spans="13:14" x14ac:dyDescent="0.25">
      <c r="N29" s="186"/>
    </row>
    <row r="30" spans="13:14" x14ac:dyDescent="0.25">
      <c r="N30" s="186"/>
    </row>
    <row r="31" spans="13:14" x14ac:dyDescent="0.25">
      <c r="N31" s="186"/>
    </row>
    <row r="32" spans="13:14" x14ac:dyDescent="0.25">
      <c r="N32" s="186"/>
    </row>
    <row r="33" spans="13:14" x14ac:dyDescent="0.25">
      <c r="N33" s="186"/>
    </row>
    <row r="34" spans="13:14" x14ac:dyDescent="0.25">
      <c r="N34" s="186"/>
    </row>
    <row r="35" spans="13:14" x14ac:dyDescent="0.25">
      <c r="N35" s="186"/>
    </row>
    <row r="36" spans="13:14" x14ac:dyDescent="0.25">
      <c r="N36" s="186"/>
    </row>
    <row r="37" spans="13:14" x14ac:dyDescent="0.25">
      <c r="N37" s="186"/>
    </row>
    <row r="38" spans="13:14" x14ac:dyDescent="0.25">
      <c r="N38" s="186"/>
    </row>
    <row r="39" spans="13:14" x14ac:dyDescent="0.25">
      <c r="N39" s="186"/>
    </row>
    <row r="40" spans="13:14" x14ac:dyDescent="0.25">
      <c r="N40" s="186"/>
    </row>
    <row r="46" spans="13:14" x14ac:dyDescent="0.25">
      <c r="M46"/>
    </row>
    <row r="48" spans="13:14" x14ac:dyDescent="0.25">
      <c r="M48"/>
    </row>
    <row r="49" spans="12:13" x14ac:dyDescent="0.25">
      <c r="M49"/>
    </row>
    <row r="50" spans="12:13" x14ac:dyDescent="0.25">
      <c r="M50"/>
    </row>
    <row r="51" spans="12:13" x14ac:dyDescent="0.25">
      <c r="M51"/>
    </row>
    <row r="52" spans="12:13" x14ac:dyDescent="0.25">
      <c r="M52"/>
    </row>
    <row r="53" spans="12:13" x14ac:dyDescent="0.25">
      <c r="M53"/>
    </row>
    <row r="54" spans="12:13" x14ac:dyDescent="0.25">
      <c r="M54"/>
    </row>
    <row r="55" spans="12:13" x14ac:dyDescent="0.25">
      <c r="M55"/>
    </row>
    <row r="56" spans="12:13" x14ac:dyDescent="0.25">
      <c r="M56"/>
    </row>
    <row r="57" spans="12:13" x14ac:dyDescent="0.25">
      <c r="M57"/>
    </row>
    <row r="58" spans="12:13" x14ac:dyDescent="0.25">
      <c r="L58" s="105"/>
      <c r="M58"/>
    </row>
    <row r="59" spans="12:13" x14ac:dyDescent="0.25">
      <c r="M59"/>
    </row>
    <row r="60" spans="12:13" x14ac:dyDescent="0.25">
      <c r="M60"/>
    </row>
    <row r="61" spans="12:13" x14ac:dyDescent="0.25">
      <c r="M61"/>
    </row>
    <row r="62" spans="12:13" x14ac:dyDescent="0.25">
      <c r="M62"/>
    </row>
    <row r="63" spans="12:13" x14ac:dyDescent="0.25">
      <c r="M63"/>
    </row>
    <row r="64" spans="12:13" x14ac:dyDescent="0.25">
      <c r="M64"/>
    </row>
    <row r="65" spans="13:13" x14ac:dyDescent="0.25">
      <c r="M65"/>
    </row>
    <row r="66" spans="13:13" x14ac:dyDescent="0.25">
      <c r="M66"/>
    </row>
    <row r="67" spans="13:13" x14ac:dyDescent="0.25">
      <c r="M67"/>
    </row>
    <row r="68" spans="13:13" x14ac:dyDescent="0.25">
      <c r="M68"/>
    </row>
    <row r="69" spans="13:13" x14ac:dyDescent="0.25">
      <c r="M69"/>
    </row>
    <row r="70" spans="13:13" x14ac:dyDescent="0.25">
      <c r="M70"/>
    </row>
    <row r="71" spans="13:13" x14ac:dyDescent="0.25">
      <c r="M71"/>
    </row>
    <row r="72" spans="13:13" x14ac:dyDescent="0.25">
      <c r="M72"/>
    </row>
    <row r="73" spans="13:13" x14ac:dyDescent="0.25">
      <c r="M73"/>
    </row>
    <row r="74" spans="13:13" x14ac:dyDescent="0.25">
      <c r="M74"/>
    </row>
    <row r="75" spans="13:13" x14ac:dyDescent="0.25">
      <c r="M75"/>
    </row>
    <row r="76" spans="13:13" x14ac:dyDescent="0.25">
      <c r="M76"/>
    </row>
    <row r="77" spans="13:13" x14ac:dyDescent="0.25">
      <c r="M77"/>
    </row>
    <row r="78" spans="13:13" x14ac:dyDescent="0.25">
      <c r="M78"/>
    </row>
    <row r="79" spans="13:13" x14ac:dyDescent="0.25">
      <c r="M79"/>
    </row>
    <row r="80" spans="13:13" x14ac:dyDescent="0.25">
      <c r="M80"/>
    </row>
    <row r="81" spans="13:13" x14ac:dyDescent="0.25">
      <c r="M81"/>
    </row>
    <row r="82" spans="13:13" x14ac:dyDescent="0.25">
      <c r="M82"/>
    </row>
    <row r="83" spans="13:13" x14ac:dyDescent="0.25">
      <c r="M83"/>
    </row>
    <row r="84" spans="13:13" x14ac:dyDescent="0.25">
      <c r="M84"/>
    </row>
    <row r="85" spans="13:13" x14ac:dyDescent="0.25">
      <c r="M85"/>
    </row>
    <row r="86" spans="13:13" x14ac:dyDescent="0.25">
      <c r="M86"/>
    </row>
  </sheetData>
  <autoFilter ref="B10:K13"/>
  <mergeCells count="4">
    <mergeCell ref="E13:G13"/>
    <mergeCell ref="H9:K9"/>
    <mergeCell ref="B8:K8"/>
    <mergeCell ref="E5:K5"/>
  </mergeCells>
  <conditionalFormatting sqref="G11">
    <cfRule type="containsText" dxfId="200" priority="13" operator="containsText" text="ACUERDO">
      <formula>NOT(ISERROR(SEARCH("ACUERDO",G11)))</formula>
    </cfRule>
  </conditionalFormatting>
  <printOptions horizontalCentered="1"/>
  <pageMargins left="0.23622047244094491" right="0.23622047244094491" top="0.74803149606299213" bottom="0.74803149606299213" header="0.31496062992125984" footer="0.31496062992125984"/>
  <pageSetup scale="80"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B1:AP211"/>
  <sheetViews>
    <sheetView zoomScale="70" zoomScaleNormal="70" zoomScaleSheetLayoutView="80" workbookViewId="0">
      <pane xSplit="16" ySplit="8" topLeftCell="Q9" activePane="bottomRight" state="frozen"/>
      <selection pane="topRight" activeCell="P1" sqref="P1"/>
      <selection pane="bottomLeft" activeCell="A22" sqref="A22"/>
      <selection pane="bottomRight" activeCell="N6" sqref="N6"/>
    </sheetView>
  </sheetViews>
  <sheetFormatPr baseColWidth="10" defaultColWidth="11.42578125" defaultRowHeight="14.25" x14ac:dyDescent="0.25"/>
  <cols>
    <col min="1" max="1" width="3.85546875" style="30" customWidth="1"/>
    <col min="2" max="2" width="15.5703125" style="30" bestFit="1" customWidth="1"/>
    <col min="3" max="3" width="15.42578125" style="30" customWidth="1"/>
    <col min="4" max="4" width="13.85546875" style="30" customWidth="1"/>
    <col min="5" max="5" width="13.42578125" style="30" bestFit="1" customWidth="1"/>
    <col min="6" max="6" width="15.42578125" style="30" customWidth="1"/>
    <col min="7" max="7" width="13.7109375" style="30" customWidth="1"/>
    <col min="8" max="12" width="8.28515625" style="30" customWidth="1"/>
    <col min="13" max="13" width="9.28515625" style="30" customWidth="1"/>
    <col min="14" max="14" width="9.7109375" style="30" customWidth="1"/>
    <col min="15" max="15" width="8.28515625" style="30" customWidth="1"/>
    <col min="16" max="30" width="11.42578125" style="30"/>
    <col min="31" max="35" width="11.42578125" style="239"/>
    <col min="36" max="36" width="23" style="239" customWidth="1"/>
    <col min="37" max="38" width="11.42578125" style="239"/>
    <col min="39" max="42" width="11.42578125" style="42"/>
    <col min="43" max="16384" width="11.42578125" style="30"/>
  </cols>
  <sheetData>
    <row r="1" spans="2:38" ht="15.75" x14ac:dyDescent="0.25">
      <c r="B1" s="505" t="s">
        <v>62</v>
      </c>
      <c r="C1" s="505"/>
      <c r="D1" s="505"/>
      <c r="E1" s="505"/>
      <c r="F1" s="505"/>
      <c r="G1" s="505"/>
      <c r="H1" s="505"/>
      <c r="I1" s="505"/>
      <c r="J1" s="505"/>
      <c r="K1" s="505"/>
      <c r="L1" s="505"/>
      <c r="M1" s="505"/>
      <c r="N1" s="505"/>
      <c r="O1" s="505"/>
      <c r="P1" s="505"/>
      <c r="Q1" s="505"/>
      <c r="R1" s="505"/>
      <c r="S1" s="505"/>
      <c r="T1" s="505"/>
      <c r="U1" s="505"/>
      <c r="V1" s="505"/>
      <c r="W1" s="505"/>
      <c r="X1" s="505"/>
      <c r="Y1" s="505"/>
      <c r="Z1" s="505"/>
      <c r="AA1" s="505"/>
      <c r="AB1" s="505"/>
      <c r="AC1" s="505"/>
    </row>
    <row r="2" spans="2:38" ht="36" customHeight="1" x14ac:dyDescent="0.25">
      <c r="B2" s="507" t="s">
        <v>159</v>
      </c>
      <c r="C2" s="482"/>
      <c r="D2" s="482"/>
      <c r="E2" s="482"/>
      <c r="F2" s="482"/>
      <c r="G2" s="482"/>
      <c r="H2" s="482"/>
      <c r="I2" s="482"/>
      <c r="J2" s="482"/>
      <c r="K2" s="482"/>
      <c r="L2" s="482"/>
      <c r="M2" s="482"/>
      <c r="N2" s="482"/>
      <c r="O2" s="482"/>
    </row>
    <row r="3" spans="2:38" ht="15" thickBot="1" x14ac:dyDescent="0.3">
      <c r="D3" s="34"/>
      <c r="E3" s="34"/>
    </row>
    <row r="4" spans="2:38" ht="24" customHeight="1" x14ac:dyDescent="0.25">
      <c r="B4" s="183" t="s">
        <v>114</v>
      </c>
      <c r="C4" s="184" t="s">
        <v>120</v>
      </c>
      <c r="D4" s="506" t="s">
        <v>158</v>
      </c>
      <c r="E4" s="506"/>
      <c r="F4" s="185" t="s">
        <v>65</v>
      </c>
      <c r="G4" s="185" t="s">
        <v>66</v>
      </c>
      <c r="H4" s="185" t="s">
        <v>1</v>
      </c>
      <c r="I4" s="185" t="s">
        <v>2</v>
      </c>
      <c r="J4" s="185" t="s">
        <v>3</v>
      </c>
      <c r="K4" s="185" t="s">
        <v>4</v>
      </c>
      <c r="L4" s="185" t="s">
        <v>5</v>
      </c>
      <c r="M4" s="185" t="s">
        <v>6</v>
      </c>
      <c r="N4" s="185" t="s">
        <v>64</v>
      </c>
      <c r="O4" s="185" t="s">
        <v>7</v>
      </c>
    </row>
    <row r="5" spans="2:38" x14ac:dyDescent="0.25">
      <c r="B5" s="74"/>
      <c r="C5" s="74"/>
      <c r="D5" s="74"/>
      <c r="E5" s="74"/>
      <c r="F5" s="74"/>
      <c r="G5" s="74"/>
      <c r="H5" s="74"/>
      <c r="I5" s="74"/>
      <c r="J5" s="74"/>
      <c r="K5" s="74"/>
      <c r="L5" s="74"/>
      <c r="M5" s="74"/>
      <c r="N5" s="74"/>
      <c r="O5" s="74"/>
    </row>
    <row r="6" spans="2:38" x14ac:dyDescent="0.25">
      <c r="B6" s="74" t="s">
        <v>139</v>
      </c>
      <c r="C6" s="74" t="s">
        <v>122</v>
      </c>
      <c r="D6" s="74">
        <v>16</v>
      </c>
      <c r="E6" s="194" t="s">
        <v>174</v>
      </c>
      <c r="F6" s="74">
        <f>D147</f>
        <v>14</v>
      </c>
      <c r="G6" s="74">
        <f t="shared" ref="G6:M6" si="0">E147</f>
        <v>14</v>
      </c>
      <c r="H6" s="74">
        <f t="shared" si="0"/>
        <v>13</v>
      </c>
      <c r="I6" s="74">
        <f t="shared" si="0"/>
        <v>14</v>
      </c>
      <c r="J6" s="74">
        <f t="shared" si="0"/>
        <v>13</v>
      </c>
      <c r="K6" s="74">
        <f t="shared" si="0"/>
        <v>13</v>
      </c>
      <c r="L6" s="74">
        <f t="shared" si="0"/>
        <v>14</v>
      </c>
      <c r="M6" s="74">
        <f t="shared" si="0"/>
        <v>14</v>
      </c>
      <c r="N6" s="74">
        <f>SUM(L147:N147)</f>
        <v>41</v>
      </c>
      <c r="O6" s="205">
        <f t="shared" ref="O6" si="1">SUM(F6:N6)</f>
        <v>150</v>
      </c>
    </row>
    <row r="7" spans="2:38" x14ac:dyDescent="0.25">
      <c r="B7" s="74"/>
      <c r="C7" s="74"/>
      <c r="D7" s="74"/>
      <c r="E7" s="74"/>
      <c r="F7" s="74"/>
      <c r="G7" s="74"/>
      <c r="H7" s="74"/>
      <c r="I7" s="74"/>
      <c r="J7" s="74"/>
      <c r="K7" s="74"/>
      <c r="L7" s="74"/>
      <c r="M7" s="74"/>
      <c r="N7" s="74"/>
      <c r="O7" s="74"/>
    </row>
    <row r="8" spans="2:38" x14ac:dyDescent="0.25">
      <c r="B8" s="74" t="s">
        <v>160</v>
      </c>
      <c r="C8" s="74"/>
      <c r="D8" s="74"/>
      <c r="E8" s="74"/>
      <c r="F8" s="74"/>
      <c r="G8" s="74"/>
      <c r="H8" s="74"/>
      <c r="I8" s="74"/>
      <c r="J8" s="74"/>
      <c r="K8" s="74"/>
      <c r="L8" s="74"/>
      <c r="M8" s="74"/>
      <c r="N8" s="74"/>
      <c r="O8" s="74"/>
    </row>
    <row r="10" spans="2:38" ht="15" x14ac:dyDescent="0.25">
      <c r="B10" s="482" t="s">
        <v>192</v>
      </c>
      <c r="C10" s="482"/>
      <c r="D10" s="482"/>
      <c r="E10" s="482"/>
      <c r="F10" s="482"/>
      <c r="G10" s="482"/>
      <c r="H10" s="482"/>
      <c r="I10" s="482"/>
      <c r="J10" s="482"/>
      <c r="K10" s="482"/>
      <c r="L10" s="482"/>
      <c r="M10" s="482"/>
      <c r="N10" s="482"/>
      <c r="O10" s="482"/>
      <c r="P10" s="482"/>
      <c r="Q10" s="482"/>
      <c r="R10" s="482"/>
      <c r="S10" s="482"/>
      <c r="T10" s="482"/>
      <c r="U10" s="482"/>
      <c r="V10" s="482"/>
      <c r="W10" s="482"/>
      <c r="X10" s="482"/>
      <c r="Y10" s="482"/>
      <c r="Z10" s="482"/>
      <c r="AA10" s="482"/>
      <c r="AB10" s="482"/>
      <c r="AC10" s="482"/>
      <c r="AD10" s="482"/>
    </row>
    <row r="11" spans="2:38" ht="15" x14ac:dyDescent="0.25">
      <c r="B11" s="483" t="s">
        <v>221</v>
      </c>
      <c r="C11" s="483"/>
      <c r="D11" s="483"/>
      <c r="E11" s="483"/>
      <c r="F11" s="483"/>
      <c r="G11" s="483"/>
      <c r="H11" s="483"/>
      <c r="I11" s="483"/>
      <c r="J11" s="483"/>
      <c r="K11" s="483"/>
      <c r="L11" s="483"/>
      <c r="M11" s="483"/>
      <c r="N11" s="483"/>
      <c r="O11" s="483"/>
      <c r="P11" s="483"/>
      <c r="Q11" s="483"/>
      <c r="R11" s="483"/>
      <c r="S11" s="483"/>
      <c r="T11" s="483"/>
      <c r="U11" s="483"/>
      <c r="V11" s="483"/>
      <c r="W11" s="483"/>
      <c r="X11" s="483"/>
      <c r="Y11" s="483"/>
      <c r="Z11" s="483"/>
      <c r="AA11" s="483"/>
      <c r="AB11" s="483"/>
      <c r="AC11" s="483"/>
      <c r="AD11" s="483"/>
    </row>
    <row r="12" spans="2:38" x14ac:dyDescent="0.25">
      <c r="AD12" s="68"/>
      <c r="AE12" s="296"/>
      <c r="AF12" s="296"/>
      <c r="AG12" s="296"/>
      <c r="AH12" s="296"/>
      <c r="AI12" s="296"/>
      <c r="AJ12" s="296"/>
      <c r="AK12" s="42"/>
    </row>
    <row r="13" spans="2:38" ht="15.75" x14ac:dyDescent="0.25">
      <c r="B13" s="489" t="s">
        <v>62</v>
      </c>
      <c r="C13" s="489"/>
      <c r="D13" s="489"/>
      <c r="E13" s="489"/>
      <c r="F13" s="489"/>
      <c r="G13" s="489"/>
      <c r="H13" s="489"/>
      <c r="I13" s="489"/>
      <c r="J13" s="489"/>
      <c r="K13" s="489"/>
      <c r="L13" s="489"/>
      <c r="M13" s="489"/>
      <c r="N13" s="489"/>
      <c r="O13" s="489"/>
      <c r="AE13" s="42"/>
      <c r="AF13" s="42"/>
      <c r="AG13" s="42"/>
      <c r="AH13" s="42"/>
      <c r="AI13" s="42"/>
      <c r="AJ13" s="42"/>
      <c r="AK13" s="42"/>
      <c r="AL13" s="42"/>
    </row>
    <row r="14" spans="2:38" ht="15.75" customHeight="1" x14ac:dyDescent="0.25">
      <c r="B14" s="490"/>
      <c r="C14" s="490"/>
      <c r="D14" s="491"/>
      <c r="E14" s="491"/>
      <c r="F14" s="491"/>
      <c r="G14" s="491"/>
      <c r="H14" s="491"/>
      <c r="I14" s="491"/>
      <c r="J14" s="491"/>
      <c r="K14" s="491"/>
      <c r="L14" s="491"/>
      <c r="M14" s="491"/>
      <c r="N14" s="491"/>
      <c r="AE14" s="42"/>
      <c r="AF14" s="42"/>
      <c r="AG14" s="42"/>
      <c r="AH14" s="42"/>
      <c r="AI14" s="42"/>
      <c r="AJ14" s="42"/>
      <c r="AK14" s="42"/>
      <c r="AL14" s="42"/>
    </row>
    <row r="15" spans="2:38" ht="62.25" customHeight="1" thickBot="1" x14ac:dyDescent="0.3">
      <c r="B15" s="492" t="s">
        <v>191</v>
      </c>
      <c r="C15" s="493"/>
      <c r="D15" s="493"/>
      <c r="E15" s="493"/>
      <c r="F15" s="493"/>
      <c r="G15" s="493"/>
      <c r="H15" s="493"/>
      <c r="I15" s="493"/>
      <c r="J15" s="493"/>
      <c r="K15" s="493"/>
      <c r="L15" s="493"/>
      <c r="M15" s="493"/>
      <c r="N15" s="493"/>
      <c r="O15" s="493"/>
      <c r="AE15" s="42"/>
      <c r="AF15" s="42"/>
      <c r="AG15" s="42"/>
      <c r="AH15" s="42"/>
      <c r="AI15" s="42"/>
      <c r="AJ15" s="42"/>
      <c r="AK15" s="42"/>
      <c r="AL15" s="42"/>
    </row>
    <row r="16" spans="2:38" ht="14.25" customHeight="1" x14ac:dyDescent="0.25">
      <c r="B16" s="484" t="s">
        <v>49</v>
      </c>
      <c r="C16" s="494" t="s">
        <v>0</v>
      </c>
      <c r="D16" s="497" t="s">
        <v>63</v>
      </c>
      <c r="E16" s="497"/>
      <c r="F16" s="497"/>
      <c r="G16" s="497"/>
      <c r="H16" s="497"/>
      <c r="I16" s="497"/>
      <c r="J16" s="497"/>
      <c r="K16" s="497"/>
      <c r="L16" s="497" t="s">
        <v>64</v>
      </c>
      <c r="M16" s="497"/>
      <c r="N16" s="497"/>
      <c r="O16" s="498" t="s">
        <v>7</v>
      </c>
      <c r="AE16" s="42"/>
      <c r="AF16" s="42"/>
      <c r="AG16" s="42"/>
      <c r="AH16" s="42"/>
      <c r="AI16" s="42"/>
      <c r="AJ16" s="42"/>
      <c r="AK16" s="42"/>
      <c r="AL16" s="42"/>
    </row>
    <row r="17" spans="2:39" x14ac:dyDescent="0.25">
      <c r="B17" s="485"/>
      <c r="C17" s="495"/>
      <c r="D17" s="487" t="s">
        <v>65</v>
      </c>
      <c r="E17" s="487" t="s">
        <v>66</v>
      </c>
      <c r="F17" s="487" t="s">
        <v>67</v>
      </c>
      <c r="G17" s="487"/>
      <c r="H17" s="487"/>
      <c r="I17" s="487"/>
      <c r="J17" s="487"/>
      <c r="K17" s="487"/>
      <c r="L17" s="487"/>
      <c r="M17" s="487"/>
      <c r="N17" s="487"/>
      <c r="O17" s="499"/>
      <c r="AE17" s="42"/>
      <c r="AF17" s="42"/>
      <c r="AG17" s="42"/>
      <c r="AH17" s="42"/>
      <c r="AI17" s="42"/>
      <c r="AJ17" s="42"/>
      <c r="AK17" s="42"/>
      <c r="AL17" s="42"/>
    </row>
    <row r="18" spans="2:39" ht="15" thickBot="1" x14ac:dyDescent="0.3">
      <c r="B18" s="486"/>
      <c r="C18" s="496"/>
      <c r="D18" s="488"/>
      <c r="E18" s="488"/>
      <c r="F18" s="306" t="s">
        <v>1</v>
      </c>
      <c r="G18" s="306" t="s">
        <v>2</v>
      </c>
      <c r="H18" s="306" t="s">
        <v>3</v>
      </c>
      <c r="I18" s="306" t="s">
        <v>4</v>
      </c>
      <c r="J18" s="306" t="s">
        <v>5</v>
      </c>
      <c r="K18" s="306" t="s">
        <v>6</v>
      </c>
      <c r="L18" s="306" t="s">
        <v>68</v>
      </c>
      <c r="M18" s="306" t="s">
        <v>69</v>
      </c>
      <c r="N18" s="306" t="s">
        <v>70</v>
      </c>
      <c r="O18" s="500"/>
      <c r="AE18" s="42"/>
      <c r="AF18" s="42"/>
      <c r="AG18" s="42"/>
      <c r="AH18" s="42"/>
      <c r="AI18" s="42"/>
      <c r="AJ18" s="42"/>
      <c r="AK18" s="42"/>
      <c r="AL18" s="42"/>
    </row>
    <row r="19" spans="2:39" x14ac:dyDescent="0.25">
      <c r="B19" s="106" t="s">
        <v>17</v>
      </c>
      <c r="C19" s="51">
        <v>1</v>
      </c>
      <c r="D19" s="39">
        <v>1</v>
      </c>
      <c r="E19" s="39">
        <v>1</v>
      </c>
      <c r="F19" s="39">
        <v>1</v>
      </c>
      <c r="G19" s="39">
        <v>1</v>
      </c>
      <c r="H19" s="39">
        <v>1</v>
      </c>
      <c r="I19" s="39">
        <v>1</v>
      </c>
      <c r="J19" s="39">
        <v>1</v>
      </c>
      <c r="K19" s="39">
        <v>1</v>
      </c>
      <c r="L19" s="39">
        <v>1</v>
      </c>
      <c r="M19" s="39">
        <v>1</v>
      </c>
      <c r="N19" s="39">
        <v>1</v>
      </c>
      <c r="O19" s="40">
        <f>COUNTIF(D19:N19,"1")</f>
        <v>11</v>
      </c>
      <c r="AE19" s="42"/>
      <c r="AF19" s="42"/>
      <c r="AG19" s="42"/>
      <c r="AH19" s="42"/>
      <c r="AI19" s="42"/>
      <c r="AJ19" s="42"/>
      <c r="AK19" s="42"/>
      <c r="AL19" s="42"/>
    </row>
    <row r="20" spans="2:39" x14ac:dyDescent="0.25">
      <c r="B20" s="26" t="s">
        <v>17</v>
      </c>
      <c r="C20" s="51">
        <v>2</v>
      </c>
      <c r="D20" s="39">
        <v>1</v>
      </c>
      <c r="E20" s="39">
        <v>1</v>
      </c>
      <c r="F20" s="39">
        <v>1</v>
      </c>
      <c r="G20" s="39">
        <v>1</v>
      </c>
      <c r="H20" s="39">
        <v>1</v>
      </c>
      <c r="I20" s="39">
        <v>1</v>
      </c>
      <c r="J20" s="39">
        <v>1</v>
      </c>
      <c r="K20" s="39">
        <v>1</v>
      </c>
      <c r="L20" s="39">
        <v>1</v>
      </c>
      <c r="M20" s="39">
        <v>1</v>
      </c>
      <c r="N20" s="39">
        <v>1</v>
      </c>
      <c r="O20" s="40">
        <f t="shared" ref="O20:O29" si="2">COUNTIF(D20:N20,"1")</f>
        <v>11</v>
      </c>
      <c r="AE20" s="42"/>
      <c r="AF20" s="42"/>
      <c r="AG20" s="42"/>
      <c r="AH20" s="42"/>
      <c r="AI20" s="42"/>
      <c r="AJ20" s="42"/>
      <c r="AK20" s="42"/>
      <c r="AL20" s="42"/>
    </row>
    <row r="21" spans="2:39" x14ac:dyDescent="0.25">
      <c r="B21" s="26" t="s">
        <v>17</v>
      </c>
      <c r="C21" s="51">
        <v>3</v>
      </c>
      <c r="D21" s="39">
        <v>1</v>
      </c>
      <c r="E21" s="39">
        <v>1</v>
      </c>
      <c r="F21" s="39">
        <v>1</v>
      </c>
      <c r="G21" s="39">
        <v>1</v>
      </c>
      <c r="H21" s="39">
        <v>1</v>
      </c>
      <c r="I21" s="39">
        <v>1</v>
      </c>
      <c r="J21" s="39">
        <v>1</v>
      </c>
      <c r="K21" s="39">
        <v>1</v>
      </c>
      <c r="L21" s="39">
        <v>1</v>
      </c>
      <c r="M21" s="39">
        <v>1</v>
      </c>
      <c r="N21" s="39">
        <v>1</v>
      </c>
      <c r="O21" s="40">
        <f t="shared" si="2"/>
        <v>11</v>
      </c>
      <c r="AE21" s="42"/>
      <c r="AF21" s="42" t="s">
        <v>71</v>
      </c>
      <c r="AG21" s="42">
        <f>SUM(F33:K33)</f>
        <v>82</v>
      </c>
      <c r="AH21" s="42"/>
      <c r="AI21" s="42"/>
      <c r="AJ21" s="42" t="s">
        <v>71</v>
      </c>
      <c r="AK21" s="42" t="s">
        <v>72</v>
      </c>
      <c r="AL21" s="42" t="s">
        <v>71</v>
      </c>
      <c r="AM21" s="42" t="s">
        <v>72</v>
      </c>
    </row>
    <row r="22" spans="2:39" ht="22.5" x14ac:dyDescent="0.25">
      <c r="B22" s="26" t="s">
        <v>17</v>
      </c>
      <c r="C22" s="51">
        <v>4</v>
      </c>
      <c r="D22" s="39">
        <v>1</v>
      </c>
      <c r="E22" s="39">
        <v>1</v>
      </c>
      <c r="F22" s="39">
        <v>1</v>
      </c>
      <c r="G22" s="39">
        <v>1</v>
      </c>
      <c r="H22" s="39">
        <v>1</v>
      </c>
      <c r="I22" s="39">
        <v>1</v>
      </c>
      <c r="J22" s="39">
        <v>1</v>
      </c>
      <c r="K22" s="39">
        <v>1</v>
      </c>
      <c r="L22" s="39">
        <v>1</v>
      </c>
      <c r="M22" s="39">
        <v>1</v>
      </c>
      <c r="N22" s="39">
        <v>1</v>
      </c>
      <c r="O22" s="40">
        <f t="shared" si="2"/>
        <v>11</v>
      </c>
      <c r="AE22" s="42"/>
      <c r="AF22" s="42" t="s">
        <v>72</v>
      </c>
      <c r="AG22" s="42">
        <f>SUM(F34:K34)</f>
        <v>1</v>
      </c>
      <c r="AH22" s="42"/>
      <c r="AI22" s="251" t="s">
        <v>73</v>
      </c>
      <c r="AJ22" s="42">
        <f t="shared" ref="AJ22:AK27" si="3">AL22/14*100</f>
        <v>100</v>
      </c>
      <c r="AK22" s="42">
        <f t="shared" si="3"/>
        <v>0</v>
      </c>
      <c r="AL22" s="42">
        <f>F33</f>
        <v>14</v>
      </c>
      <c r="AM22" s="42">
        <f>F34+F35</f>
        <v>0</v>
      </c>
    </row>
    <row r="23" spans="2:39" ht="22.5" x14ac:dyDescent="0.25">
      <c r="B23" s="26" t="s">
        <v>17</v>
      </c>
      <c r="C23" s="51">
        <v>5</v>
      </c>
      <c r="D23" s="39">
        <v>1</v>
      </c>
      <c r="E23" s="39">
        <v>1</v>
      </c>
      <c r="F23" s="39">
        <v>1</v>
      </c>
      <c r="G23" s="39">
        <v>1</v>
      </c>
      <c r="H23" s="39">
        <v>1</v>
      </c>
      <c r="I23" s="39">
        <v>1</v>
      </c>
      <c r="J23" s="39">
        <v>1</v>
      </c>
      <c r="K23" s="39">
        <v>1</v>
      </c>
      <c r="L23" s="39">
        <v>1</v>
      </c>
      <c r="M23" s="39">
        <v>1</v>
      </c>
      <c r="N23" s="39" t="s">
        <v>18</v>
      </c>
      <c r="O23" s="40">
        <f t="shared" si="2"/>
        <v>10</v>
      </c>
      <c r="AE23" s="42"/>
      <c r="AF23" s="42" t="s">
        <v>74</v>
      </c>
      <c r="AG23" s="42">
        <f>SUM(F35:K35)</f>
        <v>1</v>
      </c>
      <c r="AH23" s="42"/>
      <c r="AI23" s="251" t="s">
        <v>75</v>
      </c>
      <c r="AJ23" s="42">
        <f t="shared" si="3"/>
        <v>100</v>
      </c>
      <c r="AK23" s="42">
        <f t="shared" si="3"/>
        <v>0</v>
      </c>
      <c r="AL23" s="42">
        <f>G33</f>
        <v>14</v>
      </c>
      <c r="AM23" s="42">
        <f>G34+G35</f>
        <v>0</v>
      </c>
    </row>
    <row r="24" spans="2:39" ht="22.5" x14ac:dyDescent="0.25">
      <c r="B24" s="26" t="s">
        <v>17</v>
      </c>
      <c r="C24" s="51">
        <v>6</v>
      </c>
      <c r="D24" s="39">
        <v>1</v>
      </c>
      <c r="E24" s="39">
        <v>1</v>
      </c>
      <c r="F24" s="39">
        <v>1</v>
      </c>
      <c r="G24" s="39">
        <v>1</v>
      </c>
      <c r="H24" s="39">
        <v>1</v>
      </c>
      <c r="I24" s="39">
        <v>1</v>
      </c>
      <c r="J24" s="39">
        <v>1</v>
      </c>
      <c r="K24" s="39">
        <v>1</v>
      </c>
      <c r="L24" s="39">
        <v>1</v>
      </c>
      <c r="M24" s="39">
        <v>1</v>
      </c>
      <c r="N24" s="39">
        <v>1</v>
      </c>
      <c r="O24" s="40">
        <f t="shared" si="2"/>
        <v>11</v>
      </c>
      <c r="AE24" s="42"/>
      <c r="AF24" s="42" t="s">
        <v>11</v>
      </c>
      <c r="AG24" s="42">
        <f>SUM(F36:K36)</f>
        <v>0</v>
      </c>
      <c r="AH24" s="42"/>
      <c r="AI24" s="251" t="s">
        <v>76</v>
      </c>
      <c r="AJ24" s="42">
        <f t="shared" si="3"/>
        <v>100</v>
      </c>
      <c r="AK24" s="42">
        <f t="shared" si="3"/>
        <v>0</v>
      </c>
      <c r="AL24" s="42">
        <f>H33</f>
        <v>14</v>
      </c>
      <c r="AM24" s="42">
        <f>H34+H35</f>
        <v>0</v>
      </c>
    </row>
    <row r="25" spans="2:39" ht="22.5" x14ac:dyDescent="0.25">
      <c r="B25" s="26" t="s">
        <v>17</v>
      </c>
      <c r="C25" s="51">
        <v>7</v>
      </c>
      <c r="D25" s="39">
        <v>1</v>
      </c>
      <c r="E25" s="39">
        <v>1</v>
      </c>
      <c r="F25" s="39">
        <v>1</v>
      </c>
      <c r="G25" s="39">
        <v>1</v>
      </c>
      <c r="H25" s="39">
        <v>1</v>
      </c>
      <c r="I25" s="39">
        <v>1</v>
      </c>
      <c r="J25" s="39">
        <v>1</v>
      </c>
      <c r="K25" s="39">
        <v>1</v>
      </c>
      <c r="L25" s="39">
        <v>1</v>
      </c>
      <c r="M25" s="39">
        <v>1</v>
      </c>
      <c r="N25" s="39">
        <v>1</v>
      </c>
      <c r="O25" s="40">
        <f t="shared" si="2"/>
        <v>11</v>
      </c>
      <c r="AE25" s="42"/>
      <c r="AF25" s="42"/>
      <c r="AG25" s="42"/>
      <c r="AH25" s="42"/>
      <c r="AI25" s="251" t="s">
        <v>77</v>
      </c>
      <c r="AJ25" s="349">
        <f t="shared" si="3"/>
        <v>92.857142857142861</v>
      </c>
      <c r="AK25" s="349">
        <f t="shared" si="3"/>
        <v>7.1428571428571423</v>
      </c>
      <c r="AL25" s="42">
        <f>I33</f>
        <v>13</v>
      </c>
      <c r="AM25" s="42">
        <f>I34+I35</f>
        <v>1</v>
      </c>
    </row>
    <row r="26" spans="2:39" ht="22.5" x14ac:dyDescent="0.25">
      <c r="B26" s="26" t="s">
        <v>28</v>
      </c>
      <c r="C26" s="51">
        <v>1</v>
      </c>
      <c r="D26" s="39">
        <v>1</v>
      </c>
      <c r="E26" s="39">
        <v>1</v>
      </c>
      <c r="F26" s="39">
        <v>1</v>
      </c>
      <c r="G26" s="39">
        <v>1</v>
      </c>
      <c r="H26" s="39">
        <v>1</v>
      </c>
      <c r="I26" s="39">
        <v>0</v>
      </c>
      <c r="J26" s="39">
        <v>1</v>
      </c>
      <c r="K26" s="39">
        <v>1</v>
      </c>
      <c r="L26" s="39">
        <v>1</v>
      </c>
      <c r="M26" s="39">
        <v>1</v>
      </c>
      <c r="N26" s="39">
        <v>1</v>
      </c>
      <c r="O26" s="40">
        <f t="shared" si="2"/>
        <v>10</v>
      </c>
      <c r="AE26" s="42"/>
      <c r="AF26" s="42"/>
      <c r="AG26" s="42"/>
      <c r="AH26" s="42"/>
      <c r="AI26" s="251" t="s">
        <v>78</v>
      </c>
      <c r="AJ26" s="42">
        <f t="shared" si="3"/>
        <v>100</v>
      </c>
      <c r="AK26" s="42">
        <f t="shared" si="3"/>
        <v>0</v>
      </c>
      <c r="AL26" s="42">
        <f>J33</f>
        <v>14</v>
      </c>
      <c r="AM26" s="42">
        <f>J34+J35</f>
        <v>0</v>
      </c>
    </row>
    <row r="27" spans="2:39" ht="22.5" x14ac:dyDescent="0.25">
      <c r="B27" s="26" t="s">
        <v>28</v>
      </c>
      <c r="C27" s="51">
        <v>2</v>
      </c>
      <c r="D27" s="39">
        <v>1</v>
      </c>
      <c r="E27" s="39">
        <v>1</v>
      </c>
      <c r="F27" s="39">
        <v>1</v>
      </c>
      <c r="G27" s="39">
        <v>1</v>
      </c>
      <c r="H27" s="39">
        <v>1</v>
      </c>
      <c r="I27" s="39">
        <v>1</v>
      </c>
      <c r="J27" s="39">
        <v>1</v>
      </c>
      <c r="K27" s="39">
        <v>1</v>
      </c>
      <c r="L27" s="39">
        <v>1</v>
      </c>
      <c r="M27" s="39">
        <v>1</v>
      </c>
      <c r="N27" s="39">
        <v>1</v>
      </c>
      <c r="O27" s="40">
        <f t="shared" si="2"/>
        <v>11</v>
      </c>
      <c r="AE27" s="42"/>
      <c r="AF27" s="42"/>
      <c r="AG27" s="42"/>
      <c r="AH27" s="42"/>
      <c r="AI27" s="251" t="s">
        <v>79</v>
      </c>
      <c r="AJ27" s="42">
        <f t="shared" si="3"/>
        <v>92.857142857142861</v>
      </c>
      <c r="AK27" s="42">
        <f t="shared" si="3"/>
        <v>7.1428571428571423</v>
      </c>
      <c r="AL27" s="42">
        <f>K33</f>
        <v>13</v>
      </c>
      <c r="AM27" s="42">
        <f>K34+K35</f>
        <v>1</v>
      </c>
    </row>
    <row r="28" spans="2:39" x14ac:dyDescent="0.25">
      <c r="B28" s="26" t="s">
        <v>28</v>
      </c>
      <c r="C28" s="51">
        <v>3</v>
      </c>
      <c r="D28" s="39">
        <v>1</v>
      </c>
      <c r="E28" s="39">
        <v>1</v>
      </c>
      <c r="F28" s="39">
        <v>1</v>
      </c>
      <c r="G28" s="39">
        <v>1</v>
      </c>
      <c r="H28" s="39">
        <v>1</v>
      </c>
      <c r="I28" s="39">
        <v>1</v>
      </c>
      <c r="J28" s="39">
        <v>1</v>
      </c>
      <c r="K28" s="39">
        <v>1</v>
      </c>
      <c r="L28" s="39">
        <v>1</v>
      </c>
      <c r="M28" s="39">
        <v>1</v>
      </c>
      <c r="N28" s="39">
        <v>1</v>
      </c>
      <c r="O28" s="40">
        <f t="shared" si="2"/>
        <v>11</v>
      </c>
      <c r="AE28" s="42"/>
      <c r="AF28" s="42"/>
      <c r="AG28" s="42"/>
      <c r="AH28" s="42"/>
      <c r="AI28" s="42"/>
      <c r="AJ28" s="42"/>
      <c r="AK28" s="42"/>
      <c r="AL28" s="42"/>
    </row>
    <row r="29" spans="2:39" x14ac:dyDescent="0.25">
      <c r="B29" s="26" t="s">
        <v>28</v>
      </c>
      <c r="C29" s="51">
        <v>4</v>
      </c>
      <c r="D29" s="39">
        <v>1</v>
      </c>
      <c r="E29" s="39">
        <v>1</v>
      </c>
      <c r="F29" s="39">
        <v>1</v>
      </c>
      <c r="G29" s="39">
        <v>1</v>
      </c>
      <c r="H29" s="39">
        <v>1</v>
      </c>
      <c r="I29" s="39">
        <v>1</v>
      </c>
      <c r="J29" s="39">
        <v>1</v>
      </c>
      <c r="K29" s="39">
        <v>1</v>
      </c>
      <c r="L29" s="39">
        <v>1</v>
      </c>
      <c r="M29" s="39">
        <v>1</v>
      </c>
      <c r="N29" s="39">
        <v>1</v>
      </c>
      <c r="O29" s="40">
        <f t="shared" si="2"/>
        <v>11</v>
      </c>
      <c r="AE29" s="42"/>
      <c r="AF29" s="42"/>
      <c r="AG29" s="42"/>
      <c r="AH29" s="42"/>
      <c r="AI29" s="42"/>
      <c r="AJ29" s="42"/>
      <c r="AK29" s="42"/>
      <c r="AL29" s="42"/>
      <c r="AM29" s="30"/>
    </row>
    <row r="30" spans="2:39" x14ac:dyDescent="0.25">
      <c r="B30" s="26" t="s">
        <v>28</v>
      </c>
      <c r="C30" s="51">
        <v>5</v>
      </c>
      <c r="D30" s="39">
        <v>1</v>
      </c>
      <c r="E30" s="39">
        <v>1</v>
      </c>
      <c r="F30" s="39">
        <v>1</v>
      </c>
      <c r="G30" s="39">
        <v>1</v>
      </c>
      <c r="H30" s="39">
        <v>1</v>
      </c>
      <c r="I30" s="39">
        <v>1</v>
      </c>
      <c r="J30" s="39">
        <v>1</v>
      </c>
      <c r="K30" s="39">
        <v>1</v>
      </c>
      <c r="L30" s="39">
        <v>1</v>
      </c>
      <c r="M30" s="39">
        <v>1</v>
      </c>
      <c r="N30" s="39">
        <v>1</v>
      </c>
      <c r="O30" s="40">
        <f>COUNTIF(D30:N30,"1")</f>
        <v>11</v>
      </c>
      <c r="AE30" s="42"/>
      <c r="AF30" s="42"/>
      <c r="AG30" s="42"/>
      <c r="AH30" s="42"/>
      <c r="AI30" s="42"/>
      <c r="AJ30" s="42"/>
      <c r="AK30" s="42"/>
      <c r="AL30" s="42"/>
      <c r="AM30" s="30"/>
    </row>
    <row r="31" spans="2:39" x14ac:dyDescent="0.25">
      <c r="B31" s="26" t="s">
        <v>28</v>
      </c>
      <c r="C31" s="51">
        <v>6</v>
      </c>
      <c r="D31" s="39">
        <v>1</v>
      </c>
      <c r="E31" s="39">
        <v>1</v>
      </c>
      <c r="F31" s="39">
        <v>1</v>
      </c>
      <c r="G31" s="39">
        <v>1</v>
      </c>
      <c r="H31" s="39">
        <v>1</v>
      </c>
      <c r="I31" s="39">
        <v>1</v>
      </c>
      <c r="J31" s="39">
        <v>1</v>
      </c>
      <c r="K31" s="6" t="s">
        <v>80</v>
      </c>
      <c r="L31" s="39">
        <v>1</v>
      </c>
      <c r="M31" s="39">
        <v>1</v>
      </c>
      <c r="N31" s="39">
        <v>1</v>
      </c>
      <c r="O31" s="40">
        <f>COUNTIF(D31:N31,"1")</f>
        <v>10</v>
      </c>
      <c r="AE31" s="42"/>
      <c r="AF31" s="42"/>
      <c r="AG31" s="42"/>
      <c r="AH31" s="42"/>
      <c r="AI31" s="42"/>
      <c r="AJ31" s="42"/>
      <c r="AK31" s="42"/>
      <c r="AL31" s="42"/>
      <c r="AM31" s="30"/>
    </row>
    <row r="32" spans="2:39" x14ac:dyDescent="0.25">
      <c r="B32" s="26" t="s">
        <v>28</v>
      </c>
      <c r="C32" s="51">
        <v>7</v>
      </c>
      <c r="D32" s="39">
        <v>1</v>
      </c>
      <c r="E32" s="39">
        <v>1</v>
      </c>
      <c r="F32" s="39">
        <v>1</v>
      </c>
      <c r="G32" s="39">
        <v>1</v>
      </c>
      <c r="H32" s="39">
        <v>1</v>
      </c>
      <c r="I32" s="39">
        <v>1</v>
      </c>
      <c r="J32" s="39">
        <v>1</v>
      </c>
      <c r="K32" s="39">
        <v>1</v>
      </c>
      <c r="L32" s="39">
        <v>1</v>
      </c>
      <c r="M32" s="39">
        <v>1</v>
      </c>
      <c r="N32" s="39">
        <v>1</v>
      </c>
      <c r="O32" s="40">
        <f>COUNTIF(D32:N32,"1")</f>
        <v>11</v>
      </c>
      <c r="AE32" s="42"/>
      <c r="AF32" s="42"/>
      <c r="AG32" s="42"/>
      <c r="AH32" s="42"/>
      <c r="AI32" s="42"/>
      <c r="AJ32" s="42"/>
      <c r="AK32" s="42"/>
      <c r="AL32" s="42"/>
    </row>
    <row r="33" spans="2:38" x14ac:dyDescent="0.25">
      <c r="B33" s="478" t="s">
        <v>71</v>
      </c>
      <c r="C33" s="479"/>
      <c r="D33" s="311">
        <f t="shared" ref="D33:N33" si="4">COUNTIF(D19:D32,"1")</f>
        <v>14</v>
      </c>
      <c r="E33" s="311">
        <f t="shared" si="4"/>
        <v>14</v>
      </c>
      <c r="F33" s="311">
        <f t="shared" si="4"/>
        <v>14</v>
      </c>
      <c r="G33" s="310">
        <f t="shared" si="4"/>
        <v>14</v>
      </c>
      <c r="H33" s="311">
        <f t="shared" si="4"/>
        <v>14</v>
      </c>
      <c r="I33" s="311">
        <f t="shared" si="4"/>
        <v>13</v>
      </c>
      <c r="J33" s="311">
        <f t="shared" si="4"/>
        <v>14</v>
      </c>
      <c r="K33" s="311">
        <f t="shared" si="4"/>
        <v>13</v>
      </c>
      <c r="L33" s="311">
        <f t="shared" si="4"/>
        <v>14</v>
      </c>
      <c r="M33" s="311">
        <f t="shared" si="4"/>
        <v>14</v>
      </c>
      <c r="N33" s="311">
        <f t="shared" si="4"/>
        <v>13</v>
      </c>
      <c r="O33" s="240">
        <f>SUM(D33:N33)</f>
        <v>151</v>
      </c>
      <c r="AE33" s="42"/>
      <c r="AF33" s="42"/>
      <c r="AG33" s="42"/>
      <c r="AH33" s="42"/>
      <c r="AI33" s="42"/>
      <c r="AJ33" s="42"/>
      <c r="AK33" s="42"/>
      <c r="AL33" s="42"/>
    </row>
    <row r="34" spans="2:38" x14ac:dyDescent="0.25">
      <c r="B34" s="503" t="s">
        <v>72</v>
      </c>
      <c r="C34" s="504"/>
      <c r="D34" s="7">
        <f t="shared" ref="D34:N34" si="5">COUNTIF(D19:D32,"0")</f>
        <v>0</v>
      </c>
      <c r="E34" s="7">
        <f t="shared" si="5"/>
        <v>0</v>
      </c>
      <c r="F34" s="7">
        <f t="shared" si="5"/>
        <v>0</v>
      </c>
      <c r="G34" s="66">
        <f t="shared" si="5"/>
        <v>0</v>
      </c>
      <c r="H34" s="7">
        <f t="shared" si="5"/>
        <v>0</v>
      </c>
      <c r="I34" s="7">
        <f t="shared" si="5"/>
        <v>1</v>
      </c>
      <c r="J34" s="7">
        <f t="shared" si="5"/>
        <v>0</v>
      </c>
      <c r="K34" s="7">
        <f t="shared" si="5"/>
        <v>0</v>
      </c>
      <c r="L34" s="7">
        <f t="shared" si="5"/>
        <v>0</v>
      </c>
      <c r="M34" s="7">
        <f t="shared" si="5"/>
        <v>0</v>
      </c>
      <c r="N34" s="7">
        <f t="shared" si="5"/>
        <v>0</v>
      </c>
      <c r="O34" s="8">
        <f>SUM(D34:N34)</f>
        <v>1</v>
      </c>
      <c r="AE34" s="42"/>
      <c r="AF34" s="42"/>
      <c r="AG34" s="42"/>
      <c r="AH34" s="42"/>
      <c r="AI34" s="42"/>
      <c r="AJ34" s="42"/>
      <c r="AK34" s="42"/>
      <c r="AL34" s="42"/>
    </row>
    <row r="35" spans="2:38" x14ac:dyDescent="0.25">
      <c r="B35" s="503" t="s">
        <v>74</v>
      </c>
      <c r="C35" s="504"/>
      <c r="D35" s="7">
        <f t="shared" ref="D35:N35" si="6">COUNTIF(D19:D32,"J")</f>
        <v>0</v>
      </c>
      <c r="E35" s="7">
        <f t="shared" si="6"/>
        <v>0</v>
      </c>
      <c r="F35" s="7">
        <f t="shared" si="6"/>
        <v>0</v>
      </c>
      <c r="G35" s="66">
        <f t="shared" si="6"/>
        <v>0</v>
      </c>
      <c r="H35" s="7">
        <f t="shared" si="6"/>
        <v>0</v>
      </c>
      <c r="I35" s="7">
        <f t="shared" si="6"/>
        <v>0</v>
      </c>
      <c r="J35" s="7">
        <f t="shared" si="6"/>
        <v>0</v>
      </c>
      <c r="K35" s="7">
        <f t="shared" si="6"/>
        <v>1</v>
      </c>
      <c r="L35" s="7">
        <f t="shared" si="6"/>
        <v>0</v>
      </c>
      <c r="M35" s="7">
        <f t="shared" si="6"/>
        <v>0</v>
      </c>
      <c r="N35" s="7">
        <f t="shared" si="6"/>
        <v>0</v>
      </c>
      <c r="O35" s="8">
        <f>SUM(D35:N35)</f>
        <v>1</v>
      </c>
      <c r="AE35" s="42"/>
      <c r="AF35" s="42"/>
      <c r="AG35" s="42"/>
      <c r="AH35" s="42"/>
      <c r="AI35" s="42"/>
      <c r="AJ35" s="42"/>
      <c r="AK35" s="42"/>
      <c r="AL35" s="42"/>
    </row>
    <row r="36" spans="2:38" x14ac:dyDescent="0.25">
      <c r="B36" s="503" t="s">
        <v>11</v>
      </c>
      <c r="C36" s="504"/>
      <c r="D36" s="7">
        <f t="shared" ref="D36:N36" si="7">COUNTIF(D19:D32,"V")</f>
        <v>0</v>
      </c>
      <c r="E36" s="7">
        <f t="shared" si="7"/>
        <v>0</v>
      </c>
      <c r="F36" s="7">
        <f t="shared" si="7"/>
        <v>0</v>
      </c>
      <c r="G36" s="66">
        <f t="shared" si="7"/>
        <v>0</v>
      </c>
      <c r="H36" s="7">
        <f t="shared" si="7"/>
        <v>0</v>
      </c>
      <c r="I36" s="7">
        <f t="shared" si="7"/>
        <v>0</v>
      </c>
      <c r="J36" s="7">
        <f t="shared" si="7"/>
        <v>0</v>
      </c>
      <c r="K36" s="7">
        <f t="shared" si="7"/>
        <v>0</v>
      </c>
      <c r="L36" s="7">
        <f t="shared" si="7"/>
        <v>0</v>
      </c>
      <c r="M36" s="7">
        <f t="shared" si="7"/>
        <v>0</v>
      </c>
      <c r="N36" s="7">
        <f t="shared" si="7"/>
        <v>1</v>
      </c>
      <c r="O36" s="8">
        <f>SUM(D36:N36)</f>
        <v>1</v>
      </c>
      <c r="AE36" s="42"/>
      <c r="AF36" s="42"/>
      <c r="AG36" s="42"/>
      <c r="AH36" s="42"/>
      <c r="AI36" s="42"/>
      <c r="AJ36" s="42"/>
      <c r="AK36" s="42"/>
      <c r="AL36" s="42"/>
    </row>
    <row r="37" spans="2:38" ht="15" thickBot="1" x14ac:dyDescent="0.3">
      <c r="B37" s="501" t="s">
        <v>7</v>
      </c>
      <c r="C37" s="502"/>
      <c r="D37" s="231">
        <f>SUM(D33:D36)</f>
        <v>14</v>
      </c>
      <c r="E37" s="231">
        <f t="shared" ref="E37:N37" si="8">SUM(E33:E36)</f>
        <v>14</v>
      </c>
      <c r="F37" s="231">
        <f t="shared" si="8"/>
        <v>14</v>
      </c>
      <c r="G37" s="241">
        <f t="shared" si="8"/>
        <v>14</v>
      </c>
      <c r="H37" s="231">
        <f t="shared" si="8"/>
        <v>14</v>
      </c>
      <c r="I37" s="231">
        <f t="shared" si="8"/>
        <v>14</v>
      </c>
      <c r="J37" s="231">
        <f t="shared" si="8"/>
        <v>14</v>
      </c>
      <c r="K37" s="231">
        <f t="shared" si="8"/>
        <v>14</v>
      </c>
      <c r="L37" s="231">
        <f t="shared" si="8"/>
        <v>14</v>
      </c>
      <c r="M37" s="231">
        <f t="shared" si="8"/>
        <v>14</v>
      </c>
      <c r="N37" s="231">
        <f t="shared" si="8"/>
        <v>14</v>
      </c>
      <c r="O37" s="242">
        <f>SUM(D37:N37)</f>
        <v>154</v>
      </c>
      <c r="AE37" s="42"/>
      <c r="AF37" s="42"/>
      <c r="AG37" s="42"/>
      <c r="AH37" s="42"/>
      <c r="AI37" s="42"/>
      <c r="AJ37" s="42"/>
      <c r="AK37" s="42"/>
      <c r="AL37" s="42"/>
    </row>
    <row r="38" spans="2:38" x14ac:dyDescent="0.25">
      <c r="B38" s="108" t="s">
        <v>126</v>
      </c>
      <c r="C38" s="6">
        <v>1</v>
      </c>
      <c r="D38" s="41"/>
      <c r="E38" s="41">
        <f>SUM(F35:K35)</f>
        <v>1</v>
      </c>
      <c r="F38" s="41"/>
      <c r="G38" s="41"/>
      <c r="H38" s="41"/>
      <c r="I38" s="41"/>
      <c r="J38" s="41"/>
      <c r="K38" s="41"/>
      <c r="L38" s="41"/>
      <c r="M38" s="41"/>
      <c r="N38" s="41"/>
      <c r="O38" s="41"/>
      <c r="AE38" s="42"/>
      <c r="AF38" s="42"/>
      <c r="AG38" s="42"/>
      <c r="AH38" s="42"/>
      <c r="AI38" s="42"/>
      <c r="AJ38" s="42"/>
      <c r="AK38" s="42"/>
      <c r="AL38" s="42"/>
    </row>
    <row r="39" spans="2:38" x14ac:dyDescent="0.25">
      <c r="B39" s="108" t="s">
        <v>127</v>
      </c>
      <c r="C39" s="6">
        <v>0</v>
      </c>
      <c r="D39" s="41"/>
      <c r="E39" s="41"/>
      <c r="F39" s="41"/>
      <c r="G39" s="41"/>
      <c r="H39" s="41"/>
      <c r="I39" s="41"/>
      <c r="J39" s="41"/>
      <c r="K39" s="41"/>
      <c r="L39" s="41"/>
      <c r="M39" s="41"/>
      <c r="N39" s="41"/>
      <c r="O39" s="41"/>
      <c r="AE39" s="42"/>
      <c r="AF39" s="42"/>
      <c r="AG39" s="42"/>
      <c r="AH39" s="42"/>
      <c r="AI39" s="42"/>
      <c r="AJ39" s="42"/>
      <c r="AK39" s="42"/>
      <c r="AL39" s="42"/>
    </row>
    <row r="40" spans="2:38" x14ac:dyDescent="0.25">
      <c r="B40" s="108" t="s">
        <v>128</v>
      </c>
      <c r="C40" s="6" t="s">
        <v>80</v>
      </c>
      <c r="D40" s="41"/>
      <c r="E40" s="41"/>
      <c r="F40" s="41"/>
      <c r="G40" s="41"/>
      <c r="H40" s="41"/>
      <c r="I40" s="41"/>
      <c r="J40" s="41"/>
      <c r="K40" s="41"/>
      <c r="L40" s="41"/>
      <c r="M40" s="41"/>
      <c r="N40" s="41"/>
      <c r="O40" s="41"/>
      <c r="AE40" s="42"/>
      <c r="AF40" s="42"/>
      <c r="AG40" s="42"/>
      <c r="AH40" s="42"/>
      <c r="AI40" s="42"/>
      <c r="AJ40" s="42"/>
      <c r="AK40" s="42"/>
      <c r="AL40" s="42"/>
    </row>
    <row r="41" spans="2:38" x14ac:dyDescent="0.25">
      <c r="B41" s="108" t="s">
        <v>129</v>
      </c>
      <c r="C41" s="6" t="s">
        <v>18</v>
      </c>
      <c r="AE41" s="42"/>
      <c r="AF41" s="42"/>
      <c r="AG41" s="42"/>
      <c r="AH41" s="42"/>
      <c r="AI41" s="42"/>
      <c r="AJ41" s="42"/>
      <c r="AK41" s="42"/>
      <c r="AL41" s="42"/>
    </row>
    <row r="42" spans="2:38" x14ac:dyDescent="0.25">
      <c r="AE42" s="42"/>
      <c r="AF42" s="42"/>
      <c r="AG42" s="42"/>
      <c r="AH42" s="42"/>
      <c r="AI42" s="42"/>
      <c r="AJ42" s="42"/>
      <c r="AK42" s="42"/>
      <c r="AL42" s="42"/>
    </row>
    <row r="43" spans="2:38" ht="14.25" customHeight="1" thickBot="1" x14ac:dyDescent="0.3">
      <c r="AE43" s="42"/>
      <c r="AF43" s="42"/>
      <c r="AG43" s="42"/>
      <c r="AH43" s="42"/>
      <c r="AI43" s="42"/>
      <c r="AJ43" s="42"/>
      <c r="AK43" s="42"/>
      <c r="AL43" s="42"/>
    </row>
    <row r="44" spans="2:38" x14ac:dyDescent="0.25">
      <c r="D44" s="476" t="s">
        <v>65</v>
      </c>
      <c r="E44" s="476" t="s">
        <v>66</v>
      </c>
      <c r="F44" s="476" t="s">
        <v>73</v>
      </c>
      <c r="G44" s="476" t="s">
        <v>75</v>
      </c>
      <c r="H44" s="476" t="s">
        <v>76</v>
      </c>
      <c r="I44" s="476" t="s">
        <v>77</v>
      </c>
      <c r="J44" s="476" t="s">
        <v>78</v>
      </c>
      <c r="K44" s="476" t="s">
        <v>79</v>
      </c>
      <c r="L44" s="476" t="s">
        <v>68</v>
      </c>
      <c r="M44" s="476" t="s">
        <v>69</v>
      </c>
      <c r="N44" s="476" t="s">
        <v>70</v>
      </c>
      <c r="O44" s="41"/>
      <c r="AE44" s="42"/>
      <c r="AF44" s="42"/>
      <c r="AG44" s="42"/>
      <c r="AH44" s="42"/>
      <c r="AI44" s="42"/>
      <c r="AJ44" s="42"/>
      <c r="AK44" s="42"/>
      <c r="AL44" s="42"/>
    </row>
    <row r="45" spans="2:38" x14ac:dyDescent="0.25">
      <c r="D45" s="477"/>
      <c r="E45" s="477"/>
      <c r="F45" s="477"/>
      <c r="G45" s="477"/>
      <c r="H45" s="477"/>
      <c r="I45" s="477"/>
      <c r="J45" s="477"/>
      <c r="K45" s="477"/>
      <c r="L45" s="477"/>
      <c r="M45" s="477"/>
      <c r="N45" s="477"/>
      <c r="V45" s="236"/>
      <c r="W45" s="236"/>
      <c r="X45" s="236"/>
      <c r="Y45" s="236"/>
      <c r="Z45" s="236"/>
      <c r="AE45" s="42"/>
      <c r="AF45" s="42"/>
      <c r="AG45" s="42"/>
      <c r="AH45" s="42"/>
      <c r="AI45" s="42"/>
      <c r="AJ45" s="42"/>
      <c r="AK45" s="42"/>
      <c r="AL45" s="42"/>
    </row>
    <row r="46" spans="2:38" ht="15" thickBot="1" x14ac:dyDescent="0.3">
      <c r="B46" s="478" t="s">
        <v>71</v>
      </c>
      <c r="C46" s="479"/>
      <c r="D46" s="43">
        <f t="shared" ref="D46:N46" si="9">D33</f>
        <v>14</v>
      </c>
      <c r="E46" s="44">
        <f>E33</f>
        <v>14</v>
      </c>
      <c r="F46" s="43">
        <f t="shared" si="9"/>
        <v>14</v>
      </c>
      <c r="G46" s="44">
        <f t="shared" si="9"/>
        <v>14</v>
      </c>
      <c r="H46" s="44">
        <f t="shared" si="9"/>
        <v>14</v>
      </c>
      <c r="I46" s="44">
        <f t="shared" si="9"/>
        <v>13</v>
      </c>
      <c r="J46" s="44">
        <f t="shared" si="9"/>
        <v>14</v>
      </c>
      <c r="K46" s="44">
        <f t="shared" si="9"/>
        <v>13</v>
      </c>
      <c r="L46" s="44">
        <f t="shared" si="9"/>
        <v>14</v>
      </c>
      <c r="M46" s="44">
        <f t="shared" si="9"/>
        <v>14</v>
      </c>
      <c r="N46" s="45">
        <f t="shared" si="9"/>
        <v>13</v>
      </c>
      <c r="V46" s="68"/>
      <c r="W46" s="237"/>
      <c r="X46" s="237" t="s">
        <v>125</v>
      </c>
      <c r="Y46" s="237" t="s">
        <v>72</v>
      </c>
      <c r="Z46" s="68"/>
      <c r="AE46" s="42"/>
      <c r="AF46" s="42"/>
      <c r="AG46" s="42"/>
      <c r="AH46" s="42"/>
      <c r="AI46" s="42"/>
      <c r="AJ46" s="42"/>
      <c r="AK46" s="42"/>
      <c r="AL46" s="42"/>
    </row>
    <row r="47" spans="2:38" ht="14.25" customHeight="1" thickBot="1" x14ac:dyDescent="0.3">
      <c r="V47" s="68"/>
      <c r="W47" s="233" t="s">
        <v>65</v>
      </c>
      <c r="X47" s="238">
        <f>D33</f>
        <v>14</v>
      </c>
      <c r="Y47" s="238">
        <f>D34+D35</f>
        <v>0</v>
      </c>
      <c r="Z47" s="68"/>
      <c r="AE47" s="42"/>
      <c r="AF47" s="42"/>
      <c r="AG47" s="42"/>
      <c r="AH47" s="42"/>
      <c r="AI47" s="42"/>
      <c r="AJ47" s="42"/>
      <c r="AK47" s="42"/>
      <c r="AL47" s="42"/>
    </row>
    <row r="48" spans="2:38" x14ac:dyDescent="0.2">
      <c r="E48" s="13"/>
      <c r="F48" s="476" t="s">
        <v>73</v>
      </c>
      <c r="G48" s="476" t="s">
        <v>75</v>
      </c>
      <c r="H48" s="476" t="s">
        <v>76</v>
      </c>
      <c r="I48" s="476" t="s">
        <v>77</v>
      </c>
      <c r="J48" s="476" t="s">
        <v>78</v>
      </c>
      <c r="K48" s="476" t="s">
        <v>79</v>
      </c>
      <c r="V48" s="68"/>
      <c r="W48" s="233" t="s">
        <v>66</v>
      </c>
      <c r="X48" s="238">
        <f>E33</f>
        <v>14</v>
      </c>
      <c r="Y48" s="238">
        <f>E34+E35</f>
        <v>0</v>
      </c>
      <c r="Z48" s="68"/>
      <c r="AE48" s="42"/>
      <c r="AF48" s="42"/>
      <c r="AG48" s="42"/>
      <c r="AH48" s="42"/>
      <c r="AI48" s="42"/>
      <c r="AJ48" s="42"/>
      <c r="AK48" s="42"/>
      <c r="AL48" s="42"/>
    </row>
    <row r="49" spans="5:38" x14ac:dyDescent="0.2">
      <c r="E49" s="13"/>
      <c r="F49" s="477"/>
      <c r="G49" s="477"/>
      <c r="H49" s="477"/>
      <c r="I49" s="477"/>
      <c r="J49" s="477"/>
      <c r="K49" s="477"/>
      <c r="M49" s="20"/>
      <c r="N49" s="20"/>
      <c r="O49" s="20"/>
      <c r="V49" s="236"/>
      <c r="W49" s="42"/>
      <c r="X49" s="42"/>
      <c r="Y49" s="42"/>
      <c r="Z49" s="236"/>
      <c r="AE49" s="42"/>
      <c r="AF49" s="42"/>
      <c r="AG49" s="42"/>
      <c r="AH49" s="42"/>
      <c r="AI49" s="42"/>
      <c r="AJ49" s="42"/>
      <c r="AK49" s="42"/>
      <c r="AL49" s="42"/>
    </row>
    <row r="50" spans="5:38" x14ac:dyDescent="0.2">
      <c r="E50" s="1" t="s">
        <v>81</v>
      </c>
      <c r="F50" s="1">
        <f t="shared" ref="F50:K50" si="10">F46</f>
        <v>14</v>
      </c>
      <c r="G50" s="1">
        <f t="shared" si="10"/>
        <v>14</v>
      </c>
      <c r="H50" s="1">
        <f t="shared" si="10"/>
        <v>14</v>
      </c>
      <c r="I50" s="1">
        <f t="shared" si="10"/>
        <v>13</v>
      </c>
      <c r="J50" s="1">
        <f t="shared" si="10"/>
        <v>14</v>
      </c>
      <c r="K50" s="1">
        <f t="shared" si="10"/>
        <v>13</v>
      </c>
      <c r="L50" s="41"/>
      <c r="M50" s="64"/>
      <c r="N50" s="64"/>
      <c r="O50" s="64"/>
      <c r="AE50" s="42"/>
      <c r="AF50" s="42"/>
      <c r="AG50" s="42"/>
      <c r="AH50" s="42"/>
      <c r="AI50" s="42"/>
      <c r="AJ50" s="42"/>
      <c r="AK50" s="42"/>
      <c r="AL50" s="42"/>
    </row>
    <row r="51" spans="5:38" x14ac:dyDescent="0.2">
      <c r="E51" s="1" t="s">
        <v>72</v>
      </c>
      <c r="F51" s="1">
        <f t="shared" ref="F51:K51" si="11">+F34+F35</f>
        <v>0</v>
      </c>
      <c r="G51" s="1">
        <f t="shared" si="11"/>
        <v>0</v>
      </c>
      <c r="H51" s="1">
        <f t="shared" si="11"/>
        <v>0</v>
      </c>
      <c r="I51" s="1">
        <f t="shared" si="11"/>
        <v>1</v>
      </c>
      <c r="J51" s="1">
        <f t="shared" si="11"/>
        <v>0</v>
      </c>
      <c r="K51" s="1">
        <f t="shared" si="11"/>
        <v>1</v>
      </c>
      <c r="L51" s="41"/>
      <c r="M51" s="64"/>
      <c r="N51" s="64"/>
      <c r="O51" s="64"/>
      <c r="AE51" s="42"/>
      <c r="AF51" s="42"/>
      <c r="AG51" s="42"/>
      <c r="AH51" s="42"/>
      <c r="AI51" s="42"/>
      <c r="AJ51" s="42"/>
      <c r="AK51" s="42"/>
      <c r="AL51" s="42"/>
    </row>
    <row r="52" spans="5:38" x14ac:dyDescent="0.25">
      <c r="AE52" s="42"/>
      <c r="AF52" s="42"/>
      <c r="AG52" s="42"/>
      <c r="AH52" s="42"/>
      <c r="AI52" s="42"/>
      <c r="AJ52" s="42"/>
      <c r="AK52" s="42"/>
      <c r="AL52" s="42"/>
    </row>
    <row r="53" spans="5:38" x14ac:dyDescent="0.25">
      <c r="AE53" s="42"/>
      <c r="AF53" s="42" t="s">
        <v>71</v>
      </c>
      <c r="AG53" s="42">
        <f>D33+E33</f>
        <v>28</v>
      </c>
      <c r="AH53" s="42"/>
      <c r="AI53" s="42"/>
      <c r="AJ53" s="42"/>
      <c r="AK53" s="42"/>
      <c r="AL53" s="42"/>
    </row>
    <row r="54" spans="5:38" x14ac:dyDescent="0.25">
      <c r="AE54" s="42"/>
      <c r="AF54" s="42" t="s">
        <v>72</v>
      </c>
      <c r="AG54" s="42">
        <f>D34+E34</f>
        <v>0</v>
      </c>
      <c r="AH54" s="42"/>
      <c r="AI54" s="42"/>
      <c r="AJ54" s="42"/>
      <c r="AK54" s="42"/>
      <c r="AL54" s="42"/>
    </row>
    <row r="55" spans="5:38" x14ac:dyDescent="0.25">
      <c r="AE55" s="42"/>
      <c r="AF55" s="42" t="s">
        <v>74</v>
      </c>
      <c r="AG55" s="42">
        <f>D35+E35</f>
        <v>0</v>
      </c>
      <c r="AH55" s="42"/>
      <c r="AI55" s="42"/>
      <c r="AJ55" s="42"/>
      <c r="AK55" s="42"/>
      <c r="AL55" s="42"/>
    </row>
    <row r="56" spans="5:38" x14ac:dyDescent="0.25">
      <c r="AE56" s="42"/>
      <c r="AF56" s="42" t="s">
        <v>11</v>
      </c>
      <c r="AG56" s="42">
        <f>D36+E36</f>
        <v>0</v>
      </c>
      <c r="AH56" s="42"/>
      <c r="AI56" s="42"/>
      <c r="AJ56" s="42"/>
      <c r="AK56" s="42"/>
      <c r="AL56" s="42"/>
    </row>
    <row r="57" spans="5:38" x14ac:dyDescent="0.25">
      <c r="AE57" s="42"/>
      <c r="AF57" s="42"/>
      <c r="AG57" s="42"/>
      <c r="AH57" s="42"/>
      <c r="AI57" s="42"/>
      <c r="AJ57" s="42"/>
      <c r="AK57" s="42"/>
      <c r="AL57" s="42"/>
    </row>
    <row r="58" spans="5:38" x14ac:dyDescent="0.25">
      <c r="AE58" s="42"/>
      <c r="AF58" s="42"/>
      <c r="AG58" s="42"/>
      <c r="AH58" s="42"/>
      <c r="AI58" s="42"/>
      <c r="AJ58" s="42"/>
      <c r="AK58" s="42"/>
      <c r="AL58" s="42"/>
    </row>
    <row r="59" spans="5:38" x14ac:dyDescent="0.25">
      <c r="AE59" s="42"/>
      <c r="AF59" s="42"/>
      <c r="AG59" s="42"/>
      <c r="AH59" s="42"/>
      <c r="AI59" s="42"/>
      <c r="AJ59" s="42"/>
      <c r="AK59" s="42"/>
      <c r="AL59" s="42"/>
    </row>
    <row r="60" spans="5:38" x14ac:dyDescent="0.25">
      <c r="AE60" s="42"/>
      <c r="AF60" s="42"/>
      <c r="AG60" s="42"/>
      <c r="AH60" s="42"/>
      <c r="AI60" s="42"/>
      <c r="AJ60" s="42"/>
      <c r="AK60" s="42"/>
      <c r="AL60" s="42"/>
    </row>
    <row r="61" spans="5:38" x14ac:dyDescent="0.25">
      <c r="AE61" s="42"/>
      <c r="AF61" s="42"/>
      <c r="AG61" s="42"/>
      <c r="AH61" s="42"/>
      <c r="AI61" s="42"/>
      <c r="AJ61" s="42"/>
      <c r="AK61" s="42"/>
      <c r="AL61" s="42"/>
    </row>
    <row r="62" spans="5:38" x14ac:dyDescent="0.25">
      <c r="AE62" s="42"/>
      <c r="AF62" s="42"/>
      <c r="AG62" s="42"/>
      <c r="AH62" s="42"/>
      <c r="AI62" s="42"/>
      <c r="AJ62" s="42"/>
      <c r="AK62" s="42"/>
      <c r="AL62" s="42"/>
    </row>
    <row r="63" spans="5:38" x14ac:dyDescent="0.25">
      <c r="AE63" s="42"/>
      <c r="AF63" s="42"/>
      <c r="AG63" s="42"/>
      <c r="AH63" s="42"/>
      <c r="AI63" s="42"/>
      <c r="AJ63" s="42"/>
      <c r="AK63" s="42"/>
      <c r="AL63" s="42"/>
    </row>
    <row r="64" spans="5:38" x14ac:dyDescent="0.25">
      <c r="AE64" s="42"/>
      <c r="AF64" s="42"/>
      <c r="AG64" s="42"/>
      <c r="AH64" s="42"/>
      <c r="AI64" s="42"/>
      <c r="AJ64" s="42"/>
      <c r="AK64" s="42"/>
      <c r="AL64" s="42"/>
    </row>
    <row r="65" spans="31:38" x14ac:dyDescent="0.25">
      <c r="AE65" s="42"/>
      <c r="AF65" s="42"/>
      <c r="AG65" s="42"/>
      <c r="AH65" s="42"/>
      <c r="AI65" s="42"/>
      <c r="AJ65" s="42"/>
      <c r="AK65" s="42"/>
      <c r="AL65" s="42"/>
    </row>
    <row r="66" spans="31:38" x14ac:dyDescent="0.25">
      <c r="AE66" s="42"/>
      <c r="AF66" s="42"/>
      <c r="AG66" s="42"/>
      <c r="AH66" s="42"/>
      <c r="AI66" s="42"/>
      <c r="AJ66" s="42"/>
      <c r="AK66" s="42"/>
      <c r="AL66" s="42"/>
    </row>
    <row r="67" spans="31:38" x14ac:dyDescent="0.25">
      <c r="AE67" s="42"/>
      <c r="AF67" s="42"/>
      <c r="AG67" s="42"/>
      <c r="AH67" s="42"/>
      <c r="AI67" s="42"/>
      <c r="AJ67" s="42"/>
      <c r="AK67" s="42"/>
      <c r="AL67" s="42"/>
    </row>
    <row r="68" spans="31:38" x14ac:dyDescent="0.25">
      <c r="AE68" s="42"/>
      <c r="AF68" s="42"/>
      <c r="AG68" s="42"/>
      <c r="AH68" s="42"/>
      <c r="AI68" s="42"/>
      <c r="AJ68" s="42"/>
      <c r="AK68" s="42"/>
      <c r="AL68" s="42"/>
    </row>
    <row r="69" spans="31:38" x14ac:dyDescent="0.25">
      <c r="AE69" s="42"/>
      <c r="AF69" s="42"/>
      <c r="AG69" s="42"/>
      <c r="AH69" s="42"/>
      <c r="AI69" s="42"/>
      <c r="AJ69" s="42"/>
      <c r="AK69" s="42"/>
      <c r="AL69" s="42"/>
    </row>
    <row r="70" spans="31:38" x14ac:dyDescent="0.25">
      <c r="AE70" s="42"/>
      <c r="AF70" s="42"/>
      <c r="AG70" s="42"/>
      <c r="AH70" s="42"/>
      <c r="AI70" s="42"/>
      <c r="AJ70" s="42"/>
      <c r="AK70" s="42"/>
      <c r="AL70" s="42"/>
    </row>
    <row r="71" spans="31:38" x14ac:dyDescent="0.25">
      <c r="AE71" s="42"/>
      <c r="AF71" s="42"/>
      <c r="AG71" s="42"/>
      <c r="AH71" s="42"/>
      <c r="AI71" s="42"/>
      <c r="AJ71" s="42"/>
      <c r="AK71" s="42"/>
      <c r="AL71" s="42"/>
    </row>
    <row r="72" spans="31:38" x14ac:dyDescent="0.25">
      <c r="AE72" s="42"/>
      <c r="AF72" s="42"/>
      <c r="AG72" s="42"/>
      <c r="AH72" s="42"/>
      <c r="AI72" s="42"/>
      <c r="AJ72" s="42"/>
      <c r="AK72" s="42"/>
      <c r="AL72" s="42"/>
    </row>
    <row r="73" spans="31:38" x14ac:dyDescent="0.25">
      <c r="AE73" s="42"/>
      <c r="AF73" s="42"/>
      <c r="AG73" s="42"/>
      <c r="AH73" s="42"/>
      <c r="AI73" s="42"/>
      <c r="AJ73" s="42"/>
      <c r="AK73" s="42"/>
      <c r="AL73" s="42"/>
    </row>
    <row r="74" spans="31:38" x14ac:dyDescent="0.25">
      <c r="AE74" s="42"/>
      <c r="AF74" s="42"/>
      <c r="AG74" s="42"/>
      <c r="AH74" s="42"/>
      <c r="AI74" s="42"/>
      <c r="AJ74" s="42"/>
      <c r="AK74" s="42"/>
      <c r="AL74" s="42"/>
    </row>
    <row r="75" spans="31:38" x14ac:dyDescent="0.25">
      <c r="AE75" s="42"/>
      <c r="AF75" s="42"/>
      <c r="AG75" s="42"/>
      <c r="AH75" s="42"/>
      <c r="AI75" s="42"/>
      <c r="AJ75" s="42"/>
      <c r="AK75" s="42"/>
      <c r="AL75" s="42"/>
    </row>
    <row r="76" spans="31:38" x14ac:dyDescent="0.25">
      <c r="AE76" s="42"/>
      <c r="AF76" s="42"/>
      <c r="AG76" s="42"/>
      <c r="AH76" s="42"/>
      <c r="AI76" s="42"/>
      <c r="AJ76" s="42"/>
      <c r="AK76" s="42"/>
      <c r="AL76" s="42"/>
    </row>
    <row r="77" spans="31:38" x14ac:dyDescent="0.25">
      <c r="AE77" s="42"/>
      <c r="AF77" s="42"/>
      <c r="AG77" s="42"/>
      <c r="AH77" s="42"/>
      <c r="AI77" s="42"/>
      <c r="AJ77" s="42"/>
      <c r="AK77" s="42"/>
      <c r="AL77" s="42"/>
    </row>
    <row r="78" spans="31:38" x14ac:dyDescent="0.25">
      <c r="AE78" s="42"/>
      <c r="AF78" s="42"/>
      <c r="AG78" s="42"/>
      <c r="AH78" s="42"/>
      <c r="AI78" s="42"/>
      <c r="AJ78" s="42"/>
      <c r="AK78" s="42"/>
      <c r="AL78" s="42"/>
    </row>
    <row r="79" spans="31:38" x14ac:dyDescent="0.25">
      <c r="AE79" s="42"/>
      <c r="AF79" s="42"/>
      <c r="AG79" s="42"/>
      <c r="AH79" s="42"/>
      <c r="AI79" s="42"/>
      <c r="AJ79" s="42"/>
      <c r="AK79" s="42"/>
      <c r="AL79" s="42"/>
    </row>
    <row r="80" spans="31:38" x14ac:dyDescent="0.25">
      <c r="AE80" s="42"/>
      <c r="AF80" s="42" t="s">
        <v>71</v>
      </c>
      <c r="AG80" s="42">
        <f>L33+M33+N33</f>
        <v>41</v>
      </c>
      <c r="AH80" s="42"/>
      <c r="AI80" s="42"/>
      <c r="AJ80" s="42"/>
      <c r="AK80" s="42"/>
      <c r="AL80" s="42"/>
    </row>
    <row r="81" spans="31:38" x14ac:dyDescent="0.25">
      <c r="AE81" s="42"/>
      <c r="AF81" s="42" t="s">
        <v>72</v>
      </c>
      <c r="AG81" s="42">
        <f>L34+M34+N34</f>
        <v>0</v>
      </c>
      <c r="AH81" s="42"/>
      <c r="AI81" s="42"/>
      <c r="AJ81" s="42"/>
      <c r="AK81" s="42"/>
      <c r="AL81" s="42"/>
    </row>
    <row r="82" spans="31:38" x14ac:dyDescent="0.25">
      <c r="AE82" s="42"/>
      <c r="AF82" s="42" t="s">
        <v>74</v>
      </c>
      <c r="AG82" s="42">
        <f>L35+M35+N35</f>
        <v>0</v>
      </c>
      <c r="AH82" s="42"/>
      <c r="AI82" s="42"/>
      <c r="AJ82" s="42"/>
      <c r="AK82" s="42"/>
      <c r="AL82" s="42"/>
    </row>
    <row r="83" spans="31:38" x14ac:dyDescent="0.25">
      <c r="AE83" s="42"/>
      <c r="AF83" s="42" t="s">
        <v>11</v>
      </c>
      <c r="AG83" s="42">
        <f>L36+M36+N36</f>
        <v>1</v>
      </c>
      <c r="AH83" s="42"/>
      <c r="AI83" s="42"/>
      <c r="AJ83" s="42"/>
      <c r="AK83" s="42"/>
      <c r="AL83" s="42"/>
    </row>
    <row r="84" spans="31:38" x14ac:dyDescent="0.25">
      <c r="AE84" s="42"/>
      <c r="AF84" s="42"/>
      <c r="AG84" s="42"/>
      <c r="AH84" s="42"/>
      <c r="AI84" s="42"/>
      <c r="AJ84" s="42"/>
      <c r="AK84" s="42"/>
      <c r="AL84" s="42"/>
    </row>
    <row r="85" spans="31:38" x14ac:dyDescent="0.25">
      <c r="AE85" s="42"/>
      <c r="AF85" s="42"/>
      <c r="AG85" s="42"/>
      <c r="AH85" s="42"/>
      <c r="AI85" s="42"/>
      <c r="AJ85" s="42"/>
      <c r="AK85" s="42"/>
      <c r="AL85" s="42"/>
    </row>
    <row r="86" spans="31:38" x14ac:dyDescent="0.25">
      <c r="AE86" s="42"/>
      <c r="AF86" s="42"/>
      <c r="AG86" s="42"/>
      <c r="AH86" s="42"/>
      <c r="AI86" s="42"/>
      <c r="AJ86" s="42"/>
      <c r="AK86" s="42"/>
      <c r="AL86" s="42"/>
    </row>
    <row r="87" spans="31:38" x14ac:dyDescent="0.25">
      <c r="AE87" s="42"/>
      <c r="AF87" s="42"/>
      <c r="AG87" s="42"/>
      <c r="AH87" s="42"/>
      <c r="AI87" s="42"/>
      <c r="AJ87" s="42"/>
      <c r="AK87" s="42"/>
      <c r="AL87" s="42"/>
    </row>
    <row r="88" spans="31:38" x14ac:dyDescent="0.25">
      <c r="AE88" s="42"/>
      <c r="AF88" s="42"/>
      <c r="AG88" s="42"/>
      <c r="AH88" s="42"/>
      <c r="AI88" s="42"/>
      <c r="AJ88" s="42"/>
      <c r="AK88" s="42"/>
      <c r="AL88" s="42"/>
    </row>
    <row r="89" spans="31:38" x14ac:dyDescent="0.25">
      <c r="AE89" s="42"/>
      <c r="AF89" s="42"/>
      <c r="AG89" s="42"/>
      <c r="AH89" s="42"/>
      <c r="AI89" s="42"/>
      <c r="AJ89" s="42"/>
      <c r="AK89" s="42"/>
      <c r="AL89" s="42"/>
    </row>
    <row r="90" spans="31:38" x14ac:dyDescent="0.25">
      <c r="AE90" s="42"/>
      <c r="AF90" s="42"/>
      <c r="AG90" s="42"/>
      <c r="AH90" s="42"/>
      <c r="AI90" s="42"/>
      <c r="AJ90" s="42"/>
      <c r="AK90" s="42"/>
      <c r="AL90" s="42"/>
    </row>
    <row r="91" spans="31:38" x14ac:dyDescent="0.25">
      <c r="AE91" s="42"/>
      <c r="AF91" s="42"/>
      <c r="AG91" s="42"/>
      <c r="AH91" s="42"/>
      <c r="AI91" s="42"/>
      <c r="AJ91" s="42"/>
      <c r="AK91" s="42"/>
      <c r="AL91" s="42"/>
    </row>
    <row r="92" spans="31:38" x14ac:dyDescent="0.25">
      <c r="AE92" s="42"/>
      <c r="AF92" s="42"/>
      <c r="AG92" s="42"/>
      <c r="AH92" s="42"/>
      <c r="AI92" s="42"/>
      <c r="AJ92" s="42"/>
      <c r="AK92" s="42"/>
      <c r="AL92" s="42"/>
    </row>
    <row r="93" spans="31:38" x14ac:dyDescent="0.25">
      <c r="AE93" s="42"/>
      <c r="AF93" s="42"/>
      <c r="AG93" s="42"/>
      <c r="AH93" s="42"/>
      <c r="AI93" s="42"/>
      <c r="AJ93" s="42"/>
      <c r="AK93" s="42"/>
      <c r="AL93" s="42"/>
    </row>
    <row r="94" spans="31:38" x14ac:dyDescent="0.25">
      <c r="AE94" s="42"/>
      <c r="AF94" s="42"/>
      <c r="AG94" s="42"/>
      <c r="AH94" s="42"/>
      <c r="AI94" s="42"/>
      <c r="AJ94" s="42"/>
      <c r="AK94" s="42"/>
      <c r="AL94" s="42"/>
    </row>
    <row r="95" spans="31:38" x14ac:dyDescent="0.25">
      <c r="AE95" s="42"/>
      <c r="AF95" s="42"/>
      <c r="AG95" s="42"/>
      <c r="AH95" s="42"/>
      <c r="AI95" s="42"/>
      <c r="AJ95" s="42"/>
      <c r="AK95" s="42"/>
      <c r="AL95" s="42"/>
    </row>
    <row r="96" spans="31:38" x14ac:dyDescent="0.25">
      <c r="AE96" s="42"/>
      <c r="AF96" s="42"/>
      <c r="AG96" s="42"/>
      <c r="AH96" s="42"/>
      <c r="AI96" s="42"/>
      <c r="AJ96" s="42"/>
      <c r="AK96" s="42"/>
      <c r="AL96" s="42"/>
    </row>
    <row r="97" spans="2:38" x14ac:dyDescent="0.25">
      <c r="AE97" s="42"/>
      <c r="AF97" s="42"/>
      <c r="AG97" s="42"/>
      <c r="AH97" s="42"/>
      <c r="AI97" s="42"/>
      <c r="AJ97" s="42"/>
      <c r="AK97" s="42"/>
      <c r="AL97" s="42"/>
    </row>
    <row r="98" spans="2:38" x14ac:dyDescent="0.25">
      <c r="AE98" s="42"/>
      <c r="AF98" s="42"/>
      <c r="AG98" s="42"/>
      <c r="AH98" s="42"/>
      <c r="AI98" s="42"/>
      <c r="AJ98" s="42"/>
      <c r="AK98" s="42"/>
      <c r="AL98" s="42"/>
    </row>
    <row r="99" spans="2:38" x14ac:dyDescent="0.25">
      <c r="AE99" s="42"/>
      <c r="AF99" s="42"/>
      <c r="AG99" s="42"/>
      <c r="AH99" s="42"/>
      <c r="AI99" s="42"/>
      <c r="AJ99" s="42"/>
      <c r="AK99" s="42"/>
      <c r="AL99" s="42"/>
    </row>
    <row r="100" spans="2:38" x14ac:dyDescent="0.25">
      <c r="AE100" s="42"/>
      <c r="AF100" s="42"/>
      <c r="AG100" s="42"/>
      <c r="AH100" s="42"/>
      <c r="AI100" s="42"/>
      <c r="AJ100" s="42"/>
      <c r="AK100" s="42"/>
      <c r="AL100" s="42"/>
    </row>
    <row r="101" spans="2:38" x14ac:dyDescent="0.25">
      <c r="AE101" s="42"/>
      <c r="AF101" s="42"/>
      <c r="AG101" s="42"/>
      <c r="AH101" s="42"/>
      <c r="AI101" s="42"/>
      <c r="AJ101" s="42"/>
      <c r="AK101" s="42"/>
      <c r="AL101" s="42"/>
    </row>
    <row r="102" spans="2:38" x14ac:dyDescent="0.25">
      <c r="AE102" s="42"/>
      <c r="AF102" s="42"/>
      <c r="AG102" s="42"/>
      <c r="AH102" s="42"/>
      <c r="AI102" s="42"/>
      <c r="AJ102" s="42"/>
      <c r="AK102" s="42"/>
      <c r="AL102" s="42"/>
    </row>
    <row r="103" spans="2:38" x14ac:dyDescent="0.25">
      <c r="AE103" s="42"/>
      <c r="AF103" s="42"/>
      <c r="AG103" s="42"/>
      <c r="AH103" s="42"/>
      <c r="AI103" s="42"/>
      <c r="AJ103" s="42"/>
      <c r="AK103" s="42"/>
      <c r="AL103" s="42"/>
    </row>
    <row r="104" spans="2:38" ht="15" x14ac:dyDescent="0.25">
      <c r="B104" s="482" t="s">
        <v>192</v>
      </c>
      <c r="C104" s="482"/>
      <c r="D104" s="482"/>
      <c r="E104" s="482"/>
      <c r="F104" s="482"/>
      <c r="G104" s="482"/>
      <c r="H104" s="482"/>
      <c r="I104" s="482"/>
      <c r="J104" s="482"/>
      <c r="K104" s="482"/>
      <c r="L104" s="482"/>
      <c r="M104" s="482"/>
      <c r="N104" s="482"/>
      <c r="O104" s="482"/>
      <c r="P104" s="482"/>
      <c r="Q104" s="482"/>
      <c r="R104" s="482"/>
      <c r="S104" s="482"/>
      <c r="T104" s="482"/>
      <c r="U104" s="482"/>
      <c r="V104" s="482"/>
      <c r="W104" s="482"/>
      <c r="X104" s="482"/>
      <c r="Y104" s="482"/>
      <c r="Z104" s="482"/>
      <c r="AA104" s="482"/>
      <c r="AB104" s="482"/>
      <c r="AC104" s="482"/>
      <c r="AD104" s="482"/>
    </row>
    <row r="105" spans="2:38" ht="15" x14ac:dyDescent="0.25">
      <c r="B105" s="483" t="s">
        <v>199</v>
      </c>
      <c r="C105" s="483"/>
      <c r="D105" s="483"/>
      <c r="E105" s="483"/>
      <c r="F105" s="483"/>
      <c r="G105" s="483"/>
      <c r="H105" s="483"/>
      <c r="I105" s="483"/>
      <c r="J105" s="483"/>
      <c r="K105" s="483"/>
      <c r="L105" s="483"/>
      <c r="M105" s="483"/>
      <c r="N105" s="483"/>
      <c r="O105" s="483"/>
      <c r="P105" s="483"/>
      <c r="Q105" s="483"/>
      <c r="R105" s="483"/>
      <c r="S105" s="483"/>
      <c r="T105" s="483"/>
      <c r="U105" s="483"/>
      <c r="V105" s="483"/>
      <c r="W105" s="483"/>
      <c r="X105" s="483"/>
      <c r="Y105" s="483"/>
      <c r="Z105" s="483"/>
      <c r="AA105" s="483"/>
      <c r="AB105" s="483"/>
      <c r="AC105" s="483"/>
      <c r="AD105" s="483"/>
    </row>
    <row r="106" spans="2:38" x14ac:dyDescent="0.25">
      <c r="AD106" s="68"/>
      <c r="AE106" s="296"/>
      <c r="AF106" s="296"/>
      <c r="AG106" s="296"/>
      <c r="AH106" s="296"/>
      <c r="AI106" s="296"/>
      <c r="AJ106" s="296"/>
      <c r="AK106" s="42"/>
    </row>
    <row r="107" spans="2:38" ht="15.75" x14ac:dyDescent="0.25">
      <c r="B107" s="489" t="s">
        <v>62</v>
      </c>
      <c r="C107" s="489"/>
      <c r="D107" s="489"/>
      <c r="E107" s="489"/>
      <c r="F107" s="489"/>
      <c r="G107" s="489"/>
      <c r="H107" s="489"/>
      <c r="I107" s="489"/>
      <c r="J107" s="489"/>
      <c r="K107" s="489"/>
      <c r="L107" s="489"/>
      <c r="M107" s="489"/>
      <c r="N107" s="489"/>
      <c r="O107" s="489"/>
      <c r="AE107" s="42"/>
      <c r="AF107" s="42"/>
      <c r="AG107" s="42"/>
      <c r="AH107" s="42"/>
      <c r="AI107" s="42"/>
      <c r="AJ107" s="42"/>
      <c r="AK107" s="42"/>
      <c r="AL107" s="42"/>
    </row>
    <row r="108" spans="2:38" ht="18" x14ac:dyDescent="0.25">
      <c r="B108" s="490"/>
      <c r="C108" s="490"/>
      <c r="D108" s="491"/>
      <c r="E108" s="491"/>
      <c r="F108" s="491"/>
      <c r="G108" s="491"/>
      <c r="H108" s="491"/>
      <c r="I108" s="491"/>
      <c r="J108" s="491"/>
      <c r="K108" s="491"/>
      <c r="L108" s="491"/>
      <c r="M108" s="491"/>
      <c r="N108" s="491"/>
      <c r="AE108" s="42"/>
      <c r="AF108" s="42"/>
      <c r="AG108" s="42"/>
      <c r="AH108" s="42"/>
      <c r="AI108" s="42"/>
      <c r="AJ108" s="42"/>
      <c r="AK108" s="42"/>
      <c r="AL108" s="42"/>
    </row>
    <row r="109" spans="2:38" ht="62.25" customHeight="1" thickBot="1" x14ac:dyDescent="0.3">
      <c r="B109" s="492" t="s">
        <v>191</v>
      </c>
      <c r="C109" s="493"/>
      <c r="D109" s="493"/>
      <c r="E109" s="493"/>
      <c r="F109" s="493"/>
      <c r="G109" s="493"/>
      <c r="H109" s="493"/>
      <c r="I109" s="493"/>
      <c r="J109" s="493"/>
      <c r="K109" s="493"/>
      <c r="L109" s="493"/>
      <c r="M109" s="493"/>
      <c r="N109" s="493"/>
      <c r="O109" s="493"/>
      <c r="AE109" s="42"/>
      <c r="AF109" s="42"/>
      <c r="AG109" s="42"/>
      <c r="AH109" s="42"/>
      <c r="AI109" s="42"/>
      <c r="AJ109" s="42"/>
      <c r="AK109" s="42"/>
      <c r="AL109" s="42"/>
    </row>
    <row r="110" spans="2:38" ht="14.25" customHeight="1" x14ac:dyDescent="0.25">
      <c r="B110" s="484" t="s">
        <v>49</v>
      </c>
      <c r="C110" s="494" t="s">
        <v>0</v>
      </c>
      <c r="D110" s="497" t="s">
        <v>63</v>
      </c>
      <c r="E110" s="497"/>
      <c r="F110" s="497"/>
      <c r="G110" s="497"/>
      <c r="H110" s="497"/>
      <c r="I110" s="497"/>
      <c r="J110" s="497"/>
      <c r="K110" s="497"/>
      <c r="L110" s="497" t="s">
        <v>64</v>
      </c>
      <c r="M110" s="497"/>
      <c r="N110" s="497"/>
      <c r="O110" s="498" t="s">
        <v>7</v>
      </c>
      <c r="AE110" s="42"/>
      <c r="AF110" s="42"/>
      <c r="AG110" s="42"/>
      <c r="AH110" s="42"/>
      <c r="AI110" s="42"/>
      <c r="AJ110" s="42"/>
      <c r="AK110" s="42"/>
      <c r="AL110" s="42"/>
    </row>
    <row r="111" spans="2:38" ht="14.25" customHeight="1" x14ac:dyDescent="0.25">
      <c r="B111" s="485"/>
      <c r="C111" s="495"/>
      <c r="D111" s="487" t="s">
        <v>65</v>
      </c>
      <c r="E111" s="487" t="s">
        <v>66</v>
      </c>
      <c r="F111" s="487" t="s">
        <v>67</v>
      </c>
      <c r="G111" s="487"/>
      <c r="H111" s="487"/>
      <c r="I111" s="487"/>
      <c r="J111" s="487"/>
      <c r="K111" s="487"/>
      <c r="L111" s="487"/>
      <c r="M111" s="487"/>
      <c r="N111" s="487"/>
      <c r="O111" s="499"/>
      <c r="AE111" s="42"/>
      <c r="AF111" s="42"/>
      <c r="AG111" s="42"/>
      <c r="AH111" s="42"/>
      <c r="AI111" s="42"/>
      <c r="AJ111" s="42"/>
      <c r="AK111" s="42"/>
      <c r="AL111" s="42"/>
    </row>
    <row r="112" spans="2:38" ht="15" thickBot="1" x14ac:dyDescent="0.3">
      <c r="B112" s="486"/>
      <c r="C112" s="496"/>
      <c r="D112" s="488"/>
      <c r="E112" s="488"/>
      <c r="F112" s="306" t="s">
        <v>1</v>
      </c>
      <c r="G112" s="306" t="s">
        <v>2</v>
      </c>
      <c r="H112" s="306" t="s">
        <v>3</v>
      </c>
      <c r="I112" s="306" t="s">
        <v>4</v>
      </c>
      <c r="J112" s="306" t="s">
        <v>5</v>
      </c>
      <c r="K112" s="306" t="s">
        <v>6</v>
      </c>
      <c r="L112" s="306" t="s">
        <v>68</v>
      </c>
      <c r="M112" s="306" t="s">
        <v>69</v>
      </c>
      <c r="N112" s="306" t="s">
        <v>70</v>
      </c>
      <c r="O112" s="500"/>
      <c r="AE112" s="42"/>
      <c r="AF112" s="42"/>
      <c r="AG112" s="42"/>
      <c r="AH112" s="42"/>
      <c r="AI112" s="42"/>
      <c r="AJ112" s="42"/>
      <c r="AK112" s="42"/>
      <c r="AL112" s="42"/>
    </row>
    <row r="113" spans="2:39" x14ac:dyDescent="0.25">
      <c r="B113" s="350"/>
      <c r="C113" s="350"/>
      <c r="D113" s="350"/>
      <c r="E113" s="350"/>
      <c r="F113" s="350"/>
      <c r="G113" s="350"/>
      <c r="H113" s="350"/>
      <c r="I113" s="350"/>
      <c r="J113" s="350"/>
      <c r="K113" s="350"/>
      <c r="L113" s="350"/>
      <c r="M113" s="350"/>
      <c r="N113" s="350"/>
      <c r="O113" s="350"/>
      <c r="AE113" s="42"/>
      <c r="AF113" s="42"/>
      <c r="AG113" s="42"/>
      <c r="AH113" s="42"/>
      <c r="AI113" s="42"/>
      <c r="AJ113" s="42"/>
      <c r="AK113" s="42"/>
      <c r="AL113" s="42"/>
    </row>
    <row r="114" spans="2:39" x14ac:dyDescent="0.25">
      <c r="B114" s="480" t="s">
        <v>7</v>
      </c>
      <c r="C114" s="481"/>
      <c r="D114" s="7">
        <f t="shared" ref="D114:N114" si="12">SUM(D115:D118)</f>
        <v>14</v>
      </c>
      <c r="E114" s="7">
        <f t="shared" si="12"/>
        <v>14</v>
      </c>
      <c r="F114" s="7">
        <f t="shared" si="12"/>
        <v>14</v>
      </c>
      <c r="G114" s="7">
        <f t="shared" si="12"/>
        <v>14</v>
      </c>
      <c r="H114" s="7">
        <f t="shared" si="12"/>
        <v>14</v>
      </c>
      <c r="I114" s="7">
        <f t="shared" si="12"/>
        <v>14</v>
      </c>
      <c r="J114" s="7">
        <f t="shared" si="12"/>
        <v>14</v>
      </c>
      <c r="K114" s="7">
        <f t="shared" si="12"/>
        <v>14</v>
      </c>
      <c r="L114" s="7">
        <f t="shared" si="12"/>
        <v>14</v>
      </c>
      <c r="M114" s="7">
        <f t="shared" si="12"/>
        <v>14</v>
      </c>
      <c r="N114" s="7">
        <f t="shared" si="12"/>
        <v>14</v>
      </c>
      <c r="O114" s="8">
        <f>SUM(D114:N114)</f>
        <v>154</v>
      </c>
      <c r="AE114" s="42"/>
      <c r="AF114" s="42"/>
      <c r="AG114" s="42"/>
      <c r="AH114" s="42"/>
      <c r="AI114" s="42"/>
      <c r="AJ114" s="42"/>
      <c r="AK114" s="42"/>
      <c r="AL114" s="42"/>
    </row>
    <row r="115" spans="2:39" x14ac:dyDescent="0.25">
      <c r="B115" s="480" t="s">
        <v>71</v>
      </c>
      <c r="C115" s="481"/>
      <c r="D115" s="7">
        <f t="shared" ref="D115:N115" si="13">COUNTIF(D120:D133,"1")</f>
        <v>14</v>
      </c>
      <c r="E115" s="7">
        <f t="shared" si="13"/>
        <v>14</v>
      </c>
      <c r="F115" s="7">
        <f t="shared" si="13"/>
        <v>13</v>
      </c>
      <c r="G115" s="7">
        <f t="shared" si="13"/>
        <v>14</v>
      </c>
      <c r="H115" s="7">
        <f t="shared" si="13"/>
        <v>13</v>
      </c>
      <c r="I115" s="7">
        <f t="shared" si="13"/>
        <v>13</v>
      </c>
      <c r="J115" s="7">
        <f t="shared" si="13"/>
        <v>14</v>
      </c>
      <c r="K115" s="7">
        <f t="shared" si="13"/>
        <v>14</v>
      </c>
      <c r="L115" s="7">
        <f t="shared" si="13"/>
        <v>14</v>
      </c>
      <c r="M115" s="7">
        <f t="shared" si="13"/>
        <v>14</v>
      </c>
      <c r="N115" s="7">
        <f t="shared" si="13"/>
        <v>13</v>
      </c>
      <c r="O115" s="8">
        <f>SUM(D115:N115)</f>
        <v>150</v>
      </c>
      <c r="AE115" s="42"/>
      <c r="AF115" s="42"/>
      <c r="AG115" s="42"/>
      <c r="AH115" s="42"/>
      <c r="AI115" s="42"/>
      <c r="AJ115" s="42"/>
      <c r="AK115" s="42"/>
      <c r="AL115" s="42"/>
    </row>
    <row r="116" spans="2:39" x14ac:dyDescent="0.25">
      <c r="B116" s="480" t="s">
        <v>72</v>
      </c>
      <c r="C116" s="481"/>
      <c r="D116" s="7">
        <f t="shared" ref="D116:N116" si="14">COUNTIF(D120:D133,"0")</f>
        <v>0</v>
      </c>
      <c r="E116" s="7">
        <f t="shared" si="14"/>
        <v>0</v>
      </c>
      <c r="F116" s="7">
        <f t="shared" si="14"/>
        <v>1</v>
      </c>
      <c r="G116" s="7">
        <f t="shared" si="14"/>
        <v>0</v>
      </c>
      <c r="H116" s="7">
        <f t="shared" si="14"/>
        <v>1</v>
      </c>
      <c r="I116" s="7">
        <f t="shared" si="14"/>
        <v>1</v>
      </c>
      <c r="J116" s="7">
        <f t="shared" si="14"/>
        <v>0</v>
      </c>
      <c r="K116" s="7">
        <f t="shared" si="14"/>
        <v>0</v>
      </c>
      <c r="L116" s="7">
        <f t="shared" si="14"/>
        <v>0</v>
      </c>
      <c r="M116" s="7">
        <f t="shared" si="14"/>
        <v>0</v>
      </c>
      <c r="N116" s="7">
        <f t="shared" si="14"/>
        <v>0</v>
      </c>
      <c r="O116" s="8">
        <f>SUM(D116:N116)</f>
        <v>3</v>
      </c>
      <c r="AE116" s="42"/>
      <c r="AF116" s="42"/>
      <c r="AG116" s="42"/>
      <c r="AH116" s="42"/>
      <c r="AI116" s="42"/>
      <c r="AJ116" s="42"/>
      <c r="AK116" s="42"/>
      <c r="AL116" s="42"/>
    </row>
    <row r="117" spans="2:39" x14ac:dyDescent="0.25">
      <c r="B117" s="480" t="s">
        <v>74</v>
      </c>
      <c r="C117" s="481"/>
      <c r="D117" s="7">
        <f t="shared" ref="D117:N117" si="15">COUNTIF(D120:D133,"J")</f>
        <v>0</v>
      </c>
      <c r="E117" s="7">
        <f t="shared" si="15"/>
        <v>0</v>
      </c>
      <c r="F117" s="7">
        <f t="shared" si="15"/>
        <v>0</v>
      </c>
      <c r="G117" s="7">
        <f t="shared" si="15"/>
        <v>0</v>
      </c>
      <c r="H117" s="7">
        <f t="shared" si="15"/>
        <v>0</v>
      </c>
      <c r="I117" s="7">
        <f t="shared" si="15"/>
        <v>0</v>
      </c>
      <c r="J117" s="7">
        <f t="shared" si="15"/>
        <v>0</v>
      </c>
      <c r="K117" s="7">
        <f t="shared" si="15"/>
        <v>0</v>
      </c>
      <c r="L117" s="7">
        <f t="shared" si="15"/>
        <v>0</v>
      </c>
      <c r="M117" s="7">
        <f t="shared" si="15"/>
        <v>0</v>
      </c>
      <c r="N117" s="7">
        <f t="shared" si="15"/>
        <v>0</v>
      </c>
      <c r="O117" s="8">
        <f>SUM(D117:N117)</f>
        <v>0</v>
      </c>
      <c r="AE117" s="42"/>
      <c r="AF117" s="42"/>
      <c r="AG117" s="42"/>
      <c r="AH117" s="42"/>
      <c r="AI117" s="42"/>
      <c r="AJ117" s="42"/>
      <c r="AK117" s="42"/>
      <c r="AL117" s="42"/>
    </row>
    <row r="118" spans="2:39" x14ac:dyDescent="0.25">
      <c r="B118" s="480" t="s">
        <v>11</v>
      </c>
      <c r="C118" s="481"/>
      <c r="D118" s="7">
        <f t="shared" ref="D118:N118" si="16">COUNTIF(D120:D133,"V")</f>
        <v>0</v>
      </c>
      <c r="E118" s="7">
        <f t="shared" si="16"/>
        <v>0</v>
      </c>
      <c r="F118" s="7">
        <f t="shared" si="16"/>
        <v>0</v>
      </c>
      <c r="G118" s="7">
        <f t="shared" si="16"/>
        <v>0</v>
      </c>
      <c r="H118" s="7">
        <f t="shared" si="16"/>
        <v>0</v>
      </c>
      <c r="I118" s="7">
        <f t="shared" si="16"/>
        <v>0</v>
      </c>
      <c r="J118" s="7">
        <f t="shared" si="16"/>
        <v>0</v>
      </c>
      <c r="K118" s="7">
        <f t="shared" si="16"/>
        <v>0</v>
      </c>
      <c r="L118" s="7">
        <f t="shared" si="16"/>
        <v>0</v>
      </c>
      <c r="M118" s="7">
        <f t="shared" si="16"/>
        <v>0</v>
      </c>
      <c r="N118" s="7">
        <f t="shared" si="16"/>
        <v>1</v>
      </c>
      <c r="O118" s="8">
        <f>SUM(D118:N118)</f>
        <v>1</v>
      </c>
      <c r="AE118" s="42"/>
      <c r="AF118" s="42"/>
      <c r="AG118" s="42"/>
      <c r="AH118" s="42"/>
      <c r="AI118" s="42"/>
      <c r="AJ118" s="42"/>
      <c r="AK118" s="42"/>
      <c r="AL118" s="42"/>
    </row>
    <row r="119" spans="2:39" x14ac:dyDescent="0.25">
      <c r="B119" s="351"/>
      <c r="C119" s="351"/>
      <c r="D119" s="351"/>
      <c r="E119" s="351"/>
      <c r="F119" s="351"/>
      <c r="G119" s="351"/>
      <c r="H119" s="351"/>
      <c r="I119" s="351"/>
      <c r="J119" s="351"/>
      <c r="K119" s="351"/>
      <c r="L119" s="351"/>
      <c r="M119" s="351"/>
      <c r="N119" s="351"/>
      <c r="O119" s="351"/>
      <c r="AE119" s="42"/>
      <c r="AF119" s="42"/>
      <c r="AG119" s="42"/>
      <c r="AH119" s="42"/>
      <c r="AI119" s="42"/>
      <c r="AJ119" s="42"/>
      <c r="AK119" s="42"/>
      <c r="AL119" s="42"/>
    </row>
    <row r="120" spans="2:39" x14ac:dyDescent="0.25">
      <c r="B120" s="352" t="s">
        <v>17</v>
      </c>
      <c r="C120" s="353">
        <v>1</v>
      </c>
      <c r="D120" s="39">
        <v>1</v>
      </c>
      <c r="E120" s="39">
        <v>1</v>
      </c>
      <c r="F120" s="39">
        <v>1</v>
      </c>
      <c r="G120" s="39">
        <v>1</v>
      </c>
      <c r="H120" s="39">
        <v>0</v>
      </c>
      <c r="I120" s="39">
        <v>0</v>
      </c>
      <c r="J120" s="39">
        <v>1</v>
      </c>
      <c r="K120" s="39">
        <v>1</v>
      </c>
      <c r="L120" s="39">
        <v>1</v>
      </c>
      <c r="M120" s="39">
        <v>1</v>
      </c>
      <c r="N120" s="39">
        <v>1</v>
      </c>
      <c r="O120" s="354">
        <f>COUNTIF(D120:N120,"1")</f>
        <v>9</v>
      </c>
      <c r="AE120" s="42"/>
      <c r="AF120" s="42"/>
      <c r="AG120" s="42"/>
      <c r="AH120" s="42"/>
      <c r="AI120" s="42"/>
      <c r="AJ120" s="42"/>
      <c r="AK120" s="42"/>
      <c r="AL120" s="42"/>
    </row>
    <row r="121" spans="2:39" x14ac:dyDescent="0.25">
      <c r="B121" s="290" t="s">
        <v>17</v>
      </c>
      <c r="C121" s="51">
        <v>2</v>
      </c>
      <c r="D121" s="39">
        <v>1</v>
      </c>
      <c r="E121" s="39">
        <v>1</v>
      </c>
      <c r="F121" s="39">
        <v>1</v>
      </c>
      <c r="G121" s="39">
        <v>1</v>
      </c>
      <c r="H121" s="39">
        <v>1</v>
      </c>
      <c r="I121" s="39">
        <v>1</v>
      </c>
      <c r="J121" s="39">
        <v>1</v>
      </c>
      <c r="K121" s="39">
        <v>1</v>
      </c>
      <c r="L121" s="39">
        <v>1</v>
      </c>
      <c r="M121" s="39">
        <v>1</v>
      </c>
      <c r="N121" s="39">
        <v>1</v>
      </c>
      <c r="O121" s="144">
        <f t="shared" ref="O121:O130" si="17">COUNTIF(D121:N121,"1")</f>
        <v>11</v>
      </c>
      <c r="AE121" s="42"/>
      <c r="AF121" s="42"/>
      <c r="AG121" s="42"/>
      <c r="AH121" s="42"/>
      <c r="AI121" s="42"/>
      <c r="AJ121" s="42"/>
      <c r="AK121" s="42"/>
      <c r="AL121" s="42"/>
    </row>
    <row r="122" spans="2:39" x14ac:dyDescent="0.25">
      <c r="B122" s="290" t="s">
        <v>17</v>
      </c>
      <c r="C122" s="51">
        <v>3</v>
      </c>
      <c r="D122" s="39">
        <v>1</v>
      </c>
      <c r="E122" s="39">
        <v>1</v>
      </c>
      <c r="F122" s="39">
        <v>1</v>
      </c>
      <c r="G122" s="39">
        <v>1</v>
      </c>
      <c r="H122" s="39">
        <v>1</v>
      </c>
      <c r="I122" s="39">
        <v>1</v>
      </c>
      <c r="J122" s="39">
        <v>1</v>
      </c>
      <c r="K122" s="39">
        <v>1</v>
      </c>
      <c r="L122" s="39">
        <v>1</v>
      </c>
      <c r="M122" s="39">
        <v>1</v>
      </c>
      <c r="N122" s="39">
        <v>1</v>
      </c>
      <c r="O122" s="144">
        <f t="shared" si="17"/>
        <v>11</v>
      </c>
      <c r="AE122" s="42"/>
      <c r="AF122" s="42" t="s">
        <v>71</v>
      </c>
      <c r="AG122" s="42">
        <f>SUM(F115:K115)</f>
        <v>81</v>
      </c>
      <c r="AH122" s="42"/>
      <c r="AI122" s="42"/>
      <c r="AJ122" s="42" t="s">
        <v>71</v>
      </c>
      <c r="AK122" s="42" t="s">
        <v>72</v>
      </c>
      <c r="AL122" s="42" t="s">
        <v>71</v>
      </c>
      <c r="AM122" s="42" t="s">
        <v>72</v>
      </c>
    </row>
    <row r="123" spans="2:39" ht="22.5" x14ac:dyDescent="0.25">
      <c r="B123" s="290" t="s">
        <v>17</v>
      </c>
      <c r="C123" s="51">
        <v>4</v>
      </c>
      <c r="D123" s="39">
        <v>1</v>
      </c>
      <c r="E123" s="39">
        <v>1</v>
      </c>
      <c r="F123" s="39">
        <v>1</v>
      </c>
      <c r="G123" s="39">
        <v>1</v>
      </c>
      <c r="H123" s="39">
        <v>1</v>
      </c>
      <c r="I123" s="39">
        <v>1</v>
      </c>
      <c r="J123" s="39">
        <v>1</v>
      </c>
      <c r="K123" s="39">
        <v>1</v>
      </c>
      <c r="L123" s="39">
        <v>1</v>
      </c>
      <c r="M123" s="39">
        <v>1</v>
      </c>
      <c r="N123" s="39">
        <v>1</v>
      </c>
      <c r="O123" s="144">
        <f t="shared" si="17"/>
        <v>11</v>
      </c>
      <c r="AE123" s="42"/>
      <c r="AF123" s="42" t="s">
        <v>72</v>
      </c>
      <c r="AG123" s="42">
        <f>SUM(F116:K116)</f>
        <v>3</v>
      </c>
      <c r="AH123" s="42"/>
      <c r="AI123" s="251" t="s">
        <v>73</v>
      </c>
      <c r="AJ123" s="42">
        <f t="shared" ref="AJ123:AK128" si="18">AL123/14*100</f>
        <v>92.857142857142861</v>
      </c>
      <c r="AK123" s="42">
        <f t="shared" si="18"/>
        <v>7.1428571428571423</v>
      </c>
      <c r="AL123" s="42">
        <f>F115</f>
        <v>13</v>
      </c>
      <c r="AM123" s="42">
        <f>F116+F117</f>
        <v>1</v>
      </c>
    </row>
    <row r="124" spans="2:39" ht="22.5" x14ac:dyDescent="0.25">
      <c r="B124" s="290" t="s">
        <v>17</v>
      </c>
      <c r="C124" s="51">
        <v>5</v>
      </c>
      <c r="D124" s="39">
        <v>1</v>
      </c>
      <c r="E124" s="39">
        <v>1</v>
      </c>
      <c r="F124" s="39">
        <v>1</v>
      </c>
      <c r="G124" s="39">
        <v>1</v>
      </c>
      <c r="H124" s="39">
        <v>1</v>
      </c>
      <c r="I124" s="39">
        <v>1</v>
      </c>
      <c r="J124" s="39">
        <v>1</v>
      </c>
      <c r="K124" s="39">
        <v>1</v>
      </c>
      <c r="L124" s="39">
        <v>1</v>
      </c>
      <c r="M124" s="39">
        <v>1</v>
      </c>
      <c r="N124" s="39" t="s">
        <v>18</v>
      </c>
      <c r="O124" s="144">
        <f t="shared" si="17"/>
        <v>10</v>
      </c>
      <c r="AE124" s="42"/>
      <c r="AF124" s="42" t="s">
        <v>74</v>
      </c>
      <c r="AG124" s="42">
        <f>SUM(F117:K117)</f>
        <v>0</v>
      </c>
      <c r="AH124" s="42"/>
      <c r="AI124" s="251" t="s">
        <v>75</v>
      </c>
      <c r="AJ124" s="42">
        <f t="shared" si="18"/>
        <v>100</v>
      </c>
      <c r="AK124" s="42">
        <f t="shared" si="18"/>
        <v>0</v>
      </c>
      <c r="AL124" s="42">
        <f>G115</f>
        <v>14</v>
      </c>
      <c r="AM124" s="42">
        <f>G116+G117</f>
        <v>0</v>
      </c>
    </row>
    <row r="125" spans="2:39" ht="22.5" x14ac:dyDescent="0.25">
      <c r="B125" s="290" t="s">
        <v>17</v>
      </c>
      <c r="C125" s="51">
        <v>6</v>
      </c>
      <c r="D125" s="39">
        <v>1</v>
      </c>
      <c r="E125" s="39">
        <v>1</v>
      </c>
      <c r="F125" s="39">
        <v>1</v>
      </c>
      <c r="G125" s="39">
        <v>1</v>
      </c>
      <c r="H125" s="39">
        <v>1</v>
      </c>
      <c r="I125" s="39">
        <v>1</v>
      </c>
      <c r="J125" s="39">
        <v>1</v>
      </c>
      <c r="K125" s="39">
        <v>1</v>
      </c>
      <c r="L125" s="39">
        <v>1</v>
      </c>
      <c r="M125" s="39">
        <v>1</v>
      </c>
      <c r="N125" s="39">
        <v>1</v>
      </c>
      <c r="O125" s="144">
        <f t="shared" si="17"/>
        <v>11</v>
      </c>
      <c r="AE125" s="42"/>
      <c r="AF125" s="42" t="s">
        <v>11</v>
      </c>
      <c r="AG125" s="42">
        <f>SUM(F118:K118)</f>
        <v>0</v>
      </c>
      <c r="AH125" s="42"/>
      <c r="AI125" s="251" t="s">
        <v>76</v>
      </c>
      <c r="AJ125" s="42">
        <f t="shared" si="18"/>
        <v>92.857142857142861</v>
      </c>
      <c r="AK125" s="42">
        <f t="shared" si="18"/>
        <v>7.1428571428571423</v>
      </c>
      <c r="AL125" s="42">
        <f>H115</f>
        <v>13</v>
      </c>
      <c r="AM125" s="42">
        <f>H116+H117</f>
        <v>1</v>
      </c>
    </row>
    <row r="126" spans="2:39" ht="22.5" x14ac:dyDescent="0.25">
      <c r="B126" s="290" t="s">
        <v>17</v>
      </c>
      <c r="C126" s="51">
        <v>7</v>
      </c>
      <c r="D126" s="39">
        <v>1</v>
      </c>
      <c r="E126" s="39">
        <v>1</v>
      </c>
      <c r="F126" s="39">
        <v>1</v>
      </c>
      <c r="G126" s="39">
        <v>1</v>
      </c>
      <c r="H126" s="39">
        <v>1</v>
      </c>
      <c r="I126" s="39">
        <v>1</v>
      </c>
      <c r="J126" s="39">
        <v>1</v>
      </c>
      <c r="K126" s="39">
        <v>1</v>
      </c>
      <c r="L126" s="39">
        <v>1</v>
      </c>
      <c r="M126" s="39">
        <v>1</v>
      </c>
      <c r="N126" s="39">
        <v>1</v>
      </c>
      <c r="O126" s="144">
        <f t="shared" si="17"/>
        <v>11</v>
      </c>
      <c r="AE126" s="42"/>
      <c r="AF126" s="42"/>
      <c r="AG126" s="42"/>
      <c r="AH126" s="42"/>
      <c r="AI126" s="251" t="s">
        <v>77</v>
      </c>
      <c r="AJ126" s="349">
        <f t="shared" si="18"/>
        <v>92.857142857142861</v>
      </c>
      <c r="AK126" s="349">
        <f t="shared" si="18"/>
        <v>7.1428571428571423</v>
      </c>
      <c r="AL126" s="42">
        <f>I115</f>
        <v>13</v>
      </c>
      <c r="AM126" s="42">
        <f>I116+I117</f>
        <v>1</v>
      </c>
    </row>
    <row r="127" spans="2:39" ht="22.5" x14ac:dyDescent="0.25">
      <c r="B127" s="290" t="s">
        <v>28</v>
      </c>
      <c r="C127" s="51">
        <v>1</v>
      </c>
      <c r="D127" s="39">
        <v>1</v>
      </c>
      <c r="E127" s="39">
        <v>1</v>
      </c>
      <c r="F127" s="39">
        <v>1</v>
      </c>
      <c r="G127" s="39">
        <v>1</v>
      </c>
      <c r="H127" s="39">
        <v>1</v>
      </c>
      <c r="I127" s="39">
        <v>1</v>
      </c>
      <c r="J127" s="39">
        <v>1</v>
      </c>
      <c r="K127" s="39">
        <v>1</v>
      </c>
      <c r="L127" s="39">
        <v>1</v>
      </c>
      <c r="M127" s="39">
        <v>1</v>
      </c>
      <c r="N127" s="39">
        <v>1</v>
      </c>
      <c r="O127" s="144">
        <f t="shared" si="17"/>
        <v>11</v>
      </c>
      <c r="AE127" s="42"/>
      <c r="AF127" s="42"/>
      <c r="AG127" s="42"/>
      <c r="AH127" s="42"/>
      <c r="AI127" s="251" t="s">
        <v>78</v>
      </c>
      <c r="AJ127" s="42">
        <f t="shared" si="18"/>
        <v>100</v>
      </c>
      <c r="AK127" s="42">
        <f t="shared" si="18"/>
        <v>0</v>
      </c>
      <c r="AL127" s="42">
        <f>J115</f>
        <v>14</v>
      </c>
      <c r="AM127" s="42">
        <f>J116+J117</f>
        <v>0</v>
      </c>
    </row>
    <row r="128" spans="2:39" ht="22.5" x14ac:dyDescent="0.25">
      <c r="B128" s="290" t="s">
        <v>28</v>
      </c>
      <c r="C128" s="51">
        <v>2</v>
      </c>
      <c r="D128" s="39">
        <v>1</v>
      </c>
      <c r="E128" s="39">
        <v>1</v>
      </c>
      <c r="F128" s="39">
        <v>1</v>
      </c>
      <c r="G128" s="39">
        <v>1</v>
      </c>
      <c r="H128" s="39">
        <v>1</v>
      </c>
      <c r="I128" s="39">
        <v>1</v>
      </c>
      <c r="J128" s="39">
        <v>1</v>
      </c>
      <c r="K128" s="39">
        <v>1</v>
      </c>
      <c r="L128" s="39">
        <v>1</v>
      </c>
      <c r="M128" s="39">
        <v>1</v>
      </c>
      <c r="N128" s="39">
        <v>1</v>
      </c>
      <c r="O128" s="144">
        <f t="shared" si="17"/>
        <v>11</v>
      </c>
      <c r="AE128" s="42"/>
      <c r="AF128" s="42"/>
      <c r="AG128" s="42"/>
      <c r="AH128" s="42"/>
      <c r="AI128" s="251" t="s">
        <v>79</v>
      </c>
      <c r="AJ128" s="42">
        <f t="shared" si="18"/>
        <v>100</v>
      </c>
      <c r="AK128" s="42">
        <f t="shared" si="18"/>
        <v>0</v>
      </c>
      <c r="AL128" s="42">
        <f>K115</f>
        <v>14</v>
      </c>
      <c r="AM128" s="42">
        <f>K116+K117</f>
        <v>0</v>
      </c>
    </row>
    <row r="129" spans="2:39" x14ac:dyDescent="0.25">
      <c r="B129" s="290" t="s">
        <v>28</v>
      </c>
      <c r="C129" s="51">
        <v>3</v>
      </c>
      <c r="D129" s="39">
        <v>1</v>
      </c>
      <c r="E129" s="39">
        <v>1</v>
      </c>
      <c r="F129" s="39">
        <v>1</v>
      </c>
      <c r="G129" s="39">
        <v>1</v>
      </c>
      <c r="H129" s="39">
        <v>1</v>
      </c>
      <c r="I129" s="39">
        <v>1</v>
      </c>
      <c r="J129" s="39">
        <v>1</v>
      </c>
      <c r="K129" s="39">
        <v>1</v>
      </c>
      <c r="L129" s="39">
        <v>1</v>
      </c>
      <c r="M129" s="39">
        <v>1</v>
      </c>
      <c r="N129" s="39">
        <v>1</v>
      </c>
      <c r="O129" s="144">
        <f t="shared" si="17"/>
        <v>11</v>
      </c>
      <c r="AE129" s="42"/>
      <c r="AF129" s="42"/>
      <c r="AG129" s="42"/>
      <c r="AH129" s="42"/>
      <c r="AI129" s="42"/>
      <c r="AJ129" s="42"/>
      <c r="AK129" s="42"/>
      <c r="AL129" s="42"/>
    </row>
    <row r="130" spans="2:39" x14ac:dyDescent="0.25">
      <c r="B130" s="290" t="s">
        <v>28</v>
      </c>
      <c r="C130" s="51">
        <v>4</v>
      </c>
      <c r="D130" s="39">
        <v>1</v>
      </c>
      <c r="E130" s="39">
        <v>1</v>
      </c>
      <c r="F130" s="39">
        <v>1</v>
      </c>
      <c r="G130" s="39">
        <v>1</v>
      </c>
      <c r="H130" s="39">
        <v>1</v>
      </c>
      <c r="I130" s="39">
        <v>1</v>
      </c>
      <c r="J130" s="39">
        <v>1</v>
      </c>
      <c r="K130" s="39">
        <v>1</v>
      </c>
      <c r="L130" s="39">
        <v>1</v>
      </c>
      <c r="M130" s="39">
        <v>1</v>
      </c>
      <c r="N130" s="39">
        <v>1</v>
      </c>
      <c r="O130" s="144">
        <f t="shared" si="17"/>
        <v>11</v>
      </c>
      <c r="AE130" s="42"/>
      <c r="AF130" s="42"/>
      <c r="AG130" s="42"/>
      <c r="AH130" s="42"/>
      <c r="AI130" s="42"/>
      <c r="AJ130" s="42"/>
      <c r="AK130" s="42"/>
      <c r="AL130" s="42"/>
      <c r="AM130" s="30"/>
    </row>
    <row r="131" spans="2:39" x14ac:dyDescent="0.25">
      <c r="B131" s="290" t="s">
        <v>28</v>
      </c>
      <c r="C131" s="51">
        <v>5</v>
      </c>
      <c r="D131" s="39">
        <v>1</v>
      </c>
      <c r="E131" s="39">
        <v>1</v>
      </c>
      <c r="F131" s="39">
        <v>1</v>
      </c>
      <c r="G131" s="39">
        <v>1</v>
      </c>
      <c r="H131" s="39">
        <v>1</v>
      </c>
      <c r="I131" s="39">
        <v>1</v>
      </c>
      <c r="J131" s="39">
        <v>1</v>
      </c>
      <c r="K131" s="39">
        <v>1</v>
      </c>
      <c r="L131" s="39">
        <v>1</v>
      </c>
      <c r="M131" s="39">
        <v>1</v>
      </c>
      <c r="N131" s="39">
        <v>1</v>
      </c>
      <c r="O131" s="144">
        <f>COUNTIF(D131:N131,"1")</f>
        <v>11</v>
      </c>
      <c r="AE131" s="42"/>
      <c r="AF131" s="42"/>
      <c r="AG131" s="42"/>
      <c r="AH131" s="42"/>
      <c r="AI131" s="42"/>
      <c r="AJ131" s="42"/>
      <c r="AK131" s="42"/>
      <c r="AL131" s="42"/>
      <c r="AM131" s="30"/>
    </row>
    <row r="132" spans="2:39" x14ac:dyDescent="0.25">
      <c r="B132" s="290" t="s">
        <v>28</v>
      </c>
      <c r="C132" s="51">
        <v>6</v>
      </c>
      <c r="D132" s="39">
        <v>1</v>
      </c>
      <c r="E132" s="39">
        <v>1</v>
      </c>
      <c r="F132" s="39">
        <v>0</v>
      </c>
      <c r="G132" s="39">
        <v>1</v>
      </c>
      <c r="H132" s="39">
        <v>1</v>
      </c>
      <c r="I132" s="39">
        <v>1</v>
      </c>
      <c r="J132" s="39">
        <v>1</v>
      </c>
      <c r="K132" s="39">
        <v>1</v>
      </c>
      <c r="L132" s="39">
        <v>1</v>
      </c>
      <c r="M132" s="39">
        <v>1</v>
      </c>
      <c r="N132" s="39">
        <v>1</v>
      </c>
      <c r="O132" s="144">
        <f>COUNTIF(D132:N132,"1")</f>
        <v>10</v>
      </c>
      <c r="AE132" s="42"/>
      <c r="AF132" s="42"/>
      <c r="AG132" s="42"/>
      <c r="AH132" s="42"/>
      <c r="AI132" s="42"/>
      <c r="AJ132" s="42"/>
      <c r="AK132" s="42"/>
      <c r="AL132" s="42"/>
      <c r="AM132" s="30"/>
    </row>
    <row r="133" spans="2:39" x14ac:dyDescent="0.25">
      <c r="B133" s="290" t="s">
        <v>28</v>
      </c>
      <c r="C133" s="51">
        <v>7</v>
      </c>
      <c r="D133" s="39">
        <v>1</v>
      </c>
      <c r="E133" s="39">
        <v>1</v>
      </c>
      <c r="F133" s="39">
        <v>1</v>
      </c>
      <c r="G133" s="39">
        <v>1</v>
      </c>
      <c r="H133" s="39">
        <v>1</v>
      </c>
      <c r="I133" s="39">
        <v>1</v>
      </c>
      <c r="J133" s="39">
        <v>1</v>
      </c>
      <c r="K133" s="39">
        <v>1</v>
      </c>
      <c r="L133" s="39">
        <v>1</v>
      </c>
      <c r="M133" s="39">
        <v>1</v>
      </c>
      <c r="N133" s="39">
        <v>1</v>
      </c>
      <c r="O133" s="144">
        <f>COUNTIF(D133:N133,"1")</f>
        <v>11</v>
      </c>
      <c r="AE133" s="42"/>
      <c r="AF133" s="42"/>
      <c r="AG133" s="42"/>
      <c r="AH133" s="42"/>
      <c r="AI133" s="42"/>
      <c r="AJ133" s="42"/>
      <c r="AK133" s="42"/>
      <c r="AL133" s="42"/>
    </row>
    <row r="134" spans="2:39" x14ac:dyDescent="0.25">
      <c r="AE134" s="42"/>
      <c r="AF134" s="42"/>
      <c r="AG134" s="42"/>
      <c r="AH134" s="42"/>
      <c r="AI134" s="42"/>
      <c r="AJ134" s="42"/>
      <c r="AK134" s="42"/>
      <c r="AL134" s="42"/>
    </row>
    <row r="135" spans="2:39" x14ac:dyDescent="0.25">
      <c r="B135" s="108" t="s">
        <v>126</v>
      </c>
      <c r="C135" s="6">
        <v>1</v>
      </c>
      <c r="AE135" s="42"/>
      <c r="AF135" s="42"/>
      <c r="AG135" s="42"/>
      <c r="AH135" s="42"/>
      <c r="AI135" s="42"/>
      <c r="AJ135" s="42"/>
      <c r="AK135" s="42"/>
      <c r="AL135" s="42"/>
    </row>
    <row r="136" spans="2:39" x14ac:dyDescent="0.25">
      <c r="B136" s="108" t="s">
        <v>127</v>
      </c>
      <c r="C136" s="6">
        <v>0</v>
      </c>
      <c r="AE136" s="42"/>
      <c r="AF136" s="42"/>
      <c r="AG136" s="42"/>
      <c r="AH136" s="42"/>
      <c r="AI136" s="42"/>
      <c r="AJ136" s="42"/>
      <c r="AK136" s="42"/>
      <c r="AL136" s="42"/>
    </row>
    <row r="137" spans="2:39" x14ac:dyDescent="0.25">
      <c r="B137" s="108" t="s">
        <v>128</v>
      </c>
      <c r="C137" s="6" t="s">
        <v>80</v>
      </c>
      <c r="AE137" s="42"/>
      <c r="AF137" s="42"/>
      <c r="AG137" s="42"/>
      <c r="AH137" s="42"/>
      <c r="AI137" s="42"/>
      <c r="AJ137" s="42"/>
      <c r="AK137" s="42"/>
      <c r="AL137" s="42"/>
    </row>
    <row r="138" spans="2:39" x14ac:dyDescent="0.25">
      <c r="B138" s="108" t="s">
        <v>129</v>
      </c>
      <c r="C138" s="6" t="s">
        <v>18</v>
      </c>
      <c r="AE138" s="42"/>
      <c r="AF138" s="42"/>
      <c r="AG138" s="42"/>
      <c r="AH138" s="42"/>
      <c r="AI138" s="42"/>
      <c r="AJ138" s="42"/>
      <c r="AK138" s="42"/>
      <c r="AL138" s="42"/>
    </row>
    <row r="139" spans="2:39" x14ac:dyDescent="0.25">
      <c r="D139" s="41"/>
      <c r="E139" s="41">
        <f>SUM(F117:K117)</f>
        <v>0</v>
      </c>
      <c r="F139" s="41"/>
      <c r="G139" s="41"/>
      <c r="H139" s="41"/>
      <c r="I139" s="41"/>
      <c r="J139" s="41"/>
      <c r="K139" s="41"/>
      <c r="L139" s="41"/>
      <c r="M139" s="41"/>
      <c r="N139" s="41"/>
      <c r="O139" s="41"/>
      <c r="AE139" s="42"/>
      <c r="AF139" s="42"/>
      <c r="AG139" s="42"/>
      <c r="AH139" s="42"/>
      <c r="AI139" s="42"/>
      <c r="AJ139" s="42"/>
      <c r="AK139" s="42"/>
      <c r="AL139" s="42"/>
    </row>
    <row r="140" spans="2:39" x14ac:dyDescent="0.25">
      <c r="D140" s="41"/>
      <c r="E140" s="41"/>
      <c r="F140" s="41"/>
      <c r="G140" s="41"/>
      <c r="H140" s="41"/>
      <c r="I140" s="41"/>
      <c r="J140" s="41"/>
      <c r="K140" s="41"/>
      <c r="L140" s="41"/>
      <c r="M140" s="41"/>
      <c r="N140" s="41"/>
      <c r="O140" s="41"/>
      <c r="AE140" s="42"/>
      <c r="AF140" s="42"/>
      <c r="AG140" s="42"/>
      <c r="AH140" s="42"/>
      <c r="AI140" s="42"/>
      <c r="AJ140" s="42"/>
      <c r="AK140" s="42"/>
      <c r="AL140" s="42"/>
    </row>
    <row r="141" spans="2:39" x14ac:dyDescent="0.25">
      <c r="D141" s="41"/>
      <c r="E141" s="41"/>
      <c r="F141" s="41"/>
      <c r="G141" s="41"/>
      <c r="H141" s="41"/>
      <c r="I141" s="41"/>
      <c r="J141" s="41"/>
      <c r="K141" s="41"/>
      <c r="L141" s="41"/>
      <c r="M141" s="41"/>
      <c r="N141" s="41"/>
      <c r="O141" s="41"/>
      <c r="AE141" s="42"/>
      <c r="AF141" s="42"/>
      <c r="AG141" s="42"/>
      <c r="AH141" s="42"/>
      <c r="AI141" s="42"/>
      <c r="AJ141" s="42"/>
      <c r="AK141" s="42"/>
      <c r="AL141" s="42"/>
    </row>
    <row r="142" spans="2:39" x14ac:dyDescent="0.25">
      <c r="AE142" s="42"/>
      <c r="AF142" s="42"/>
      <c r="AG142" s="42"/>
      <c r="AH142" s="42"/>
      <c r="AI142" s="42"/>
      <c r="AJ142" s="42"/>
      <c r="AK142" s="42"/>
      <c r="AL142" s="42"/>
    </row>
    <row r="143" spans="2:39" x14ac:dyDescent="0.25">
      <c r="AE143" s="42"/>
      <c r="AF143" s="42"/>
      <c r="AG143" s="42"/>
      <c r="AH143" s="42"/>
      <c r="AI143" s="42"/>
      <c r="AJ143" s="42"/>
      <c r="AK143" s="42"/>
      <c r="AL143" s="42"/>
    </row>
    <row r="144" spans="2:39" ht="15" thickBot="1" x14ac:dyDescent="0.3">
      <c r="AE144" s="42"/>
      <c r="AF144" s="42"/>
      <c r="AG144" s="42"/>
      <c r="AH144" s="42"/>
      <c r="AI144" s="42"/>
      <c r="AJ144" s="42"/>
      <c r="AK144" s="42"/>
      <c r="AL144" s="42"/>
    </row>
    <row r="145" spans="2:38" ht="14.25" customHeight="1" x14ac:dyDescent="0.25">
      <c r="D145" s="476" t="s">
        <v>65</v>
      </c>
      <c r="E145" s="476" t="s">
        <v>66</v>
      </c>
      <c r="F145" s="476" t="s">
        <v>73</v>
      </c>
      <c r="G145" s="476" t="s">
        <v>75</v>
      </c>
      <c r="H145" s="476" t="s">
        <v>76</v>
      </c>
      <c r="I145" s="476" t="s">
        <v>77</v>
      </c>
      <c r="J145" s="476" t="s">
        <v>78</v>
      </c>
      <c r="K145" s="476" t="s">
        <v>79</v>
      </c>
      <c r="L145" s="476" t="s">
        <v>68</v>
      </c>
      <c r="M145" s="476" t="s">
        <v>69</v>
      </c>
      <c r="N145" s="476" t="s">
        <v>70</v>
      </c>
      <c r="O145" s="41"/>
      <c r="AE145" s="42"/>
      <c r="AF145" s="42"/>
      <c r="AG145" s="42"/>
      <c r="AH145" s="42"/>
      <c r="AI145" s="42"/>
      <c r="AJ145" s="42"/>
      <c r="AK145" s="42"/>
      <c r="AL145" s="42"/>
    </row>
    <row r="146" spans="2:38" x14ac:dyDescent="0.25">
      <c r="D146" s="477"/>
      <c r="E146" s="477"/>
      <c r="F146" s="477"/>
      <c r="G146" s="477"/>
      <c r="H146" s="477"/>
      <c r="I146" s="477"/>
      <c r="J146" s="477"/>
      <c r="K146" s="477"/>
      <c r="L146" s="477"/>
      <c r="M146" s="477"/>
      <c r="N146" s="477"/>
      <c r="V146" s="236"/>
      <c r="W146" s="236"/>
      <c r="X146" s="236"/>
      <c r="Y146" s="236"/>
      <c r="Z146" s="236"/>
      <c r="AE146" s="42"/>
      <c r="AF146" s="42"/>
      <c r="AG146" s="42"/>
      <c r="AH146" s="42"/>
      <c r="AI146" s="42"/>
      <c r="AJ146" s="42"/>
      <c r="AK146" s="42"/>
      <c r="AL146" s="42"/>
    </row>
    <row r="147" spans="2:38" ht="15" thickBot="1" x14ac:dyDescent="0.3">
      <c r="B147" s="478" t="s">
        <v>71</v>
      </c>
      <c r="C147" s="479"/>
      <c r="D147" s="43">
        <f t="shared" ref="D147:N147" si="19">D115</f>
        <v>14</v>
      </c>
      <c r="E147" s="44">
        <f t="shared" si="19"/>
        <v>14</v>
      </c>
      <c r="F147" s="43">
        <f t="shared" si="19"/>
        <v>13</v>
      </c>
      <c r="G147" s="44">
        <f t="shared" si="19"/>
        <v>14</v>
      </c>
      <c r="H147" s="44">
        <f t="shared" si="19"/>
        <v>13</v>
      </c>
      <c r="I147" s="44">
        <f t="shared" si="19"/>
        <v>13</v>
      </c>
      <c r="J147" s="44">
        <f t="shared" si="19"/>
        <v>14</v>
      </c>
      <c r="K147" s="44">
        <f t="shared" si="19"/>
        <v>14</v>
      </c>
      <c r="L147" s="44">
        <f t="shared" si="19"/>
        <v>14</v>
      </c>
      <c r="M147" s="44">
        <f t="shared" si="19"/>
        <v>14</v>
      </c>
      <c r="N147" s="45">
        <f t="shared" si="19"/>
        <v>13</v>
      </c>
      <c r="V147" s="68"/>
      <c r="W147" s="237"/>
      <c r="X147" s="237" t="s">
        <v>125</v>
      </c>
      <c r="Y147" s="237" t="s">
        <v>72</v>
      </c>
      <c r="Z147" s="68"/>
      <c r="AE147" s="42"/>
      <c r="AF147" s="42"/>
      <c r="AG147" s="42"/>
      <c r="AH147" s="42"/>
      <c r="AI147" s="42"/>
      <c r="AJ147" s="42"/>
      <c r="AK147" s="42"/>
      <c r="AL147" s="42"/>
    </row>
    <row r="148" spans="2:38" ht="15" thickBot="1" x14ac:dyDescent="0.3">
      <c r="V148" s="68"/>
      <c r="W148" s="233" t="s">
        <v>65</v>
      </c>
      <c r="X148" s="238">
        <f>D115</f>
        <v>14</v>
      </c>
      <c r="Y148" s="238">
        <f>D116+D117</f>
        <v>0</v>
      </c>
      <c r="Z148" s="68"/>
      <c r="AE148" s="42"/>
      <c r="AF148" s="42"/>
      <c r="AG148" s="42"/>
      <c r="AH148" s="42"/>
      <c r="AI148" s="42"/>
      <c r="AJ148" s="42"/>
      <c r="AK148" s="42"/>
      <c r="AL148" s="42"/>
    </row>
    <row r="149" spans="2:38" ht="14.25" customHeight="1" x14ac:dyDescent="0.2">
      <c r="E149" s="13"/>
      <c r="F149" s="476" t="s">
        <v>73</v>
      </c>
      <c r="G149" s="476" t="s">
        <v>75</v>
      </c>
      <c r="H149" s="476" t="s">
        <v>76</v>
      </c>
      <c r="I149" s="476" t="s">
        <v>77</v>
      </c>
      <c r="J149" s="476" t="s">
        <v>78</v>
      </c>
      <c r="K149" s="476" t="s">
        <v>79</v>
      </c>
      <c r="V149" s="68"/>
      <c r="W149" s="233" t="s">
        <v>66</v>
      </c>
      <c r="X149" s="238">
        <f>E115</f>
        <v>14</v>
      </c>
      <c r="Y149" s="238">
        <f>E116+E117</f>
        <v>0</v>
      </c>
      <c r="Z149" s="68"/>
      <c r="AE149" s="42"/>
      <c r="AF149" s="42"/>
      <c r="AG149" s="42"/>
      <c r="AH149" s="42"/>
      <c r="AI149" s="42"/>
      <c r="AJ149" s="42"/>
      <c r="AK149" s="42"/>
      <c r="AL149" s="42"/>
    </row>
    <row r="150" spans="2:38" x14ac:dyDescent="0.2">
      <c r="E150" s="13"/>
      <c r="F150" s="477"/>
      <c r="G150" s="477"/>
      <c r="H150" s="477"/>
      <c r="I150" s="477"/>
      <c r="J150" s="477"/>
      <c r="K150" s="477"/>
      <c r="M150" s="20"/>
      <c r="N150" s="20"/>
      <c r="O150" s="20"/>
      <c r="V150" s="236"/>
      <c r="W150" s="42"/>
      <c r="X150" s="42"/>
      <c r="Y150" s="42"/>
      <c r="Z150" s="236"/>
      <c r="AE150" s="42"/>
      <c r="AF150" s="42"/>
      <c r="AG150" s="42"/>
      <c r="AH150" s="42"/>
      <c r="AI150" s="42"/>
      <c r="AJ150" s="42"/>
      <c r="AK150" s="42"/>
      <c r="AL150" s="42"/>
    </row>
    <row r="151" spans="2:38" x14ac:dyDescent="0.2">
      <c r="E151" s="1" t="s">
        <v>81</v>
      </c>
      <c r="F151" s="1">
        <f t="shared" ref="F151:K151" si="20">F147</f>
        <v>13</v>
      </c>
      <c r="G151" s="1">
        <f t="shared" si="20"/>
        <v>14</v>
      </c>
      <c r="H151" s="1">
        <f t="shared" si="20"/>
        <v>13</v>
      </c>
      <c r="I151" s="1">
        <f t="shared" si="20"/>
        <v>13</v>
      </c>
      <c r="J151" s="1">
        <f t="shared" si="20"/>
        <v>14</v>
      </c>
      <c r="K151" s="1">
        <f t="shared" si="20"/>
        <v>14</v>
      </c>
      <c r="L151" s="41"/>
      <c r="M151" s="64"/>
      <c r="N151" s="64"/>
      <c r="O151" s="64"/>
      <c r="AE151" s="42"/>
      <c r="AF151" s="42"/>
      <c r="AG151" s="42"/>
      <c r="AH151" s="42"/>
      <c r="AI151" s="42"/>
      <c r="AJ151" s="42"/>
      <c r="AK151" s="42"/>
      <c r="AL151" s="42"/>
    </row>
    <row r="152" spans="2:38" x14ac:dyDescent="0.2">
      <c r="E152" s="1" t="s">
        <v>72</v>
      </c>
      <c r="F152" s="1">
        <f t="shared" ref="F152:K152" si="21">+F116+F117</f>
        <v>1</v>
      </c>
      <c r="G152" s="1">
        <f t="shared" si="21"/>
        <v>0</v>
      </c>
      <c r="H152" s="1">
        <f t="shared" si="21"/>
        <v>1</v>
      </c>
      <c r="I152" s="1">
        <f t="shared" si="21"/>
        <v>1</v>
      </c>
      <c r="J152" s="1">
        <f t="shared" si="21"/>
        <v>0</v>
      </c>
      <c r="K152" s="1">
        <f t="shared" si="21"/>
        <v>0</v>
      </c>
      <c r="L152" s="41"/>
      <c r="M152" s="64"/>
      <c r="N152" s="64"/>
      <c r="O152" s="64"/>
      <c r="AE152" s="42"/>
      <c r="AF152" s="42"/>
      <c r="AG152" s="42"/>
      <c r="AH152" s="42"/>
      <c r="AI152" s="42"/>
      <c r="AJ152" s="42"/>
      <c r="AK152" s="42"/>
      <c r="AL152" s="42"/>
    </row>
    <row r="153" spans="2:38" x14ac:dyDescent="0.25">
      <c r="AE153" s="42"/>
      <c r="AF153" s="42"/>
      <c r="AG153" s="42"/>
      <c r="AH153" s="42"/>
      <c r="AI153" s="42"/>
      <c r="AJ153" s="42"/>
      <c r="AK153" s="42"/>
      <c r="AL153" s="42"/>
    </row>
    <row r="154" spans="2:38" x14ac:dyDescent="0.25">
      <c r="AE154" s="42"/>
      <c r="AF154" s="42" t="s">
        <v>71</v>
      </c>
      <c r="AG154" s="42">
        <f>D115+E115</f>
        <v>28</v>
      </c>
      <c r="AH154" s="42"/>
      <c r="AI154" s="42"/>
      <c r="AJ154" s="42"/>
      <c r="AK154" s="42"/>
      <c r="AL154" s="42"/>
    </row>
    <row r="155" spans="2:38" x14ac:dyDescent="0.25">
      <c r="AE155" s="42"/>
      <c r="AF155" s="42" t="s">
        <v>72</v>
      </c>
      <c r="AG155" s="42">
        <f>D116+E116</f>
        <v>0</v>
      </c>
      <c r="AH155" s="42"/>
      <c r="AI155" s="42"/>
      <c r="AJ155" s="42"/>
      <c r="AK155" s="42"/>
      <c r="AL155" s="42"/>
    </row>
    <row r="156" spans="2:38" x14ac:dyDescent="0.25">
      <c r="AE156" s="42"/>
      <c r="AF156" s="42" t="s">
        <v>74</v>
      </c>
      <c r="AG156" s="42">
        <f>D117+E117</f>
        <v>0</v>
      </c>
      <c r="AH156" s="42"/>
      <c r="AI156" s="42"/>
      <c r="AJ156" s="42"/>
      <c r="AK156" s="42"/>
      <c r="AL156" s="42"/>
    </row>
    <row r="157" spans="2:38" x14ac:dyDescent="0.25">
      <c r="AE157" s="42"/>
      <c r="AF157" s="42" t="s">
        <v>11</v>
      </c>
      <c r="AG157" s="42">
        <f>D118+E118</f>
        <v>0</v>
      </c>
      <c r="AH157" s="42"/>
      <c r="AI157" s="42"/>
      <c r="AJ157" s="42"/>
      <c r="AK157" s="42"/>
      <c r="AL157" s="42"/>
    </row>
    <row r="158" spans="2:38" x14ac:dyDescent="0.25">
      <c r="AE158" s="42"/>
      <c r="AF158" s="42"/>
      <c r="AG158" s="42"/>
      <c r="AH158" s="42"/>
      <c r="AI158" s="42"/>
      <c r="AJ158" s="42"/>
      <c r="AK158" s="42"/>
      <c r="AL158" s="42"/>
    </row>
    <row r="159" spans="2:38" x14ac:dyDescent="0.25">
      <c r="AE159" s="42"/>
      <c r="AF159" s="42"/>
      <c r="AG159" s="42"/>
      <c r="AH159" s="42"/>
      <c r="AI159" s="42"/>
      <c r="AJ159" s="42"/>
      <c r="AK159" s="42"/>
      <c r="AL159" s="42"/>
    </row>
    <row r="160" spans="2:38" x14ac:dyDescent="0.25">
      <c r="AE160" s="42"/>
      <c r="AF160" s="42"/>
      <c r="AG160" s="42"/>
      <c r="AH160" s="42"/>
      <c r="AI160" s="42"/>
      <c r="AJ160" s="42"/>
      <c r="AK160" s="42"/>
      <c r="AL160" s="42"/>
    </row>
    <row r="161" spans="31:38" x14ac:dyDescent="0.25">
      <c r="AE161" s="42"/>
      <c r="AF161" s="42"/>
      <c r="AG161" s="42"/>
      <c r="AH161" s="42"/>
      <c r="AI161" s="42"/>
      <c r="AJ161" s="42"/>
      <c r="AK161" s="42"/>
      <c r="AL161" s="42"/>
    </row>
    <row r="162" spans="31:38" x14ac:dyDescent="0.25">
      <c r="AE162" s="42"/>
      <c r="AF162" s="42"/>
      <c r="AG162" s="42"/>
      <c r="AH162" s="42"/>
      <c r="AI162" s="42"/>
      <c r="AJ162" s="42"/>
      <c r="AK162" s="42"/>
      <c r="AL162" s="42"/>
    </row>
    <row r="163" spans="31:38" x14ac:dyDescent="0.25">
      <c r="AE163" s="42"/>
      <c r="AF163" s="42"/>
      <c r="AG163" s="42"/>
      <c r="AH163" s="42"/>
      <c r="AI163" s="42"/>
      <c r="AJ163" s="42"/>
      <c r="AK163" s="42"/>
      <c r="AL163" s="42"/>
    </row>
    <row r="164" spans="31:38" x14ac:dyDescent="0.25">
      <c r="AE164" s="42"/>
      <c r="AF164" s="42"/>
      <c r="AG164" s="42"/>
      <c r="AH164" s="42"/>
      <c r="AI164" s="42"/>
      <c r="AJ164" s="42"/>
      <c r="AK164" s="42"/>
      <c r="AL164" s="42"/>
    </row>
    <row r="165" spans="31:38" x14ac:dyDescent="0.25">
      <c r="AE165" s="42"/>
      <c r="AF165" s="42"/>
      <c r="AG165" s="42"/>
      <c r="AH165" s="42"/>
      <c r="AI165" s="42"/>
      <c r="AJ165" s="42"/>
      <c r="AK165" s="42"/>
      <c r="AL165" s="42"/>
    </row>
    <row r="166" spans="31:38" x14ac:dyDescent="0.25">
      <c r="AE166" s="42"/>
      <c r="AF166" s="42"/>
      <c r="AG166" s="42"/>
      <c r="AH166" s="42"/>
      <c r="AI166" s="42"/>
      <c r="AJ166" s="42"/>
      <c r="AK166" s="42"/>
      <c r="AL166" s="42"/>
    </row>
    <row r="167" spans="31:38" x14ac:dyDescent="0.25">
      <c r="AE167" s="42"/>
      <c r="AF167" s="42"/>
      <c r="AG167" s="42"/>
      <c r="AH167" s="42"/>
      <c r="AI167" s="42"/>
      <c r="AJ167" s="42"/>
      <c r="AK167" s="42"/>
      <c r="AL167" s="42"/>
    </row>
    <row r="168" spans="31:38" x14ac:dyDescent="0.25">
      <c r="AE168" s="42"/>
      <c r="AF168" s="42"/>
      <c r="AG168" s="42"/>
      <c r="AH168" s="42"/>
      <c r="AI168" s="42"/>
      <c r="AJ168" s="42"/>
      <c r="AK168" s="42"/>
      <c r="AL168" s="42"/>
    </row>
    <row r="169" spans="31:38" x14ac:dyDescent="0.25">
      <c r="AE169" s="42"/>
      <c r="AF169" s="42"/>
      <c r="AG169" s="42"/>
      <c r="AH169" s="42"/>
      <c r="AI169" s="42"/>
      <c r="AJ169" s="42"/>
      <c r="AK169" s="42"/>
      <c r="AL169" s="42"/>
    </row>
    <row r="170" spans="31:38" x14ac:dyDescent="0.25">
      <c r="AE170" s="42"/>
      <c r="AF170" s="42"/>
      <c r="AG170" s="42"/>
      <c r="AH170" s="42"/>
      <c r="AI170" s="42"/>
      <c r="AJ170" s="42"/>
      <c r="AK170" s="42"/>
      <c r="AL170" s="42"/>
    </row>
    <row r="171" spans="31:38" x14ac:dyDescent="0.25">
      <c r="AE171" s="42"/>
      <c r="AF171" s="42"/>
      <c r="AG171" s="42"/>
      <c r="AH171" s="42"/>
      <c r="AI171" s="42"/>
      <c r="AJ171" s="42"/>
      <c r="AK171" s="42"/>
      <c r="AL171" s="42"/>
    </row>
    <row r="172" spans="31:38" x14ac:dyDescent="0.25">
      <c r="AE172" s="42"/>
      <c r="AF172" s="42"/>
      <c r="AG172" s="42"/>
      <c r="AH172" s="42"/>
      <c r="AI172" s="42"/>
      <c r="AJ172" s="42"/>
      <c r="AK172" s="42"/>
      <c r="AL172" s="42"/>
    </row>
    <row r="173" spans="31:38" x14ac:dyDescent="0.25">
      <c r="AE173" s="42"/>
      <c r="AF173" s="42"/>
      <c r="AG173" s="42"/>
      <c r="AH173" s="42"/>
      <c r="AI173" s="42"/>
      <c r="AJ173" s="42"/>
      <c r="AK173" s="42"/>
      <c r="AL173" s="42"/>
    </row>
    <row r="174" spans="31:38" x14ac:dyDescent="0.25">
      <c r="AE174" s="42"/>
      <c r="AF174" s="42"/>
      <c r="AG174" s="42"/>
      <c r="AH174" s="42"/>
      <c r="AI174" s="42"/>
      <c r="AJ174" s="42"/>
      <c r="AK174" s="42"/>
      <c r="AL174" s="42"/>
    </row>
    <row r="175" spans="31:38" x14ac:dyDescent="0.25">
      <c r="AE175" s="42"/>
      <c r="AF175" s="42"/>
      <c r="AG175" s="42"/>
      <c r="AH175" s="42"/>
      <c r="AI175" s="42"/>
      <c r="AJ175" s="42"/>
      <c r="AK175" s="42"/>
      <c r="AL175" s="42"/>
    </row>
    <row r="176" spans="31:38" x14ac:dyDescent="0.25">
      <c r="AE176" s="42"/>
      <c r="AF176" s="42"/>
      <c r="AG176" s="42"/>
      <c r="AH176" s="42"/>
      <c r="AI176" s="42"/>
      <c r="AJ176" s="42"/>
      <c r="AK176" s="42"/>
      <c r="AL176" s="42"/>
    </row>
    <row r="177" spans="31:38" x14ac:dyDescent="0.25">
      <c r="AE177" s="42"/>
      <c r="AF177" s="42"/>
      <c r="AG177" s="42"/>
      <c r="AH177" s="42"/>
      <c r="AI177" s="42"/>
      <c r="AJ177" s="42"/>
      <c r="AK177" s="42"/>
      <c r="AL177" s="42"/>
    </row>
    <row r="178" spans="31:38" x14ac:dyDescent="0.25">
      <c r="AE178" s="42"/>
      <c r="AF178" s="42"/>
      <c r="AG178" s="42"/>
      <c r="AH178" s="42"/>
      <c r="AI178" s="42"/>
      <c r="AJ178" s="42"/>
      <c r="AK178" s="42"/>
      <c r="AL178" s="42"/>
    </row>
    <row r="179" spans="31:38" x14ac:dyDescent="0.25">
      <c r="AE179" s="42"/>
      <c r="AF179" s="42"/>
      <c r="AG179" s="42"/>
      <c r="AH179" s="42"/>
      <c r="AI179" s="42"/>
      <c r="AJ179" s="42"/>
      <c r="AK179" s="42"/>
      <c r="AL179" s="42"/>
    </row>
    <row r="180" spans="31:38" x14ac:dyDescent="0.25">
      <c r="AE180" s="42"/>
      <c r="AF180" s="42"/>
      <c r="AG180" s="42"/>
      <c r="AH180" s="42"/>
      <c r="AI180" s="42"/>
      <c r="AJ180" s="42"/>
      <c r="AK180" s="42"/>
      <c r="AL180" s="42"/>
    </row>
    <row r="181" spans="31:38" x14ac:dyDescent="0.25">
      <c r="AE181" s="42"/>
      <c r="AF181" s="42" t="s">
        <v>71</v>
      </c>
      <c r="AG181" s="42">
        <f>L115+M115+N115</f>
        <v>41</v>
      </c>
      <c r="AH181" s="42"/>
      <c r="AI181" s="42"/>
      <c r="AJ181" s="42"/>
      <c r="AK181" s="42"/>
      <c r="AL181" s="42"/>
    </row>
    <row r="182" spans="31:38" x14ac:dyDescent="0.25">
      <c r="AE182" s="42"/>
      <c r="AF182" s="42" t="s">
        <v>72</v>
      </c>
      <c r="AG182" s="42">
        <f>L116+M116+N116</f>
        <v>0</v>
      </c>
      <c r="AH182" s="42"/>
      <c r="AI182" s="42"/>
      <c r="AJ182" s="42"/>
      <c r="AK182" s="42"/>
      <c r="AL182" s="42"/>
    </row>
    <row r="183" spans="31:38" x14ac:dyDescent="0.25">
      <c r="AE183" s="42"/>
      <c r="AF183" s="42" t="s">
        <v>74</v>
      </c>
      <c r="AG183" s="42">
        <f>L117+M117+N117</f>
        <v>0</v>
      </c>
      <c r="AH183" s="42"/>
      <c r="AI183" s="42"/>
      <c r="AJ183" s="42"/>
      <c r="AK183" s="42"/>
      <c r="AL183" s="42"/>
    </row>
    <row r="184" spans="31:38" x14ac:dyDescent="0.25">
      <c r="AE184" s="42"/>
      <c r="AF184" s="42" t="s">
        <v>11</v>
      </c>
      <c r="AG184" s="42">
        <f>L118+M118+N118</f>
        <v>1</v>
      </c>
      <c r="AH184" s="42"/>
      <c r="AI184" s="42"/>
      <c r="AJ184" s="42"/>
      <c r="AK184" s="42"/>
      <c r="AL184" s="42"/>
    </row>
    <row r="185" spans="31:38" x14ac:dyDescent="0.25">
      <c r="AE185" s="42"/>
      <c r="AF185" s="42"/>
      <c r="AG185" s="42"/>
      <c r="AH185" s="42"/>
      <c r="AI185" s="42"/>
      <c r="AJ185" s="42"/>
      <c r="AK185" s="42"/>
      <c r="AL185" s="42"/>
    </row>
    <row r="186" spans="31:38" x14ac:dyDescent="0.25">
      <c r="AE186" s="42"/>
      <c r="AF186" s="42"/>
      <c r="AG186" s="42"/>
      <c r="AH186" s="42"/>
      <c r="AI186" s="42"/>
      <c r="AJ186" s="42"/>
      <c r="AK186" s="42"/>
      <c r="AL186" s="42"/>
    </row>
    <row r="187" spans="31:38" x14ac:dyDescent="0.25">
      <c r="AE187" s="42"/>
      <c r="AF187" s="42"/>
      <c r="AG187" s="42"/>
      <c r="AH187" s="42"/>
      <c r="AI187" s="42"/>
      <c r="AJ187" s="42"/>
      <c r="AK187" s="42"/>
      <c r="AL187" s="42"/>
    </row>
    <row r="188" spans="31:38" x14ac:dyDescent="0.25">
      <c r="AE188" s="42"/>
      <c r="AF188" s="42"/>
      <c r="AG188" s="42"/>
      <c r="AH188" s="42"/>
      <c r="AI188" s="42"/>
      <c r="AJ188" s="42"/>
      <c r="AK188" s="42"/>
      <c r="AL188" s="42"/>
    </row>
    <row r="189" spans="31:38" x14ac:dyDescent="0.25">
      <c r="AE189" s="42"/>
      <c r="AF189" s="42"/>
      <c r="AG189" s="42"/>
      <c r="AH189" s="42"/>
      <c r="AI189" s="42"/>
      <c r="AJ189" s="42"/>
      <c r="AK189" s="42"/>
      <c r="AL189" s="42"/>
    </row>
    <row r="190" spans="31:38" x14ac:dyDescent="0.25">
      <c r="AE190" s="42"/>
      <c r="AF190" s="42"/>
      <c r="AG190" s="42"/>
      <c r="AH190" s="42"/>
      <c r="AI190" s="42"/>
      <c r="AJ190" s="42"/>
      <c r="AK190" s="42"/>
      <c r="AL190" s="42"/>
    </row>
    <row r="191" spans="31:38" x14ac:dyDescent="0.25">
      <c r="AE191" s="42"/>
      <c r="AF191" s="42"/>
      <c r="AG191" s="42"/>
      <c r="AH191" s="42"/>
      <c r="AI191" s="42"/>
      <c r="AJ191" s="42"/>
      <c r="AK191" s="42"/>
      <c r="AL191" s="42"/>
    </row>
    <row r="192" spans="31:38" x14ac:dyDescent="0.25">
      <c r="AE192" s="42"/>
      <c r="AF192" s="42"/>
      <c r="AG192" s="42"/>
      <c r="AH192" s="42"/>
      <c r="AI192" s="42"/>
      <c r="AJ192" s="42"/>
      <c r="AK192" s="42"/>
      <c r="AL192" s="42"/>
    </row>
    <row r="193" spans="16:38" x14ac:dyDescent="0.25">
      <c r="AE193" s="42"/>
      <c r="AF193" s="42"/>
      <c r="AG193" s="42"/>
      <c r="AH193" s="42"/>
      <c r="AI193" s="42"/>
      <c r="AJ193" s="42"/>
      <c r="AK193" s="42"/>
      <c r="AL193" s="42"/>
    </row>
    <row r="194" spans="16:38" x14ac:dyDescent="0.25">
      <c r="AE194" s="42"/>
      <c r="AF194" s="42"/>
      <c r="AG194" s="42"/>
      <c r="AH194" s="42"/>
      <c r="AI194" s="42"/>
      <c r="AJ194" s="42"/>
      <c r="AK194" s="42"/>
      <c r="AL194" s="42"/>
    </row>
    <row r="195" spans="16:38" x14ac:dyDescent="0.25">
      <c r="AE195" s="42"/>
      <c r="AF195" s="42"/>
      <c r="AG195" s="42"/>
      <c r="AH195" s="42"/>
      <c r="AI195" s="42"/>
      <c r="AJ195" s="42"/>
      <c r="AK195" s="42"/>
      <c r="AL195" s="42"/>
    </row>
    <row r="196" spans="16:38" x14ac:dyDescent="0.25">
      <c r="AE196" s="42"/>
      <c r="AF196" s="42"/>
      <c r="AG196" s="42"/>
      <c r="AH196" s="42"/>
      <c r="AI196" s="42"/>
      <c r="AJ196" s="42"/>
      <c r="AK196" s="42"/>
      <c r="AL196" s="42"/>
    </row>
    <row r="197" spans="16:38" x14ac:dyDescent="0.25">
      <c r="AE197" s="42"/>
      <c r="AF197" s="42"/>
      <c r="AG197" s="42"/>
      <c r="AH197" s="42"/>
      <c r="AI197" s="42"/>
      <c r="AJ197" s="42"/>
      <c r="AK197" s="42"/>
      <c r="AL197" s="42"/>
    </row>
    <row r="198" spans="16:38" x14ac:dyDescent="0.25">
      <c r="AE198" s="42"/>
      <c r="AF198" s="42"/>
      <c r="AG198" s="42"/>
      <c r="AH198" s="42"/>
      <c r="AI198" s="42"/>
      <c r="AJ198" s="42"/>
      <c r="AK198" s="42"/>
      <c r="AL198" s="42"/>
    </row>
    <row r="199" spans="16:38" x14ac:dyDescent="0.25">
      <c r="AE199" s="42"/>
      <c r="AF199" s="42"/>
      <c r="AG199" s="42"/>
      <c r="AH199" s="42"/>
      <c r="AI199" s="42"/>
      <c r="AJ199" s="42"/>
      <c r="AK199" s="42"/>
      <c r="AL199" s="42"/>
    </row>
    <row r="200" spans="16:38" x14ac:dyDescent="0.25">
      <c r="AE200" s="42"/>
      <c r="AF200" s="42"/>
      <c r="AG200" s="42"/>
      <c r="AH200" s="42"/>
      <c r="AI200" s="42"/>
      <c r="AJ200" s="42"/>
      <c r="AK200" s="42"/>
      <c r="AL200" s="42"/>
    </row>
    <row r="201" spans="16:38" x14ac:dyDescent="0.25">
      <c r="AE201" s="42"/>
      <c r="AF201" s="42"/>
      <c r="AG201" s="42"/>
      <c r="AH201" s="42"/>
      <c r="AI201" s="42"/>
      <c r="AJ201" s="42"/>
      <c r="AK201" s="42"/>
      <c r="AL201" s="42"/>
    </row>
    <row r="202" spans="16:38" x14ac:dyDescent="0.25">
      <c r="AE202" s="42"/>
      <c r="AF202" s="42"/>
      <c r="AG202" s="42"/>
      <c r="AH202" s="42"/>
      <c r="AI202" s="42"/>
      <c r="AJ202" s="42"/>
      <c r="AK202" s="42"/>
      <c r="AL202" s="42"/>
    </row>
    <row r="203" spans="16:38" x14ac:dyDescent="0.25">
      <c r="AE203" s="42"/>
      <c r="AF203" s="42"/>
      <c r="AG203" s="42"/>
      <c r="AH203" s="42"/>
      <c r="AI203" s="42"/>
      <c r="AJ203" s="42"/>
      <c r="AK203" s="42"/>
      <c r="AL203" s="42"/>
    </row>
    <row r="204" spans="16:38" x14ac:dyDescent="0.25">
      <c r="AE204" s="42"/>
      <c r="AF204" s="42"/>
      <c r="AG204" s="42"/>
      <c r="AH204" s="42"/>
      <c r="AI204" s="42"/>
      <c r="AJ204" s="42"/>
      <c r="AK204" s="42"/>
      <c r="AL204" s="42"/>
    </row>
    <row r="205" spans="16:38" x14ac:dyDescent="0.25">
      <c r="P205" s="68"/>
      <c r="Q205" s="68"/>
      <c r="R205" s="68"/>
      <c r="S205" s="68"/>
      <c r="T205" s="68"/>
      <c r="U205" s="109"/>
      <c r="V205" s="109"/>
      <c r="W205" s="109"/>
      <c r="X205" s="109"/>
      <c r="AE205" s="42"/>
      <c r="AF205" s="42"/>
      <c r="AG205" s="42"/>
      <c r="AH205" s="42"/>
      <c r="AI205" s="42"/>
      <c r="AJ205" s="42"/>
      <c r="AK205" s="42"/>
      <c r="AL205" s="42"/>
    </row>
    <row r="206" spans="16:38" x14ac:dyDescent="0.25">
      <c r="P206" s="68"/>
      <c r="Q206" s="237"/>
      <c r="R206" s="237" t="s">
        <v>125</v>
      </c>
      <c r="S206" s="237" t="s">
        <v>72</v>
      </c>
      <c r="T206" s="68"/>
      <c r="U206" s="109"/>
      <c r="V206" s="109"/>
      <c r="W206" s="109"/>
      <c r="X206" s="109"/>
      <c r="AE206" s="42"/>
      <c r="AF206" s="42"/>
      <c r="AG206" s="42"/>
      <c r="AH206" s="42"/>
      <c r="AI206" s="42"/>
      <c r="AJ206" s="42"/>
      <c r="AK206" s="42"/>
      <c r="AL206" s="42"/>
    </row>
    <row r="207" spans="16:38" x14ac:dyDescent="0.25">
      <c r="P207" s="68"/>
      <c r="Q207" s="233" t="s">
        <v>68</v>
      </c>
      <c r="R207" s="238">
        <f>L115</f>
        <v>14</v>
      </c>
      <c r="S207" s="238">
        <f>L116+L117</f>
        <v>0</v>
      </c>
      <c r="T207" s="68"/>
      <c r="U207" s="109"/>
      <c r="V207" s="109"/>
      <c r="W207" s="109"/>
      <c r="X207" s="109"/>
      <c r="AE207" s="42"/>
      <c r="AF207" s="42"/>
      <c r="AG207" s="42"/>
      <c r="AH207" s="42"/>
      <c r="AI207" s="42"/>
      <c r="AJ207" s="42"/>
      <c r="AK207" s="42"/>
      <c r="AL207" s="42"/>
    </row>
    <row r="208" spans="16:38" x14ac:dyDescent="0.25">
      <c r="P208" s="68"/>
      <c r="Q208" s="233" t="s">
        <v>69</v>
      </c>
      <c r="R208" s="238">
        <f>M115</f>
        <v>14</v>
      </c>
      <c r="S208" s="238">
        <f>M116+M117</f>
        <v>0</v>
      </c>
      <c r="T208" s="68"/>
      <c r="U208" s="109"/>
      <c r="V208" s="109"/>
      <c r="W208" s="109"/>
      <c r="X208" s="109"/>
      <c r="AE208" s="42"/>
      <c r="AF208" s="42"/>
      <c r="AG208" s="42"/>
      <c r="AH208" s="42"/>
      <c r="AI208" s="42"/>
      <c r="AJ208" s="42"/>
      <c r="AK208" s="42"/>
      <c r="AL208" s="42"/>
    </row>
    <row r="209" spans="16:38" x14ac:dyDescent="0.25">
      <c r="P209" s="68"/>
      <c r="Q209" s="233" t="s">
        <v>70</v>
      </c>
      <c r="R209" s="238">
        <f>N115</f>
        <v>13</v>
      </c>
      <c r="S209" s="238">
        <f>N116+N117</f>
        <v>0</v>
      </c>
      <c r="T209" s="68"/>
      <c r="U209" s="109"/>
      <c r="V209" s="109"/>
      <c r="W209" s="109"/>
      <c r="X209" s="109"/>
      <c r="AE209" s="42"/>
      <c r="AF209" s="42"/>
      <c r="AG209" s="42"/>
      <c r="AH209" s="42"/>
      <c r="AI209" s="42"/>
      <c r="AJ209" s="42"/>
      <c r="AK209" s="42"/>
      <c r="AL209" s="42"/>
    </row>
    <row r="210" spans="16:38" x14ac:dyDescent="0.25">
      <c r="P210" s="68"/>
      <c r="Q210" s="68"/>
      <c r="R210" s="68"/>
      <c r="S210" s="68"/>
      <c r="T210" s="68"/>
      <c r="U210" s="109"/>
      <c r="V210" s="109"/>
      <c r="W210" s="109"/>
      <c r="X210" s="109"/>
      <c r="AE210" s="42"/>
      <c r="AF210" s="42"/>
      <c r="AG210" s="42"/>
      <c r="AH210" s="42"/>
      <c r="AI210" s="42"/>
      <c r="AJ210" s="42"/>
      <c r="AK210" s="42"/>
      <c r="AL210" s="42"/>
    </row>
    <row r="211" spans="16:38" x14ac:dyDescent="0.25">
      <c r="P211" s="236"/>
      <c r="Q211" s="236"/>
      <c r="R211" s="236"/>
      <c r="S211" s="236"/>
      <c r="T211" s="236"/>
      <c r="U211" s="109"/>
      <c r="V211" s="109"/>
      <c r="W211" s="109"/>
      <c r="X211" s="109"/>
      <c r="AE211" s="42"/>
      <c r="AF211" s="42"/>
      <c r="AG211" s="42"/>
      <c r="AH211" s="42"/>
      <c r="AI211" s="42"/>
      <c r="AJ211" s="42"/>
      <c r="AK211" s="42"/>
      <c r="AL211" s="42"/>
    </row>
  </sheetData>
  <mergeCells count="75">
    <mergeCell ref="B1:AC1"/>
    <mergeCell ref="D4:E4"/>
    <mergeCell ref="B2:O2"/>
    <mergeCell ref="B33:C33"/>
    <mergeCell ref="B34:C34"/>
    <mergeCell ref="B35:C35"/>
    <mergeCell ref="B36:C36"/>
    <mergeCell ref="B10:AD10"/>
    <mergeCell ref="B11:AD11"/>
    <mergeCell ref="B37:C37"/>
    <mergeCell ref="D44:D45"/>
    <mergeCell ref="E44:E45"/>
    <mergeCell ref="F44:F45"/>
    <mergeCell ref="G44:G45"/>
    <mergeCell ref="B13:O13"/>
    <mergeCell ref="B14:N14"/>
    <mergeCell ref="B15:O15"/>
    <mergeCell ref="B16:B18"/>
    <mergeCell ref="C16:C18"/>
    <mergeCell ref="D16:K16"/>
    <mergeCell ref="L16:N17"/>
    <mergeCell ref="O16:O18"/>
    <mergeCell ref="D17:D18"/>
    <mergeCell ref="E17:E18"/>
    <mergeCell ref="F17:K17"/>
    <mergeCell ref="M44:M45"/>
    <mergeCell ref="N44:N45"/>
    <mergeCell ref="B46:C46"/>
    <mergeCell ref="F48:F49"/>
    <mergeCell ref="G48:G49"/>
    <mergeCell ref="H48:H49"/>
    <mergeCell ref="I48:I49"/>
    <mergeCell ref="J48:J49"/>
    <mergeCell ref="K48:K49"/>
    <mergeCell ref="H44:H45"/>
    <mergeCell ref="I44:I45"/>
    <mergeCell ref="J44:J45"/>
    <mergeCell ref="K44:K45"/>
    <mergeCell ref="L44:L45"/>
    <mergeCell ref="B104:AD104"/>
    <mergeCell ref="B105:AD105"/>
    <mergeCell ref="B110:B112"/>
    <mergeCell ref="D111:D112"/>
    <mergeCell ref="B107:O107"/>
    <mergeCell ref="B108:N108"/>
    <mergeCell ref="B109:O109"/>
    <mergeCell ref="C110:C112"/>
    <mergeCell ref="D110:K110"/>
    <mergeCell ref="L110:N111"/>
    <mergeCell ref="O110:O112"/>
    <mergeCell ref="E111:E112"/>
    <mergeCell ref="F111:K111"/>
    <mergeCell ref="E145:E146"/>
    <mergeCell ref="F145:F146"/>
    <mergeCell ref="B114:C114"/>
    <mergeCell ref="B115:C115"/>
    <mergeCell ref="B116:C116"/>
    <mergeCell ref="B117:C117"/>
    <mergeCell ref="B118:C118"/>
    <mergeCell ref="N145:N146"/>
    <mergeCell ref="B147:C147"/>
    <mergeCell ref="K149:K150"/>
    <mergeCell ref="G145:G146"/>
    <mergeCell ref="H145:H146"/>
    <mergeCell ref="I145:I146"/>
    <mergeCell ref="J145:J146"/>
    <mergeCell ref="K145:K146"/>
    <mergeCell ref="L145:L146"/>
    <mergeCell ref="M145:M146"/>
    <mergeCell ref="F149:F150"/>
    <mergeCell ref="G149:G150"/>
    <mergeCell ref="H149:H150"/>
    <mergeCell ref="I149:I150"/>
    <mergeCell ref="J149:J150"/>
    <mergeCell ref="D145:D146"/>
  </mergeCells>
  <conditionalFormatting sqref="K31">
    <cfRule type="cellIs" dxfId="199" priority="17" operator="equal">
      <formula>"J"</formula>
    </cfRule>
  </conditionalFormatting>
  <conditionalFormatting sqref="D122:N133">
    <cfRule type="cellIs" dxfId="198" priority="1" operator="equal">
      <formula>"V"</formula>
    </cfRule>
    <cfRule type="cellIs" dxfId="197" priority="2" operator="equal">
      <formula>"V"</formula>
    </cfRule>
    <cfRule type="cellIs" dxfId="196" priority="3" operator="equal">
      <formula>"J"</formula>
    </cfRule>
    <cfRule type="cellIs" dxfId="195" priority="4" operator="equal">
      <formula>0</formula>
    </cfRule>
    <cfRule type="cellIs" dxfId="194" priority="5" operator="equal">
      <formula>1</formula>
    </cfRule>
  </conditionalFormatting>
  <conditionalFormatting sqref="C38">
    <cfRule type="cellIs" dxfId="193" priority="26" operator="equal">
      <formula>1</formula>
    </cfRule>
  </conditionalFormatting>
  <conditionalFormatting sqref="C39">
    <cfRule type="cellIs" dxfId="192" priority="25" operator="equal">
      <formula>0</formula>
    </cfRule>
  </conditionalFormatting>
  <conditionalFormatting sqref="C40">
    <cfRule type="cellIs" dxfId="191" priority="24" operator="equal">
      <formula>"J"</formula>
    </cfRule>
  </conditionalFormatting>
  <conditionalFormatting sqref="C41">
    <cfRule type="cellIs" dxfId="190" priority="23" operator="equal">
      <formula>"V"</formula>
    </cfRule>
  </conditionalFormatting>
  <conditionalFormatting sqref="D19:N30 D32:N32 D31:J31 L31:N31">
    <cfRule type="cellIs" dxfId="189" priority="18" operator="equal">
      <formula>"V"</formula>
    </cfRule>
    <cfRule type="cellIs" dxfId="188" priority="19" operator="equal">
      <formula>"V"</formula>
    </cfRule>
    <cfRule type="cellIs" dxfId="187" priority="20" operator="equal">
      <formula>"J"</formula>
    </cfRule>
    <cfRule type="cellIs" dxfId="186" priority="21" operator="equal">
      <formula>0</formula>
    </cfRule>
    <cfRule type="cellIs" dxfId="185" priority="22" operator="equal">
      <formula>1</formula>
    </cfRule>
  </conditionalFormatting>
  <conditionalFormatting sqref="B19:B32">
    <cfRule type="expression" dxfId="184" priority="27">
      <formula>COUNTIF($E390:$P390,"1")</formula>
    </cfRule>
  </conditionalFormatting>
  <conditionalFormatting sqref="C19:C32">
    <cfRule type="expression" dxfId="183" priority="28">
      <formula>COUNTIF($E630:$P630,"1")</formula>
    </cfRule>
  </conditionalFormatting>
  <conditionalFormatting sqref="C135">
    <cfRule type="cellIs" dxfId="182" priority="14" operator="equal">
      <formula>1</formula>
    </cfRule>
  </conditionalFormatting>
  <conditionalFormatting sqref="C136">
    <cfRule type="cellIs" dxfId="181" priority="13" operator="equal">
      <formula>0</formula>
    </cfRule>
  </conditionalFormatting>
  <conditionalFormatting sqref="C137">
    <cfRule type="cellIs" dxfId="180" priority="12" operator="equal">
      <formula>"J"</formula>
    </cfRule>
  </conditionalFormatting>
  <conditionalFormatting sqref="C138">
    <cfRule type="cellIs" dxfId="179" priority="11" operator="equal">
      <formula>"V"</formula>
    </cfRule>
  </conditionalFormatting>
  <conditionalFormatting sqref="D120:N121">
    <cfRule type="cellIs" dxfId="178" priority="6" operator="equal">
      <formula>"V"</formula>
    </cfRule>
    <cfRule type="cellIs" dxfId="177" priority="7" operator="equal">
      <formula>"V"</formula>
    </cfRule>
    <cfRule type="cellIs" dxfId="176" priority="8" operator="equal">
      <formula>"J"</formula>
    </cfRule>
    <cfRule type="cellIs" dxfId="175" priority="9" operator="equal">
      <formula>0</formula>
    </cfRule>
    <cfRule type="cellIs" dxfId="174" priority="10" operator="equal">
      <formula>1</formula>
    </cfRule>
  </conditionalFormatting>
  <conditionalFormatting sqref="B120:B133">
    <cfRule type="expression" dxfId="173" priority="15">
      <formula>COUNTIF($E488:$P488,"1")</formula>
    </cfRule>
  </conditionalFormatting>
  <conditionalFormatting sqref="C120:C133">
    <cfRule type="expression" dxfId="172" priority="16">
      <formula>COUNTIF($E728:$P728,"1")</formula>
    </cfRule>
  </conditionalFormatting>
  <printOptions horizontalCentered="1"/>
  <pageMargins left="0.70866141732283472" right="0.70866141732283472" top="0.74803149606299213" bottom="0.74803149606299213" header="0.31496062992125984" footer="0.31496062992125984"/>
  <pageSetup scale="70"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AL164"/>
  <sheetViews>
    <sheetView showGridLines="0" zoomScale="70" zoomScaleNormal="70" zoomScaleSheetLayoutView="85" workbookViewId="0">
      <pane xSplit="12" ySplit="20" topLeftCell="M21" activePane="bottomRight" state="frozen"/>
      <selection pane="topRight" activeCell="M1" sqref="M1"/>
      <selection pane="bottomLeft" activeCell="A21" sqref="A21"/>
      <selection pane="bottomRight" activeCell="A23" sqref="A23:XFD24"/>
    </sheetView>
  </sheetViews>
  <sheetFormatPr baseColWidth="10" defaultColWidth="11.42578125" defaultRowHeight="14.25" x14ac:dyDescent="0.2"/>
  <cols>
    <col min="1" max="1" width="5.28515625" style="100" customWidth="1"/>
    <col min="2" max="2" width="15.42578125" style="100" bestFit="1" customWidth="1"/>
    <col min="3" max="3" width="9.140625" style="100" customWidth="1"/>
    <col min="4" max="6" width="9.7109375" style="100" customWidth="1"/>
    <col min="7" max="7" width="9.7109375" style="13" customWidth="1"/>
    <col min="8" max="8" width="11.7109375" style="13" customWidth="1"/>
    <col min="9" max="9" width="12" style="13" customWidth="1"/>
    <col min="10" max="10" width="9.7109375" style="13" customWidth="1"/>
    <col min="11" max="11" width="9.42578125" style="13" customWidth="1"/>
    <col min="12" max="12" width="3.85546875" style="100" customWidth="1"/>
    <col min="13" max="13" width="8.28515625" style="100" customWidth="1"/>
    <col min="14" max="14" width="15.28515625" style="100" customWidth="1"/>
    <col min="15" max="16" width="11.42578125" style="100"/>
    <col min="17" max="17" width="14.85546875" style="100" customWidth="1"/>
    <col min="18" max="22" width="11.42578125" style="100"/>
    <col min="23" max="26" width="14.42578125" style="100" customWidth="1"/>
    <col min="27" max="27" width="4.85546875" style="141" customWidth="1"/>
    <col min="28" max="28" width="23.85546875" style="100" customWidth="1"/>
    <col min="29" max="36" width="10.42578125" style="100" customWidth="1"/>
    <col min="37" max="37" width="7.85546875" style="100" customWidth="1"/>
    <col min="38" max="39" width="3" style="100" customWidth="1"/>
    <col min="40" max="40" width="5.140625" style="100" customWidth="1"/>
    <col min="41" max="41" width="6.140625" style="100" customWidth="1"/>
    <col min="42" max="42" width="2.7109375" style="100" customWidth="1"/>
    <col min="43" max="43" width="11.42578125" style="100"/>
    <col min="44" max="45" width="6.7109375" style="100" customWidth="1"/>
    <col min="46" max="46" width="8.5703125" style="100" customWidth="1"/>
    <col min="47" max="58" width="6.7109375" style="100" customWidth="1"/>
    <col min="59" max="59" width="9" style="100" customWidth="1"/>
    <col min="60" max="16384" width="11.42578125" style="100"/>
  </cols>
  <sheetData>
    <row r="1" spans="1:38" ht="18" x14ac:dyDescent="0.2">
      <c r="B1" s="532" t="s">
        <v>135</v>
      </c>
      <c r="C1" s="532"/>
      <c r="D1" s="532"/>
      <c r="E1" s="532"/>
      <c r="F1" s="532"/>
      <c r="G1" s="532"/>
      <c r="H1" s="532"/>
      <c r="I1" s="532"/>
      <c r="J1" s="532"/>
      <c r="K1" s="532"/>
      <c r="L1" s="532"/>
      <c r="M1" s="532"/>
      <c r="N1" s="532"/>
      <c r="O1" s="532"/>
      <c r="P1" s="532"/>
      <c r="Q1" s="532"/>
      <c r="R1" s="532"/>
      <c r="S1" s="532"/>
      <c r="T1" s="532"/>
      <c r="U1" s="532"/>
      <c r="V1" s="532"/>
      <c r="W1" s="532"/>
      <c r="X1" s="532"/>
      <c r="Y1" s="532"/>
      <c r="Z1" s="532"/>
    </row>
    <row r="2" spans="1:38" s="141" customFormat="1" ht="15" x14ac:dyDescent="0.2">
      <c r="A2" s="166"/>
      <c r="B2" s="166"/>
      <c r="C2" s="166"/>
      <c r="D2" s="166"/>
      <c r="E2" s="166"/>
      <c r="F2" s="166"/>
      <c r="G2" s="166"/>
      <c r="H2" s="166"/>
      <c r="I2" s="166"/>
      <c r="J2" s="166"/>
      <c r="K2" s="166"/>
      <c r="L2" s="166"/>
      <c r="M2" s="166"/>
      <c r="N2" s="166"/>
      <c r="O2" s="166"/>
      <c r="P2" s="166"/>
      <c r="Q2" s="166"/>
      <c r="R2" s="166"/>
      <c r="S2" s="166"/>
      <c r="T2" s="166"/>
    </row>
    <row r="3" spans="1:38" ht="60.75" customHeight="1" x14ac:dyDescent="0.2">
      <c r="B3" s="533" t="s">
        <v>150</v>
      </c>
      <c r="C3" s="540"/>
      <c r="D3" s="540"/>
      <c r="E3" s="540"/>
      <c r="F3" s="540"/>
      <c r="G3" s="540"/>
      <c r="H3" s="540"/>
      <c r="I3" s="540"/>
      <c r="J3" s="540"/>
      <c r="N3" s="533" t="s">
        <v>171</v>
      </c>
      <c r="O3" s="534"/>
      <c r="P3" s="534"/>
      <c r="Q3" s="534"/>
      <c r="R3" s="534"/>
      <c r="S3" s="534"/>
      <c r="T3" s="534"/>
      <c r="U3" s="534"/>
      <c r="V3" s="534"/>
      <c r="W3" s="534"/>
      <c r="X3" s="534"/>
      <c r="Y3" s="534"/>
    </row>
    <row r="4" spans="1:38" x14ac:dyDescent="0.2">
      <c r="V4" s="13"/>
      <c r="W4" s="13"/>
      <c r="X4" s="13"/>
      <c r="Y4" s="13"/>
    </row>
    <row r="5" spans="1:38" ht="14.25" customHeight="1" x14ac:dyDescent="0.2">
      <c r="B5" s="537" t="s">
        <v>147</v>
      </c>
      <c r="C5" s="539" t="s">
        <v>82</v>
      </c>
      <c r="D5" s="539"/>
      <c r="E5" s="539"/>
      <c r="F5" s="539"/>
      <c r="G5" s="539"/>
      <c r="H5" s="539"/>
      <c r="I5" s="539"/>
      <c r="J5" s="539"/>
      <c r="K5" s="100"/>
      <c r="N5" s="537" t="s">
        <v>114</v>
      </c>
      <c r="O5" s="544" t="s">
        <v>161</v>
      </c>
      <c r="P5" s="545"/>
      <c r="Q5" s="543" t="s">
        <v>170</v>
      </c>
      <c r="R5" s="535"/>
      <c r="S5" s="535"/>
      <c r="T5" s="535"/>
      <c r="U5" s="535"/>
      <c r="V5" s="535"/>
      <c r="W5" s="535"/>
      <c r="X5" s="535"/>
      <c r="Y5" s="541" t="s">
        <v>7</v>
      </c>
      <c r="Z5" s="541" t="s">
        <v>162</v>
      </c>
      <c r="AA5" s="200"/>
      <c r="AB5" s="268" t="str">
        <f>O5&amp;" "&amp;P5&amp;" "&amp; N5</f>
        <v>Fecha de sesión
(Día/Mes)  PEL</v>
      </c>
      <c r="AC5" s="275"/>
      <c r="AD5" s="275"/>
      <c r="AE5" s="275"/>
      <c r="AF5" s="275"/>
      <c r="AG5" s="275"/>
      <c r="AH5" s="275"/>
      <c r="AI5" s="275"/>
      <c r="AJ5" s="275"/>
      <c r="AK5" s="275"/>
    </row>
    <row r="6" spans="1:38" ht="48" customHeight="1" x14ac:dyDescent="0.2">
      <c r="B6" s="538"/>
      <c r="C6" s="188"/>
      <c r="D6" s="188"/>
      <c r="E6" s="188"/>
      <c r="F6" s="188"/>
      <c r="G6" s="188"/>
      <c r="H6" s="188"/>
      <c r="I6" s="188"/>
      <c r="J6" s="189" t="s">
        <v>7</v>
      </c>
      <c r="K6" s="100"/>
      <c r="N6" s="538"/>
      <c r="O6" s="546"/>
      <c r="P6" s="547"/>
      <c r="Q6" s="538"/>
      <c r="R6" s="536"/>
      <c r="S6" s="536"/>
      <c r="T6" s="536"/>
      <c r="U6" s="536"/>
      <c r="V6" s="536"/>
      <c r="W6" s="536"/>
      <c r="X6" s="536"/>
      <c r="Y6" s="542"/>
      <c r="Z6" s="542"/>
      <c r="AA6" s="200"/>
      <c r="AB6" s="268"/>
      <c r="AC6" s="548" t="s">
        <v>81</v>
      </c>
      <c r="AD6" s="548"/>
      <c r="AE6" s="548" t="s">
        <v>72</v>
      </c>
      <c r="AF6" s="548"/>
      <c r="AG6" s="548" t="s">
        <v>169</v>
      </c>
      <c r="AH6" s="548"/>
      <c r="AI6" s="275"/>
      <c r="AJ6" s="275"/>
      <c r="AK6" s="275"/>
    </row>
    <row r="7" spans="1:38" x14ac:dyDescent="0.2">
      <c r="B7" s="169"/>
      <c r="C7" s="170"/>
      <c r="D7" s="171"/>
      <c r="E7" s="171"/>
      <c r="F7" s="171"/>
      <c r="G7" s="171"/>
      <c r="H7" s="171"/>
      <c r="I7" s="171"/>
      <c r="J7" s="171"/>
      <c r="K7" s="167"/>
      <c r="R7" s="170"/>
      <c r="S7" s="171"/>
      <c r="T7" s="171"/>
      <c r="U7" s="171"/>
      <c r="V7" s="171"/>
      <c r="W7" s="171"/>
      <c r="X7" s="171"/>
      <c r="Y7" s="171"/>
      <c r="AB7" s="268"/>
      <c r="AC7" s="276" t="s">
        <v>50</v>
      </c>
      <c r="AD7" s="276" t="s">
        <v>164</v>
      </c>
      <c r="AE7" s="276" t="s">
        <v>50</v>
      </c>
      <c r="AF7" s="276" t="s">
        <v>164</v>
      </c>
      <c r="AG7" s="276" t="s">
        <v>50</v>
      </c>
      <c r="AH7" s="276" t="s">
        <v>164</v>
      </c>
      <c r="AI7" s="275"/>
      <c r="AJ7" s="275"/>
      <c r="AK7" s="275"/>
    </row>
    <row r="8" spans="1:38" ht="15.75" customHeight="1" x14ac:dyDescent="0.2">
      <c r="B8" s="190" t="s">
        <v>148</v>
      </c>
      <c r="C8" s="281">
        <f>D137</f>
        <v>14</v>
      </c>
      <c r="D8" s="281">
        <f t="shared" ref="D8:I8" si="0">E137</f>
        <v>14</v>
      </c>
      <c r="E8" s="281">
        <f t="shared" si="0"/>
        <v>14</v>
      </c>
      <c r="F8" s="281">
        <f t="shared" si="0"/>
        <v>14</v>
      </c>
      <c r="G8" s="281">
        <f t="shared" si="0"/>
        <v>14</v>
      </c>
      <c r="H8" s="281">
        <f t="shared" si="0"/>
        <v>14</v>
      </c>
      <c r="I8" s="281">
        <f t="shared" si="0"/>
        <v>14</v>
      </c>
      <c r="J8" s="281">
        <f>SUM(C8:I8)</f>
        <v>98</v>
      </c>
      <c r="K8" s="167"/>
      <c r="N8" s="193" t="s">
        <v>173</v>
      </c>
      <c r="O8" s="193">
        <v>10</v>
      </c>
      <c r="P8" s="193" t="s">
        <v>174</v>
      </c>
      <c r="Q8" s="193" t="s">
        <v>81</v>
      </c>
      <c r="R8" s="195">
        <f>D45</f>
        <v>11</v>
      </c>
      <c r="S8" s="195">
        <f t="shared" ref="S8:X10" si="1">E45</f>
        <v>12</v>
      </c>
      <c r="T8" s="195">
        <f t="shared" si="1"/>
        <v>8</v>
      </c>
      <c r="U8" s="195">
        <f t="shared" si="1"/>
        <v>9</v>
      </c>
      <c r="V8" s="195">
        <f t="shared" si="1"/>
        <v>14</v>
      </c>
      <c r="W8" s="195">
        <f t="shared" si="1"/>
        <v>9</v>
      </c>
      <c r="X8" s="195">
        <f t="shared" si="1"/>
        <v>7</v>
      </c>
      <c r="Y8" s="195">
        <f>SUM(R8:X8)</f>
        <v>70</v>
      </c>
      <c r="Z8" s="199">
        <f>Y8/98*100</f>
        <v>71.428571428571431</v>
      </c>
      <c r="AA8" s="201"/>
      <c r="AB8" s="277" t="s">
        <v>222</v>
      </c>
      <c r="AC8" s="276">
        <v>70</v>
      </c>
      <c r="AD8" s="269">
        <f>AC8/98*100</f>
        <v>71.428571428571431</v>
      </c>
      <c r="AE8" s="276">
        <v>28</v>
      </c>
      <c r="AF8" s="269">
        <f>AE8/98*100</f>
        <v>28.571428571428569</v>
      </c>
      <c r="AG8" s="276">
        <v>0</v>
      </c>
      <c r="AH8" s="269">
        <f>AG8/98*100</f>
        <v>0</v>
      </c>
      <c r="AI8" s="278">
        <f>AD8/100</f>
        <v>0.7142857142857143</v>
      </c>
      <c r="AJ8" s="278">
        <f t="shared" ref="AJ8" si="2">AF8/100</f>
        <v>0.2857142857142857</v>
      </c>
      <c r="AK8" s="278">
        <f>AH8/100</f>
        <v>0</v>
      </c>
      <c r="AL8" s="257"/>
    </row>
    <row r="9" spans="1:38" ht="15.75" customHeight="1" x14ac:dyDescent="0.2">
      <c r="B9" s="191" t="s">
        <v>149</v>
      </c>
      <c r="C9" s="191">
        <f>D138</f>
        <v>0</v>
      </c>
      <c r="D9" s="191">
        <f t="shared" ref="D9:I9" si="3">E138</f>
        <v>0</v>
      </c>
      <c r="E9" s="191">
        <f t="shared" si="3"/>
        <v>0</v>
      </c>
      <c r="F9" s="191">
        <f t="shared" si="3"/>
        <v>0</v>
      </c>
      <c r="G9" s="191">
        <f t="shared" si="3"/>
        <v>0</v>
      </c>
      <c r="H9" s="191">
        <f t="shared" si="3"/>
        <v>0</v>
      </c>
      <c r="I9" s="191">
        <f t="shared" si="3"/>
        <v>0</v>
      </c>
      <c r="J9" s="191">
        <f>SUM(C9:I9)</f>
        <v>0</v>
      </c>
      <c r="K9" s="167"/>
      <c r="N9" s="193"/>
      <c r="O9" s="193"/>
      <c r="P9" s="193"/>
      <c r="Q9" s="270" t="s">
        <v>72</v>
      </c>
      <c r="R9" s="271">
        <f t="shared" ref="R9:R10" si="4">D46</f>
        <v>3</v>
      </c>
      <c r="S9" s="271">
        <f t="shared" si="1"/>
        <v>2</v>
      </c>
      <c r="T9" s="271">
        <f t="shared" si="1"/>
        <v>6</v>
      </c>
      <c r="U9" s="271">
        <f t="shared" si="1"/>
        <v>5</v>
      </c>
      <c r="V9" s="271">
        <f t="shared" si="1"/>
        <v>0</v>
      </c>
      <c r="W9" s="271">
        <f t="shared" si="1"/>
        <v>5</v>
      </c>
      <c r="X9" s="271">
        <f t="shared" si="1"/>
        <v>7</v>
      </c>
      <c r="Y9" s="271">
        <f>SUM(R9:X9)</f>
        <v>28</v>
      </c>
      <c r="Z9" s="272">
        <f t="shared" ref="Z9:Z13" si="5">Y9/98*100</f>
        <v>28.571428571428569</v>
      </c>
      <c r="AA9" s="201"/>
      <c r="AB9" s="277" t="s">
        <v>223</v>
      </c>
      <c r="AC9" s="276">
        <v>73</v>
      </c>
      <c r="AD9" s="269">
        <f>AC9/98*100</f>
        <v>74.489795918367349</v>
      </c>
      <c r="AE9" s="276">
        <v>25</v>
      </c>
      <c r="AF9" s="269">
        <f>AE9/98*100</f>
        <v>25.510204081632654</v>
      </c>
      <c r="AG9" s="276">
        <v>0</v>
      </c>
      <c r="AH9" s="269">
        <f>AG9/98*100</f>
        <v>0</v>
      </c>
      <c r="AI9" s="278">
        <f>AD9/100</f>
        <v>0.74489795918367352</v>
      </c>
      <c r="AJ9" s="278">
        <f t="shared" ref="AJ9" si="6">AF9/100</f>
        <v>0.25510204081632654</v>
      </c>
      <c r="AK9" s="278">
        <f t="shared" ref="AK9" si="7">AH9/100</f>
        <v>0</v>
      </c>
      <c r="AL9" s="257"/>
    </row>
    <row r="10" spans="1:38" ht="15.75" customHeight="1" x14ac:dyDescent="0.2">
      <c r="B10" s="279"/>
      <c r="C10" s="280"/>
      <c r="D10" s="280"/>
      <c r="E10" s="280"/>
      <c r="F10" s="280"/>
      <c r="G10" s="280"/>
      <c r="H10" s="280"/>
      <c r="I10" s="280"/>
      <c r="J10" s="279"/>
      <c r="K10" s="167"/>
      <c r="N10" s="193"/>
      <c r="O10" s="193"/>
      <c r="P10" s="193"/>
      <c r="Q10" s="273" t="s">
        <v>169</v>
      </c>
      <c r="R10" s="274">
        <f t="shared" si="4"/>
        <v>0</v>
      </c>
      <c r="S10" s="274">
        <f t="shared" si="1"/>
        <v>0</v>
      </c>
      <c r="T10" s="274">
        <f t="shared" si="1"/>
        <v>0</v>
      </c>
      <c r="U10" s="274">
        <f t="shared" si="1"/>
        <v>0</v>
      </c>
      <c r="V10" s="274">
        <f t="shared" si="1"/>
        <v>0</v>
      </c>
      <c r="W10" s="274">
        <f t="shared" si="1"/>
        <v>0</v>
      </c>
      <c r="X10" s="274">
        <f t="shared" si="1"/>
        <v>0</v>
      </c>
      <c r="Y10" s="271">
        <f>SUM(R10:X10)</f>
        <v>0</v>
      </c>
      <c r="Z10" s="297">
        <f t="shared" si="5"/>
        <v>0</v>
      </c>
      <c r="AA10" s="201"/>
      <c r="AB10" s="277"/>
      <c r="AC10" s="276"/>
      <c r="AD10" s="269"/>
      <c r="AE10" s="276"/>
      <c r="AF10" s="269"/>
      <c r="AG10" s="276"/>
      <c r="AH10" s="269"/>
      <c r="AI10" s="278"/>
      <c r="AJ10" s="278"/>
      <c r="AK10" s="278"/>
      <c r="AL10" s="257"/>
    </row>
    <row r="11" spans="1:38" ht="15.75" customHeight="1" thickBot="1" x14ac:dyDescent="0.25">
      <c r="B11" s="192"/>
      <c r="C11" s="192"/>
      <c r="D11" s="192"/>
      <c r="E11" s="192"/>
      <c r="F11" s="192"/>
      <c r="G11" s="192"/>
      <c r="H11" s="192"/>
      <c r="I11" s="192"/>
      <c r="J11" s="192"/>
      <c r="K11" s="100"/>
      <c r="N11" s="193" t="s">
        <v>173</v>
      </c>
      <c r="O11" s="193">
        <v>16</v>
      </c>
      <c r="P11" s="193" t="s">
        <v>174</v>
      </c>
      <c r="Q11" s="193" t="s">
        <v>81</v>
      </c>
      <c r="R11" s="195">
        <f>D101</f>
        <v>14</v>
      </c>
      <c r="S11" s="195">
        <f t="shared" ref="S11:X13" si="8">E101</f>
        <v>14</v>
      </c>
      <c r="T11" s="195">
        <f t="shared" si="8"/>
        <v>9</v>
      </c>
      <c r="U11" s="195">
        <f t="shared" si="8"/>
        <v>10</v>
      </c>
      <c r="V11" s="195">
        <f t="shared" si="8"/>
        <v>10</v>
      </c>
      <c r="W11" s="195">
        <f t="shared" si="8"/>
        <v>11</v>
      </c>
      <c r="X11" s="195">
        <f t="shared" si="8"/>
        <v>5</v>
      </c>
      <c r="Y11" s="195">
        <f t="shared" ref="Y11:Y12" si="9">SUM(R11:X11)</f>
        <v>73</v>
      </c>
      <c r="Z11" s="199">
        <f t="shared" si="5"/>
        <v>74.489795918367349</v>
      </c>
      <c r="AA11" s="201"/>
      <c r="AB11" s="277"/>
      <c r="AC11" s="276"/>
      <c r="AD11" s="269"/>
      <c r="AE11" s="276"/>
      <c r="AF11" s="269"/>
      <c r="AG11" s="276"/>
      <c r="AH11" s="269"/>
      <c r="AI11" s="278"/>
      <c r="AJ11" s="278"/>
      <c r="AK11" s="278"/>
      <c r="AL11" s="257"/>
    </row>
    <row r="12" spans="1:38" ht="15.75" customHeight="1" x14ac:dyDescent="0.2">
      <c r="B12" s="193"/>
      <c r="C12" s="193"/>
      <c r="D12" s="193"/>
      <c r="E12" s="193"/>
      <c r="F12" s="193"/>
      <c r="G12" s="193"/>
      <c r="H12" s="193"/>
      <c r="I12" s="193"/>
      <c r="J12" s="193"/>
      <c r="K12" s="100"/>
      <c r="N12" s="193"/>
      <c r="O12" s="193"/>
      <c r="P12" s="193"/>
      <c r="Q12" s="270" t="s">
        <v>72</v>
      </c>
      <c r="R12" s="271">
        <f t="shared" ref="R12:R13" si="10">D102</f>
        <v>0</v>
      </c>
      <c r="S12" s="271">
        <f t="shared" si="8"/>
        <v>0</v>
      </c>
      <c r="T12" s="271">
        <f t="shared" si="8"/>
        <v>5</v>
      </c>
      <c r="U12" s="271">
        <f t="shared" si="8"/>
        <v>4</v>
      </c>
      <c r="V12" s="271">
        <f t="shared" si="8"/>
        <v>4</v>
      </c>
      <c r="W12" s="271">
        <f t="shared" si="8"/>
        <v>3</v>
      </c>
      <c r="X12" s="271">
        <f t="shared" si="8"/>
        <v>9</v>
      </c>
      <c r="Y12" s="271">
        <f t="shared" si="9"/>
        <v>25</v>
      </c>
      <c r="Z12" s="272">
        <f t="shared" si="5"/>
        <v>25.510204081632654</v>
      </c>
      <c r="AA12" s="201"/>
      <c r="AB12" s="275"/>
      <c r="AC12" s="275"/>
      <c r="AD12" s="275"/>
      <c r="AE12" s="275"/>
      <c r="AF12" s="275"/>
      <c r="AG12" s="275"/>
      <c r="AH12" s="275"/>
      <c r="AI12" s="275"/>
      <c r="AJ12" s="275"/>
      <c r="AK12" s="275"/>
    </row>
    <row r="13" spans="1:38" ht="15.75" customHeight="1" x14ac:dyDescent="0.2">
      <c r="B13" s="193"/>
      <c r="C13" s="193"/>
      <c r="D13" s="193"/>
      <c r="E13" s="193"/>
      <c r="F13" s="193"/>
      <c r="G13" s="193"/>
      <c r="H13" s="193"/>
      <c r="I13" s="193"/>
      <c r="J13" s="193"/>
      <c r="K13" s="100"/>
      <c r="N13" s="193"/>
      <c r="O13" s="193"/>
      <c r="P13" s="193"/>
      <c r="Q13" s="273" t="s">
        <v>169</v>
      </c>
      <c r="R13" s="274">
        <f t="shared" si="10"/>
        <v>0</v>
      </c>
      <c r="S13" s="274">
        <f t="shared" si="8"/>
        <v>0</v>
      </c>
      <c r="T13" s="274">
        <f t="shared" si="8"/>
        <v>0</v>
      </c>
      <c r="U13" s="274">
        <f t="shared" si="8"/>
        <v>0</v>
      </c>
      <c r="V13" s="274">
        <f t="shared" si="8"/>
        <v>0</v>
      </c>
      <c r="W13" s="274">
        <f t="shared" si="8"/>
        <v>0</v>
      </c>
      <c r="X13" s="274">
        <f t="shared" si="8"/>
        <v>0</v>
      </c>
      <c r="Y13" s="274">
        <f t="shared" ref="Y13" si="11">SUM(R13:X13)</f>
        <v>0</v>
      </c>
      <c r="Z13" s="297">
        <f t="shared" si="5"/>
        <v>0</v>
      </c>
      <c r="AA13" s="201"/>
      <c r="AB13" s="265"/>
      <c r="AC13" s="202"/>
      <c r="AD13" s="199"/>
      <c r="AE13" s="202"/>
      <c r="AF13" s="199"/>
      <c r="AG13" s="199"/>
      <c r="AH13" s="199"/>
      <c r="AI13" s="257"/>
      <c r="AJ13" s="257"/>
    </row>
    <row r="14" spans="1:38" x14ac:dyDescent="0.2">
      <c r="B14" s="193"/>
      <c r="C14" s="193"/>
      <c r="D14" s="193"/>
      <c r="E14" s="193"/>
      <c r="F14" s="193"/>
      <c r="G14" s="193"/>
      <c r="H14" s="193"/>
      <c r="I14" s="193"/>
      <c r="J14" s="193"/>
      <c r="K14" s="100"/>
      <c r="N14" s="375"/>
      <c r="O14" s="375"/>
      <c r="P14" s="375"/>
      <c r="Q14" s="375"/>
      <c r="R14" s="376"/>
      <c r="S14" s="376"/>
      <c r="T14" s="376"/>
      <c r="U14" s="376"/>
      <c r="V14" s="376"/>
      <c r="W14" s="376"/>
      <c r="X14" s="376"/>
      <c r="Y14" s="376"/>
      <c r="Z14" s="201"/>
      <c r="AA14" s="201"/>
      <c r="AB14" s="265"/>
      <c r="AC14" s="202"/>
      <c r="AD14" s="199"/>
      <c r="AE14" s="202"/>
      <c r="AF14" s="199"/>
      <c r="AG14" s="199"/>
      <c r="AH14" s="199"/>
      <c r="AI14" s="203"/>
      <c r="AJ14" s="203"/>
    </row>
    <row r="15" spans="1:38" x14ac:dyDescent="0.2">
      <c r="G15" s="100"/>
      <c r="H15" s="100"/>
      <c r="I15" s="100"/>
      <c r="J15" s="100"/>
      <c r="K15" s="100"/>
      <c r="N15" s="375"/>
      <c r="O15" s="375"/>
      <c r="P15" s="375"/>
      <c r="Q15" s="375"/>
      <c r="R15" s="376"/>
      <c r="S15" s="376"/>
      <c r="T15" s="376"/>
      <c r="U15" s="376"/>
      <c r="V15" s="376"/>
      <c r="W15" s="376"/>
      <c r="X15" s="376"/>
      <c r="Y15" s="376"/>
      <c r="Z15" s="201"/>
      <c r="AA15" s="245"/>
      <c r="AB15" s="266"/>
      <c r="AC15" s="243"/>
      <c r="AD15" s="246"/>
      <c r="AE15" s="243"/>
      <c r="AF15" s="246"/>
      <c r="AG15" s="246"/>
      <c r="AH15" s="246"/>
      <c r="AI15" s="203"/>
      <c r="AJ15" s="203"/>
    </row>
    <row r="16" spans="1:38" x14ac:dyDescent="0.2">
      <c r="G16" s="100"/>
      <c r="H16" s="100"/>
      <c r="I16" s="100"/>
      <c r="J16" s="100"/>
      <c r="K16" s="100"/>
      <c r="N16" s="375"/>
      <c r="O16" s="375"/>
      <c r="P16" s="375"/>
      <c r="Q16" s="375"/>
      <c r="R16" s="376"/>
      <c r="S16" s="376"/>
      <c r="T16" s="376"/>
      <c r="U16" s="376"/>
      <c r="V16" s="376"/>
      <c r="W16" s="376"/>
      <c r="X16" s="376"/>
      <c r="Y16" s="376"/>
      <c r="Z16" s="377"/>
      <c r="AA16" s="245"/>
      <c r="AB16" s="266"/>
      <c r="AC16" s="243"/>
      <c r="AD16" s="246"/>
      <c r="AE16" s="243"/>
      <c r="AF16" s="246"/>
      <c r="AG16" s="246"/>
      <c r="AH16" s="246"/>
      <c r="AI16" s="203"/>
      <c r="AJ16" s="203"/>
    </row>
    <row r="17" spans="1:34" x14ac:dyDescent="0.2">
      <c r="G17" s="100"/>
      <c r="H17" s="100"/>
      <c r="I17" s="100"/>
      <c r="J17" s="100"/>
      <c r="K17" s="100"/>
      <c r="N17" s="375"/>
      <c r="O17" s="375"/>
      <c r="P17" s="375"/>
      <c r="Q17" s="375"/>
      <c r="R17" s="376"/>
      <c r="S17" s="376"/>
      <c r="T17" s="376"/>
      <c r="U17" s="376"/>
      <c r="V17" s="376"/>
      <c r="W17" s="376"/>
      <c r="X17" s="376"/>
      <c r="Y17" s="376"/>
      <c r="Z17" s="201"/>
      <c r="AA17" s="245"/>
      <c r="AB17" s="267"/>
      <c r="AC17" s="243"/>
      <c r="AD17" s="243"/>
      <c r="AE17" s="243"/>
      <c r="AF17" s="243"/>
      <c r="AG17" s="243"/>
      <c r="AH17" s="243"/>
    </row>
    <row r="18" spans="1:34" x14ac:dyDescent="0.2">
      <c r="G18" s="100"/>
      <c r="H18" s="100"/>
      <c r="I18" s="100"/>
      <c r="J18" s="100"/>
      <c r="K18" s="100"/>
      <c r="N18" s="375"/>
      <c r="O18" s="375"/>
      <c r="P18" s="375"/>
      <c r="Q18" s="375"/>
      <c r="R18" s="376"/>
      <c r="S18" s="376"/>
      <c r="T18" s="376"/>
      <c r="U18" s="376"/>
      <c r="V18" s="376"/>
      <c r="W18" s="376"/>
      <c r="X18" s="376"/>
      <c r="Y18" s="376"/>
      <c r="Z18" s="201"/>
      <c r="AA18" s="245"/>
      <c r="AB18" s="243"/>
      <c r="AC18" s="243"/>
      <c r="AD18" s="243"/>
      <c r="AE18" s="243"/>
      <c r="AF18" s="243"/>
      <c r="AG18" s="243"/>
      <c r="AH18" s="243"/>
    </row>
    <row r="19" spans="1:34" x14ac:dyDescent="0.2">
      <c r="G19" s="100"/>
      <c r="H19" s="100"/>
      <c r="I19" s="100"/>
      <c r="J19" s="100"/>
      <c r="K19" s="100"/>
      <c r="N19" s="375"/>
      <c r="O19" s="375"/>
      <c r="P19" s="375"/>
      <c r="Q19" s="375"/>
      <c r="R19" s="376"/>
      <c r="S19" s="376"/>
      <c r="T19" s="376"/>
      <c r="U19" s="376"/>
      <c r="V19" s="376"/>
      <c r="W19" s="376"/>
      <c r="X19" s="376"/>
      <c r="Y19" s="376"/>
      <c r="Z19" s="377"/>
      <c r="AA19" s="245"/>
      <c r="AB19" s="243"/>
      <c r="AC19" s="243"/>
      <c r="AD19" s="243"/>
      <c r="AE19" s="243"/>
      <c r="AF19" s="243"/>
      <c r="AG19" s="243"/>
      <c r="AH19" s="243"/>
    </row>
    <row r="20" spans="1:34" ht="15" thickBot="1" x14ac:dyDescent="0.25">
      <c r="G20" s="100"/>
      <c r="H20" s="100"/>
      <c r="I20" s="100"/>
      <c r="J20" s="100"/>
      <c r="K20" s="100"/>
      <c r="N20" s="161"/>
      <c r="O20" s="161"/>
      <c r="P20" s="161"/>
      <c r="Q20" s="161"/>
      <c r="R20" s="161"/>
      <c r="S20" s="161"/>
      <c r="T20" s="161"/>
      <c r="U20" s="161"/>
      <c r="V20" s="161"/>
      <c r="W20" s="161"/>
      <c r="X20" s="161"/>
      <c r="Y20" s="161"/>
      <c r="Z20" s="161"/>
      <c r="AA20" s="245"/>
      <c r="AB20" s="244"/>
      <c r="AC20" s="243"/>
      <c r="AD20" s="243"/>
      <c r="AE20" s="243"/>
      <c r="AF20" s="243"/>
      <c r="AG20" s="243"/>
      <c r="AH20" s="243"/>
    </row>
    <row r="21" spans="1:34" x14ac:dyDescent="0.2">
      <c r="G21" s="100"/>
      <c r="H21" s="100"/>
      <c r="I21" s="100"/>
      <c r="J21" s="100"/>
      <c r="K21" s="100"/>
      <c r="AA21" s="245"/>
      <c r="AB21" s="244"/>
      <c r="AC21" s="243"/>
      <c r="AD21" s="243"/>
      <c r="AE21" s="243"/>
      <c r="AF21" s="243"/>
      <c r="AG21" s="243"/>
      <c r="AH21" s="243"/>
    </row>
    <row r="22" spans="1:34" x14ac:dyDescent="0.2">
      <c r="G22" s="100"/>
      <c r="H22" s="100"/>
      <c r="I22" s="100"/>
      <c r="J22" s="100"/>
      <c r="K22" s="100"/>
      <c r="AA22" s="245"/>
      <c r="AB22" s="244"/>
      <c r="AC22" s="243"/>
      <c r="AD22" s="243"/>
      <c r="AE22" s="243"/>
      <c r="AF22" s="243"/>
      <c r="AG22" s="243"/>
      <c r="AH22" s="243"/>
    </row>
    <row r="23" spans="1:34" ht="15" x14ac:dyDescent="0.2">
      <c r="A23" s="482" t="s">
        <v>192</v>
      </c>
      <c r="B23" s="482"/>
      <c r="C23" s="482"/>
      <c r="D23" s="482"/>
      <c r="E23" s="482"/>
      <c r="F23" s="482"/>
      <c r="G23" s="482"/>
      <c r="H23" s="482"/>
      <c r="I23" s="482"/>
      <c r="J23" s="482"/>
      <c r="K23" s="482"/>
      <c r="L23" s="482"/>
      <c r="M23" s="482"/>
      <c r="N23" s="482"/>
      <c r="O23" s="482"/>
      <c r="P23" s="482"/>
      <c r="Q23" s="482"/>
      <c r="R23" s="482"/>
      <c r="S23" s="482"/>
      <c r="T23" s="482"/>
      <c r="U23" s="147"/>
    </row>
    <row r="24" spans="1:34" ht="15" x14ac:dyDescent="0.2">
      <c r="A24" s="483" t="s">
        <v>221</v>
      </c>
      <c r="B24" s="483"/>
      <c r="C24" s="483"/>
      <c r="D24" s="483"/>
      <c r="E24" s="483"/>
      <c r="F24" s="483"/>
      <c r="G24" s="483"/>
      <c r="H24" s="483"/>
      <c r="I24" s="483"/>
      <c r="J24" s="483"/>
      <c r="K24" s="483"/>
      <c r="L24" s="483"/>
      <c r="M24" s="483"/>
      <c r="N24" s="483"/>
      <c r="O24" s="483"/>
      <c r="P24" s="483"/>
      <c r="Q24" s="483"/>
      <c r="R24" s="483"/>
      <c r="S24" s="483"/>
      <c r="T24" s="483"/>
      <c r="U24" s="148"/>
    </row>
    <row r="26" spans="1:34" ht="18" x14ac:dyDescent="0.2">
      <c r="A26" s="13"/>
      <c r="B26" s="513" t="s">
        <v>135</v>
      </c>
      <c r="C26" s="513"/>
      <c r="D26" s="513"/>
      <c r="E26" s="513"/>
      <c r="F26" s="513"/>
      <c r="G26" s="513"/>
      <c r="H26" s="513"/>
      <c r="I26" s="513"/>
      <c r="J26" s="513"/>
      <c r="K26" s="513"/>
      <c r="L26" s="13"/>
      <c r="M26" s="13"/>
      <c r="N26" s="13"/>
      <c r="O26" s="13"/>
      <c r="P26" s="13"/>
      <c r="Q26" s="13"/>
      <c r="R26" s="13"/>
      <c r="S26" s="13"/>
      <c r="T26" s="13"/>
      <c r="U26" s="13"/>
      <c r="V26" s="378"/>
    </row>
    <row r="27" spans="1:34" x14ac:dyDescent="0.2">
      <c r="A27" s="13"/>
      <c r="B27" s="514" t="s">
        <v>196</v>
      </c>
      <c r="C27" s="514"/>
      <c r="D27" s="514"/>
      <c r="E27" s="514"/>
      <c r="F27" s="514"/>
      <c r="G27" s="514"/>
      <c r="H27" s="514"/>
      <c r="I27" s="514"/>
      <c r="J27" s="514"/>
      <c r="K27" s="514"/>
      <c r="L27" s="13"/>
      <c r="M27" s="13"/>
      <c r="N27" s="13"/>
      <c r="O27" s="16"/>
      <c r="P27" s="13"/>
      <c r="Q27" s="13"/>
      <c r="R27" s="13"/>
      <c r="S27" s="13"/>
      <c r="T27" s="13"/>
      <c r="U27" s="13"/>
      <c r="V27" s="378"/>
    </row>
    <row r="28" spans="1:34" ht="18.75" thickBot="1" x14ac:dyDescent="0.25">
      <c r="A28" s="13"/>
      <c r="B28" s="247"/>
      <c r="C28" s="247"/>
      <c r="D28" s="247"/>
      <c r="E28" s="247"/>
      <c r="F28" s="247"/>
      <c r="G28" s="247"/>
      <c r="H28" s="247"/>
      <c r="I28" s="247"/>
      <c r="J28" s="247"/>
      <c r="K28" s="247"/>
      <c r="L28" s="13"/>
      <c r="M28" s="13"/>
      <c r="N28" s="13"/>
      <c r="O28" s="16"/>
      <c r="P28" s="13"/>
      <c r="Q28" s="13"/>
      <c r="R28" s="13"/>
      <c r="S28" s="13"/>
      <c r="T28" s="13"/>
      <c r="U28" s="13"/>
      <c r="V28" s="378"/>
    </row>
    <row r="29" spans="1:34" x14ac:dyDescent="0.2">
      <c r="A29" s="13"/>
      <c r="B29" s="531" t="s">
        <v>49</v>
      </c>
      <c r="C29" s="497" t="s">
        <v>51</v>
      </c>
      <c r="D29" s="497" t="s">
        <v>82</v>
      </c>
      <c r="E29" s="497"/>
      <c r="F29" s="497"/>
      <c r="G29" s="497"/>
      <c r="H29" s="497"/>
      <c r="I29" s="497"/>
      <c r="J29" s="497"/>
      <c r="K29" s="528"/>
      <c r="L29" s="13"/>
      <c r="M29" s="13"/>
      <c r="N29" s="13"/>
      <c r="O29" s="13"/>
      <c r="P29" s="13"/>
      <c r="Q29" s="13"/>
      <c r="R29" s="13"/>
      <c r="S29" s="13"/>
      <c r="T29" s="13"/>
      <c r="U29" s="13"/>
      <c r="V29" s="378"/>
    </row>
    <row r="30" spans="1:34" ht="54" customHeight="1" thickBot="1" x14ac:dyDescent="0.25">
      <c r="A30" s="13"/>
      <c r="B30" s="526"/>
      <c r="C30" s="488"/>
      <c r="D30" s="306"/>
      <c r="E30" s="306"/>
      <c r="F30" s="306"/>
      <c r="G30" s="306"/>
      <c r="H30" s="306"/>
      <c r="I30" s="306"/>
      <c r="J30" s="306"/>
      <c r="K30" s="253" t="s">
        <v>7</v>
      </c>
      <c r="L30" s="13"/>
      <c r="M30" s="13"/>
      <c r="N30" s="13"/>
      <c r="O30" s="13"/>
      <c r="P30" s="13"/>
      <c r="Q30" s="13"/>
      <c r="R30" s="13"/>
      <c r="S30" s="13"/>
      <c r="T30" s="13"/>
      <c r="U30" s="13"/>
      <c r="V30" s="378"/>
    </row>
    <row r="31" spans="1:34" x14ac:dyDescent="0.2">
      <c r="A31" s="13"/>
      <c r="B31" s="301" t="s">
        <v>197</v>
      </c>
      <c r="C31" s="22">
        <v>1</v>
      </c>
      <c r="D31" s="355">
        <v>1</v>
      </c>
      <c r="E31" s="355">
        <v>0</v>
      </c>
      <c r="F31" s="355">
        <v>0</v>
      </c>
      <c r="G31" s="355">
        <v>1</v>
      </c>
      <c r="H31" s="355">
        <v>1</v>
      </c>
      <c r="I31" s="355">
        <v>1</v>
      </c>
      <c r="J31" s="355">
        <v>0</v>
      </c>
      <c r="K31" s="46">
        <f t="shared" ref="K31:K48" si="12">SUM(D31:J31)</f>
        <v>4</v>
      </c>
      <c r="L31" s="13"/>
      <c r="M31" s="13"/>
      <c r="N31" s="13"/>
      <c r="O31" s="13"/>
      <c r="P31" s="13"/>
      <c r="Q31" s="13"/>
      <c r="R31" s="13"/>
      <c r="S31" s="13"/>
      <c r="T31" s="13"/>
      <c r="U31" s="13"/>
      <c r="V31" s="378"/>
    </row>
    <row r="32" spans="1:34" x14ac:dyDescent="0.2">
      <c r="A32" s="13"/>
      <c r="B32" s="301" t="s">
        <v>197</v>
      </c>
      <c r="C32" s="22">
        <v>2</v>
      </c>
      <c r="D32" s="355">
        <v>1</v>
      </c>
      <c r="E32" s="355">
        <v>1</v>
      </c>
      <c r="F32" s="355">
        <v>0</v>
      </c>
      <c r="G32" s="355">
        <v>1</v>
      </c>
      <c r="H32" s="355">
        <v>1</v>
      </c>
      <c r="I32" s="355">
        <v>1</v>
      </c>
      <c r="J32" s="355">
        <v>0</v>
      </c>
      <c r="K32" s="379">
        <f t="shared" si="12"/>
        <v>5</v>
      </c>
      <c r="L32" s="13"/>
      <c r="M32" s="13"/>
      <c r="N32" s="13"/>
      <c r="O32" s="13"/>
      <c r="P32" s="13"/>
      <c r="Q32" s="13"/>
      <c r="R32" s="13"/>
      <c r="S32" s="13"/>
      <c r="T32" s="13"/>
      <c r="U32" s="13"/>
      <c r="V32" s="378"/>
    </row>
    <row r="33" spans="1:22" x14ac:dyDescent="0.2">
      <c r="A33" s="13"/>
      <c r="B33" s="301" t="s">
        <v>197</v>
      </c>
      <c r="C33" s="22">
        <v>3</v>
      </c>
      <c r="D33" s="355">
        <v>1</v>
      </c>
      <c r="E33" s="355">
        <v>1</v>
      </c>
      <c r="F33" s="355">
        <v>1</v>
      </c>
      <c r="G33" s="355">
        <v>0</v>
      </c>
      <c r="H33" s="355">
        <v>1</v>
      </c>
      <c r="I33" s="355">
        <v>0</v>
      </c>
      <c r="J33" s="355">
        <v>0</v>
      </c>
      <c r="K33" s="379">
        <f t="shared" si="12"/>
        <v>4</v>
      </c>
      <c r="L33" s="13"/>
      <c r="M33" s="13"/>
      <c r="N33" s="13"/>
      <c r="O33" s="13"/>
      <c r="P33" s="13"/>
      <c r="Q33" s="13"/>
      <c r="R33" s="13"/>
      <c r="S33" s="13"/>
      <c r="T33" s="13"/>
      <c r="U33" s="13"/>
      <c r="V33" s="378"/>
    </row>
    <row r="34" spans="1:22" x14ac:dyDescent="0.2">
      <c r="A34" s="13"/>
      <c r="B34" s="301" t="s">
        <v>197</v>
      </c>
      <c r="C34" s="22">
        <v>4</v>
      </c>
      <c r="D34" s="355">
        <v>1</v>
      </c>
      <c r="E34" s="355">
        <v>1</v>
      </c>
      <c r="F34" s="355">
        <v>1</v>
      </c>
      <c r="G34" s="355">
        <v>1</v>
      </c>
      <c r="H34" s="355">
        <v>1</v>
      </c>
      <c r="I34" s="355">
        <v>1</v>
      </c>
      <c r="J34" s="355">
        <v>0</v>
      </c>
      <c r="K34" s="379">
        <f t="shared" si="12"/>
        <v>6</v>
      </c>
      <c r="L34" s="13"/>
      <c r="M34" s="13"/>
      <c r="N34" s="13"/>
      <c r="O34" s="13"/>
      <c r="P34" s="13"/>
      <c r="Q34" s="13"/>
      <c r="R34" s="13"/>
      <c r="S34" s="13"/>
      <c r="T34" s="13"/>
      <c r="U34" s="13"/>
      <c r="V34" s="378"/>
    </row>
    <row r="35" spans="1:22" x14ac:dyDescent="0.2">
      <c r="A35" s="13"/>
      <c r="B35" s="301" t="s">
        <v>197</v>
      </c>
      <c r="C35" s="22">
        <v>5</v>
      </c>
      <c r="D35" s="355">
        <v>1</v>
      </c>
      <c r="E35" s="355">
        <v>1</v>
      </c>
      <c r="F35" s="355">
        <v>0</v>
      </c>
      <c r="G35" s="355">
        <v>1</v>
      </c>
      <c r="H35" s="355">
        <v>1</v>
      </c>
      <c r="I35" s="355">
        <v>0</v>
      </c>
      <c r="J35" s="355">
        <v>0</v>
      </c>
      <c r="K35" s="379">
        <f t="shared" si="12"/>
        <v>4</v>
      </c>
      <c r="L35" s="13"/>
      <c r="M35" s="13"/>
      <c r="N35" s="13"/>
      <c r="O35" s="13"/>
      <c r="P35" s="13"/>
      <c r="Q35" s="13"/>
      <c r="R35" s="13"/>
      <c r="S35" s="13"/>
      <c r="T35" s="13"/>
      <c r="U35" s="13"/>
      <c r="V35" s="378"/>
    </row>
    <row r="36" spans="1:22" x14ac:dyDescent="0.2">
      <c r="A36" s="13"/>
      <c r="B36" s="301" t="s">
        <v>197</v>
      </c>
      <c r="C36" s="22">
        <v>6</v>
      </c>
      <c r="D36" s="355">
        <v>1</v>
      </c>
      <c r="E36" s="355">
        <v>1</v>
      </c>
      <c r="F36" s="355">
        <v>0</v>
      </c>
      <c r="G36" s="355">
        <v>1</v>
      </c>
      <c r="H36" s="355">
        <v>1</v>
      </c>
      <c r="I36" s="355">
        <v>0</v>
      </c>
      <c r="J36" s="355">
        <v>0</v>
      </c>
      <c r="K36" s="379">
        <f t="shared" si="12"/>
        <v>4</v>
      </c>
      <c r="L36" s="13"/>
      <c r="M36" s="13"/>
      <c r="N36" s="13"/>
      <c r="O36" s="13"/>
      <c r="P36" s="13"/>
      <c r="Q36" s="13"/>
      <c r="R36" s="13"/>
      <c r="S36" s="13"/>
      <c r="T36" s="13"/>
      <c r="U36" s="13"/>
      <c r="V36" s="378"/>
    </row>
    <row r="37" spans="1:22" x14ac:dyDescent="0.2">
      <c r="A37" s="13"/>
      <c r="B37" s="301" t="s">
        <v>197</v>
      </c>
      <c r="C37" s="22">
        <v>7</v>
      </c>
      <c r="D37" s="355">
        <v>1</v>
      </c>
      <c r="E37" s="355">
        <v>1</v>
      </c>
      <c r="F37" s="355">
        <v>1</v>
      </c>
      <c r="G37" s="355">
        <v>1</v>
      </c>
      <c r="H37" s="355">
        <v>1</v>
      </c>
      <c r="I37" s="355">
        <v>0</v>
      </c>
      <c r="J37" s="355">
        <v>0</v>
      </c>
      <c r="K37" s="379">
        <f t="shared" si="12"/>
        <v>5</v>
      </c>
      <c r="L37" s="13"/>
      <c r="M37" s="13"/>
      <c r="N37" s="13"/>
      <c r="O37" s="13"/>
      <c r="P37" s="13"/>
      <c r="Q37" s="13"/>
      <c r="R37" s="13"/>
      <c r="S37" s="13"/>
      <c r="T37" s="13"/>
      <c r="U37" s="13"/>
      <c r="V37" s="378"/>
    </row>
    <row r="38" spans="1:22" x14ac:dyDescent="0.2">
      <c r="A38" s="13"/>
      <c r="B38" s="380" t="s">
        <v>194</v>
      </c>
      <c r="C38" s="381">
        <v>1</v>
      </c>
      <c r="D38" s="355">
        <v>1</v>
      </c>
      <c r="E38" s="355">
        <v>1</v>
      </c>
      <c r="F38" s="355">
        <v>1</v>
      </c>
      <c r="G38" s="355">
        <v>1</v>
      </c>
      <c r="H38" s="355">
        <v>1</v>
      </c>
      <c r="I38" s="355">
        <v>1</v>
      </c>
      <c r="J38" s="355">
        <v>1</v>
      </c>
      <c r="K38" s="382">
        <f t="shared" si="12"/>
        <v>7</v>
      </c>
      <c r="L38" s="13"/>
      <c r="M38" s="13"/>
      <c r="N38" s="13"/>
      <c r="O38" s="13"/>
      <c r="P38" s="13"/>
      <c r="Q38" s="13"/>
      <c r="R38" s="13"/>
      <c r="S38" s="13"/>
      <c r="T38" s="13"/>
      <c r="U38" s="13"/>
      <c r="V38" s="378"/>
    </row>
    <row r="39" spans="1:22" x14ac:dyDescent="0.2">
      <c r="A39" s="13"/>
      <c r="B39" s="301" t="s">
        <v>194</v>
      </c>
      <c r="C39" s="22">
        <v>2</v>
      </c>
      <c r="D39" s="355">
        <v>1</v>
      </c>
      <c r="E39" s="355">
        <v>1</v>
      </c>
      <c r="F39" s="355">
        <v>1</v>
      </c>
      <c r="G39" s="355">
        <v>1</v>
      </c>
      <c r="H39" s="355">
        <v>1</v>
      </c>
      <c r="I39" s="355">
        <v>1</v>
      </c>
      <c r="J39" s="355">
        <v>1</v>
      </c>
      <c r="K39" s="379">
        <f t="shared" si="12"/>
        <v>7</v>
      </c>
      <c r="L39" s="13"/>
      <c r="M39" s="13"/>
      <c r="N39" s="13"/>
      <c r="O39" s="13"/>
      <c r="P39" s="13"/>
      <c r="Q39" s="13"/>
      <c r="R39" s="13"/>
      <c r="S39" s="13"/>
      <c r="T39" s="13"/>
      <c r="U39" s="13"/>
      <c r="V39" s="378"/>
    </row>
    <row r="40" spans="1:22" x14ac:dyDescent="0.2">
      <c r="A40" s="13"/>
      <c r="B40" s="301" t="s">
        <v>194</v>
      </c>
      <c r="C40" s="22">
        <v>3</v>
      </c>
      <c r="D40" s="355">
        <v>0</v>
      </c>
      <c r="E40" s="355">
        <v>1</v>
      </c>
      <c r="F40" s="355">
        <v>1</v>
      </c>
      <c r="G40" s="355">
        <v>0</v>
      </c>
      <c r="H40" s="355">
        <v>1</v>
      </c>
      <c r="I40" s="355">
        <v>1</v>
      </c>
      <c r="J40" s="355">
        <v>1</v>
      </c>
      <c r="K40" s="379">
        <f t="shared" si="12"/>
        <v>5</v>
      </c>
      <c r="L40" s="13"/>
      <c r="M40" s="13"/>
      <c r="N40" s="13"/>
      <c r="O40" s="13"/>
      <c r="P40" s="13"/>
      <c r="Q40" s="13"/>
      <c r="R40" s="13"/>
      <c r="S40" s="13"/>
      <c r="T40" s="13"/>
      <c r="U40" s="13"/>
      <c r="V40" s="378"/>
    </row>
    <row r="41" spans="1:22" x14ac:dyDescent="0.2">
      <c r="A41" s="13"/>
      <c r="B41" s="301" t="s">
        <v>194</v>
      </c>
      <c r="C41" s="22">
        <v>4</v>
      </c>
      <c r="D41" s="355">
        <v>0</v>
      </c>
      <c r="E41" s="355">
        <v>1</v>
      </c>
      <c r="F41" s="355">
        <v>0</v>
      </c>
      <c r="G41" s="355">
        <v>0</v>
      </c>
      <c r="H41" s="355">
        <v>1</v>
      </c>
      <c r="I41" s="355">
        <v>0</v>
      </c>
      <c r="J41" s="355">
        <v>1</v>
      </c>
      <c r="K41" s="379">
        <f t="shared" si="12"/>
        <v>3</v>
      </c>
      <c r="L41" s="13"/>
      <c r="M41" s="13"/>
      <c r="N41" s="13"/>
      <c r="O41" s="13"/>
      <c r="P41" s="13"/>
      <c r="Q41" s="13"/>
      <c r="R41" s="13"/>
      <c r="S41" s="13"/>
      <c r="T41" s="13"/>
      <c r="U41" s="13"/>
      <c r="V41" s="378"/>
    </row>
    <row r="42" spans="1:22" x14ac:dyDescent="0.2">
      <c r="A42" s="13"/>
      <c r="B42" s="301" t="s">
        <v>194</v>
      </c>
      <c r="C42" s="22">
        <v>5</v>
      </c>
      <c r="D42" s="355">
        <v>0</v>
      </c>
      <c r="E42" s="355">
        <v>1</v>
      </c>
      <c r="F42" s="355">
        <v>1</v>
      </c>
      <c r="G42" s="355">
        <v>0</v>
      </c>
      <c r="H42" s="355">
        <v>1</v>
      </c>
      <c r="I42" s="355">
        <v>1</v>
      </c>
      <c r="J42" s="355">
        <v>1</v>
      </c>
      <c r="K42" s="379">
        <f t="shared" si="12"/>
        <v>5</v>
      </c>
      <c r="L42" s="13"/>
      <c r="M42" s="13"/>
      <c r="N42" s="13"/>
      <c r="O42" s="13"/>
      <c r="P42" s="13"/>
      <c r="Q42" s="13"/>
      <c r="R42" s="13"/>
      <c r="S42" s="13"/>
      <c r="T42" s="13"/>
      <c r="U42" s="13"/>
      <c r="V42" s="378"/>
    </row>
    <row r="43" spans="1:22" x14ac:dyDescent="0.2">
      <c r="A43" s="13"/>
      <c r="B43" s="301" t="s">
        <v>194</v>
      </c>
      <c r="C43" s="22">
        <v>6</v>
      </c>
      <c r="D43" s="355">
        <v>1</v>
      </c>
      <c r="E43" s="355">
        <v>1</v>
      </c>
      <c r="F43" s="355">
        <v>1</v>
      </c>
      <c r="G43" s="355">
        <v>0</v>
      </c>
      <c r="H43" s="355">
        <v>1</v>
      </c>
      <c r="I43" s="355">
        <v>1</v>
      </c>
      <c r="J43" s="355">
        <v>1</v>
      </c>
      <c r="K43" s="379">
        <f t="shared" si="12"/>
        <v>6</v>
      </c>
      <c r="L43" s="13"/>
      <c r="M43" s="13"/>
      <c r="N43" s="13"/>
      <c r="O43" s="13"/>
      <c r="P43" s="13"/>
      <c r="Q43" s="13"/>
      <c r="R43" s="13"/>
      <c r="S43" s="13"/>
      <c r="T43" s="13"/>
      <c r="U43" s="13"/>
      <c r="V43" s="378"/>
    </row>
    <row r="44" spans="1:22" x14ac:dyDescent="0.2">
      <c r="A44" s="13"/>
      <c r="B44" s="301" t="s">
        <v>194</v>
      </c>
      <c r="C44" s="22">
        <v>7</v>
      </c>
      <c r="D44" s="355">
        <v>1</v>
      </c>
      <c r="E44" s="355">
        <v>0</v>
      </c>
      <c r="F44" s="355">
        <v>0</v>
      </c>
      <c r="G44" s="355">
        <v>1</v>
      </c>
      <c r="H44" s="355">
        <v>1</v>
      </c>
      <c r="I44" s="355">
        <v>1</v>
      </c>
      <c r="J44" s="355">
        <v>1</v>
      </c>
      <c r="K44" s="379">
        <f t="shared" si="12"/>
        <v>5</v>
      </c>
      <c r="L44" s="13"/>
      <c r="M44" s="13"/>
      <c r="N44" s="13"/>
      <c r="O44" s="13"/>
      <c r="P44" s="13"/>
      <c r="Q44" s="13"/>
      <c r="R44" s="13"/>
      <c r="S44" s="13"/>
      <c r="T44" s="13"/>
      <c r="U44" s="13"/>
      <c r="V44" s="378"/>
    </row>
    <row r="45" spans="1:22" x14ac:dyDescent="0.2">
      <c r="A45" s="13"/>
      <c r="B45" s="523" t="s">
        <v>81</v>
      </c>
      <c r="C45" s="523"/>
      <c r="D45" s="230">
        <f t="shared" ref="D45:J45" si="13">COUNTIF(D31:D44,1)</f>
        <v>11</v>
      </c>
      <c r="E45" s="230">
        <f t="shared" si="13"/>
        <v>12</v>
      </c>
      <c r="F45" s="230">
        <f t="shared" si="13"/>
        <v>8</v>
      </c>
      <c r="G45" s="230">
        <f t="shared" si="13"/>
        <v>9</v>
      </c>
      <c r="H45" s="230">
        <f t="shared" si="13"/>
        <v>14</v>
      </c>
      <c r="I45" s="230">
        <f t="shared" si="13"/>
        <v>9</v>
      </c>
      <c r="J45" s="230">
        <f t="shared" si="13"/>
        <v>7</v>
      </c>
      <c r="K45" s="230">
        <f t="shared" si="12"/>
        <v>70</v>
      </c>
      <c r="L45" s="13"/>
      <c r="M45" s="13"/>
      <c r="N45" s="13"/>
      <c r="O45" s="13"/>
      <c r="P45" s="13"/>
      <c r="Q45" s="13"/>
      <c r="R45" s="13"/>
      <c r="S45" s="13"/>
      <c r="T45" s="13"/>
      <c r="U45" s="13"/>
      <c r="V45" s="378"/>
    </row>
    <row r="46" spans="1:22" x14ac:dyDescent="0.2">
      <c r="A46" s="13"/>
      <c r="B46" s="524" t="s">
        <v>83</v>
      </c>
      <c r="C46" s="524"/>
      <c r="D46" s="3">
        <f t="shared" ref="D46:J46" si="14">COUNTIF(D31:D44,0)</f>
        <v>3</v>
      </c>
      <c r="E46" s="3">
        <f t="shared" si="14"/>
        <v>2</v>
      </c>
      <c r="F46" s="3">
        <f t="shared" si="14"/>
        <v>6</v>
      </c>
      <c r="G46" s="3">
        <f t="shared" si="14"/>
        <v>5</v>
      </c>
      <c r="H46" s="3">
        <f t="shared" si="14"/>
        <v>0</v>
      </c>
      <c r="I46" s="3">
        <f t="shared" si="14"/>
        <v>5</v>
      </c>
      <c r="J46" s="3">
        <f t="shared" si="14"/>
        <v>7</v>
      </c>
      <c r="K46" s="9">
        <f t="shared" si="12"/>
        <v>28</v>
      </c>
      <c r="L46" s="13"/>
      <c r="M46" s="13"/>
      <c r="N46" s="13"/>
      <c r="O46" s="13"/>
      <c r="P46" s="13"/>
      <c r="Q46" s="13"/>
      <c r="R46" s="13"/>
      <c r="S46" s="13"/>
      <c r="T46" s="13"/>
      <c r="U46" s="13"/>
      <c r="V46" s="378"/>
    </row>
    <row r="47" spans="1:22" x14ac:dyDescent="0.2">
      <c r="A47" s="13"/>
      <c r="B47" s="524" t="s">
        <v>84</v>
      </c>
      <c r="C47" s="524"/>
      <c r="D47" s="3">
        <f t="shared" ref="D47:J47" si="15">COUNTIF(D31:D44,"J")</f>
        <v>0</v>
      </c>
      <c r="E47" s="3">
        <f t="shared" si="15"/>
        <v>0</v>
      </c>
      <c r="F47" s="3">
        <f t="shared" si="15"/>
        <v>0</v>
      </c>
      <c r="G47" s="3">
        <f t="shared" si="15"/>
        <v>0</v>
      </c>
      <c r="H47" s="3">
        <f t="shared" si="15"/>
        <v>0</v>
      </c>
      <c r="I47" s="3">
        <f t="shared" si="15"/>
        <v>0</v>
      </c>
      <c r="J47" s="3">
        <f t="shared" si="15"/>
        <v>0</v>
      </c>
      <c r="K47" s="9">
        <f t="shared" si="12"/>
        <v>0</v>
      </c>
      <c r="L47" s="13"/>
      <c r="M47" s="13"/>
      <c r="N47" s="13"/>
      <c r="O47" s="13"/>
      <c r="P47" s="13"/>
      <c r="Q47" s="13"/>
      <c r="R47" s="13"/>
      <c r="S47" s="13"/>
      <c r="T47" s="13"/>
      <c r="U47" s="13"/>
      <c r="V47" s="378"/>
    </row>
    <row r="48" spans="1:22" x14ac:dyDescent="0.2">
      <c r="A48" s="13"/>
      <c r="B48" s="525" t="s">
        <v>85</v>
      </c>
      <c r="C48" s="525"/>
      <c r="D48" s="3">
        <f t="shared" ref="D48:J48" si="16">COUNTIF(D31:D44,"NA")</f>
        <v>0</v>
      </c>
      <c r="E48" s="3">
        <f t="shared" si="16"/>
        <v>0</v>
      </c>
      <c r="F48" s="3">
        <f t="shared" si="16"/>
        <v>0</v>
      </c>
      <c r="G48" s="3">
        <f t="shared" si="16"/>
        <v>0</v>
      </c>
      <c r="H48" s="3">
        <f t="shared" si="16"/>
        <v>0</v>
      </c>
      <c r="I48" s="3">
        <f t="shared" si="16"/>
        <v>0</v>
      </c>
      <c r="J48" s="3">
        <f t="shared" si="16"/>
        <v>0</v>
      </c>
      <c r="K48" s="9">
        <f t="shared" si="12"/>
        <v>0</v>
      </c>
      <c r="L48" s="13"/>
      <c r="M48" s="13"/>
      <c r="N48" s="13"/>
      <c r="O48" s="13"/>
      <c r="P48" s="13"/>
      <c r="Q48" s="13"/>
      <c r="R48" s="13"/>
      <c r="S48" s="13"/>
      <c r="T48" s="13"/>
      <c r="U48" s="13"/>
      <c r="V48" s="378"/>
    </row>
    <row r="49" spans="1:22" ht="15" thickBot="1" x14ac:dyDescent="0.25">
      <c r="A49" s="13"/>
      <c r="B49" s="526" t="s">
        <v>7</v>
      </c>
      <c r="C49" s="526"/>
      <c r="D49" s="232">
        <f>SUM(D45:D48)</f>
        <v>14</v>
      </c>
      <c r="E49" s="232">
        <f t="shared" ref="E49:J49" si="17">SUM(E45:E48)</f>
        <v>14</v>
      </c>
      <c r="F49" s="232">
        <f t="shared" si="17"/>
        <v>14</v>
      </c>
      <c r="G49" s="232">
        <f t="shared" si="17"/>
        <v>14</v>
      </c>
      <c r="H49" s="232">
        <f t="shared" si="17"/>
        <v>14</v>
      </c>
      <c r="I49" s="232">
        <f t="shared" si="17"/>
        <v>14</v>
      </c>
      <c r="J49" s="232">
        <f t="shared" si="17"/>
        <v>14</v>
      </c>
      <c r="K49" s="232">
        <f>SUM(D49:J49)</f>
        <v>98</v>
      </c>
      <c r="L49" s="13"/>
      <c r="M49" s="13"/>
      <c r="N49" s="13"/>
      <c r="O49" s="13"/>
      <c r="P49" s="13"/>
      <c r="Q49" s="13"/>
      <c r="R49" s="13"/>
      <c r="S49" s="13"/>
      <c r="T49" s="13"/>
      <c r="U49" s="13"/>
      <c r="V49" s="378"/>
    </row>
    <row r="50" spans="1:22" x14ac:dyDescent="0.2">
      <c r="A50" s="13"/>
      <c r="B50" s="525" t="s">
        <v>136</v>
      </c>
      <c r="C50" s="525"/>
      <c r="D50" s="138">
        <f>(D48*100)/D49</f>
        <v>0</v>
      </c>
      <c r="E50" s="138">
        <f t="shared" ref="E50:K50" si="18">(E48*100)/E49</f>
        <v>0</v>
      </c>
      <c r="F50" s="138">
        <f t="shared" si="18"/>
        <v>0</v>
      </c>
      <c r="G50" s="138">
        <f t="shared" si="18"/>
        <v>0</v>
      </c>
      <c r="H50" s="138">
        <f t="shared" si="18"/>
        <v>0</v>
      </c>
      <c r="I50" s="138">
        <f t="shared" si="18"/>
        <v>0</v>
      </c>
      <c r="J50" s="138">
        <f t="shared" si="18"/>
        <v>0</v>
      </c>
      <c r="K50" s="139">
        <f t="shared" si="18"/>
        <v>0</v>
      </c>
      <c r="L50" s="13"/>
      <c r="M50" s="13"/>
      <c r="N50" s="13"/>
      <c r="O50" s="13"/>
      <c r="P50" s="13"/>
      <c r="Q50" s="13"/>
      <c r="R50" s="13"/>
      <c r="S50" s="13"/>
      <c r="T50" s="13"/>
      <c r="U50" s="13"/>
      <c r="V50" s="378"/>
    </row>
    <row r="51" spans="1:22" x14ac:dyDescent="0.2">
      <c r="A51" s="13"/>
      <c r="B51" s="2" t="s">
        <v>86</v>
      </c>
      <c r="C51" s="6">
        <v>1</v>
      </c>
      <c r="D51" s="1"/>
      <c r="E51" s="1"/>
      <c r="F51" s="1"/>
      <c r="G51" s="1"/>
      <c r="H51" s="1"/>
      <c r="I51" s="1"/>
      <c r="J51" s="1"/>
      <c r="L51" s="13"/>
      <c r="M51" s="13"/>
      <c r="N51" s="13"/>
      <c r="O51" s="13"/>
      <c r="P51" s="13"/>
      <c r="Q51" s="13"/>
      <c r="R51" s="13"/>
      <c r="S51" s="13"/>
      <c r="T51" s="13"/>
      <c r="U51" s="13"/>
      <c r="V51" s="378"/>
    </row>
    <row r="52" spans="1:22" x14ac:dyDescent="0.2">
      <c r="A52" s="13"/>
      <c r="B52" s="2" t="s">
        <v>87</v>
      </c>
      <c r="C52" s="6">
        <v>0</v>
      </c>
      <c r="D52" s="1"/>
      <c r="E52" s="1"/>
      <c r="F52" s="1"/>
      <c r="G52" s="1"/>
      <c r="H52" s="1"/>
      <c r="I52" s="1"/>
      <c r="J52" s="1"/>
      <c r="L52" s="13"/>
      <c r="M52" s="13"/>
      <c r="N52" s="13"/>
      <c r="O52" s="13"/>
      <c r="P52" s="13"/>
      <c r="Q52" s="13"/>
      <c r="R52" s="13"/>
      <c r="S52" s="13"/>
      <c r="T52" s="13"/>
      <c r="U52" s="13"/>
      <c r="V52" s="378"/>
    </row>
    <row r="53" spans="1:22" x14ac:dyDescent="0.2">
      <c r="A53" s="13"/>
      <c r="B53" s="2" t="s">
        <v>88</v>
      </c>
      <c r="C53" s="6" t="s">
        <v>80</v>
      </c>
      <c r="D53" s="1"/>
      <c r="E53" s="1"/>
      <c r="F53" s="1"/>
      <c r="G53" s="1"/>
      <c r="H53" s="1"/>
      <c r="I53" s="1"/>
      <c r="J53" s="1"/>
      <c r="L53" s="13"/>
      <c r="M53" s="13"/>
      <c r="N53" s="13"/>
      <c r="O53" s="13"/>
      <c r="P53" s="13"/>
      <c r="Q53" s="13"/>
      <c r="R53" s="13"/>
      <c r="S53" s="13"/>
      <c r="T53" s="13"/>
      <c r="U53" s="13"/>
      <c r="V53" s="378"/>
    </row>
    <row r="54" spans="1:22" x14ac:dyDescent="0.2">
      <c r="A54" s="13"/>
      <c r="B54" s="2" t="s">
        <v>137</v>
      </c>
      <c r="C54" s="6" t="s">
        <v>89</v>
      </c>
      <c r="D54" s="1"/>
      <c r="E54" s="1"/>
      <c r="F54" s="1"/>
      <c r="G54" s="1"/>
      <c r="H54" s="1"/>
      <c r="I54" s="1"/>
      <c r="J54" s="1"/>
      <c r="L54" s="13"/>
      <c r="M54" s="13"/>
      <c r="N54" s="13"/>
      <c r="O54" s="13"/>
      <c r="P54" s="13"/>
      <c r="Q54" s="13"/>
      <c r="R54" s="13"/>
      <c r="S54" s="13"/>
      <c r="T54" s="13"/>
      <c r="U54" s="13"/>
      <c r="V54" s="378"/>
    </row>
    <row r="55" spans="1:22" x14ac:dyDescent="0.2">
      <c r="A55" s="13"/>
      <c r="B55" s="1"/>
      <c r="C55" s="1"/>
      <c r="D55" s="1"/>
      <c r="E55" s="1"/>
      <c r="F55" s="1"/>
      <c r="G55" s="1"/>
      <c r="H55" s="1"/>
      <c r="I55" s="1"/>
      <c r="J55" s="1"/>
      <c r="L55" s="13"/>
      <c r="M55" s="13"/>
      <c r="N55" s="13"/>
      <c r="O55" s="13"/>
      <c r="P55" s="13"/>
      <c r="Q55" s="13"/>
      <c r="R55" s="13"/>
      <c r="S55" s="13"/>
      <c r="T55" s="13"/>
      <c r="U55" s="13"/>
      <c r="V55" s="378"/>
    </row>
    <row r="56" spans="1:22" x14ac:dyDescent="0.2">
      <c r="A56" s="13"/>
      <c r="B56" s="13"/>
      <c r="C56" s="1"/>
      <c r="D56" s="487" t="s">
        <v>90</v>
      </c>
      <c r="E56" s="487" t="s">
        <v>91</v>
      </c>
      <c r="F56" s="487" t="s">
        <v>92</v>
      </c>
      <c r="G56" s="487" t="s">
        <v>93</v>
      </c>
      <c r="H56" s="517" t="s">
        <v>94</v>
      </c>
      <c r="I56" s="519" t="s">
        <v>198</v>
      </c>
      <c r="J56" s="519" t="s">
        <v>95</v>
      </c>
      <c r="K56" s="517" t="s">
        <v>7</v>
      </c>
      <c r="L56" s="13"/>
      <c r="M56" s="13"/>
      <c r="N56" s="13"/>
      <c r="O56" s="13"/>
      <c r="P56" s="13"/>
      <c r="Q56" s="13"/>
      <c r="R56" s="13"/>
      <c r="S56" s="13"/>
      <c r="T56" s="13"/>
      <c r="U56" s="13"/>
      <c r="V56" s="378"/>
    </row>
    <row r="57" spans="1:22" x14ac:dyDescent="0.2">
      <c r="A57" s="13"/>
      <c r="B57" s="13"/>
      <c r="C57" s="1"/>
      <c r="D57" s="487"/>
      <c r="E57" s="487"/>
      <c r="F57" s="487"/>
      <c r="G57" s="487"/>
      <c r="H57" s="518"/>
      <c r="I57" s="520"/>
      <c r="J57" s="520"/>
      <c r="K57" s="518"/>
      <c r="L57" s="13"/>
      <c r="M57" s="13"/>
      <c r="N57" s="13"/>
      <c r="O57" s="13"/>
      <c r="P57" s="13"/>
      <c r="Q57" s="13"/>
      <c r="R57" s="13"/>
      <c r="S57" s="13"/>
      <c r="T57" s="13"/>
      <c r="U57" s="13"/>
      <c r="V57" s="378"/>
    </row>
    <row r="58" spans="1:22" x14ac:dyDescent="0.2">
      <c r="A58" s="13"/>
      <c r="B58" s="13"/>
      <c r="C58" s="1"/>
      <c r="D58" s="24">
        <f t="shared" ref="D58:J58" si="19">D45</f>
        <v>11</v>
      </c>
      <c r="E58" s="24">
        <f t="shared" si="19"/>
        <v>12</v>
      </c>
      <c r="F58" s="24">
        <f t="shared" si="19"/>
        <v>8</v>
      </c>
      <c r="G58" s="24">
        <f t="shared" si="19"/>
        <v>9</v>
      </c>
      <c r="H58" s="5">
        <f t="shared" si="19"/>
        <v>14</v>
      </c>
      <c r="I58" s="5">
        <f t="shared" si="19"/>
        <v>9</v>
      </c>
      <c r="J58" s="5">
        <f t="shared" si="19"/>
        <v>7</v>
      </c>
      <c r="K58" s="383">
        <f>SUM(D58:J58)</f>
        <v>70</v>
      </c>
      <c r="L58" s="13"/>
      <c r="M58" s="13"/>
      <c r="N58" s="13"/>
      <c r="O58" s="13"/>
      <c r="P58" s="13"/>
      <c r="Q58" s="13"/>
      <c r="R58" s="13"/>
      <c r="S58" s="13"/>
      <c r="T58" s="13"/>
      <c r="U58" s="13"/>
      <c r="V58" s="378"/>
    </row>
    <row r="59" spans="1:22" x14ac:dyDescent="0.2">
      <c r="A59" s="13"/>
      <c r="B59" s="13"/>
      <c r="C59" s="1"/>
      <c r="D59" s="1"/>
      <c r="E59" s="1"/>
      <c r="F59" s="1"/>
      <c r="G59" s="1"/>
      <c r="H59" s="1"/>
      <c r="I59" s="1"/>
      <c r="J59" s="1"/>
      <c r="K59" s="1"/>
      <c r="L59" s="13"/>
      <c r="M59" s="13"/>
      <c r="N59" s="13"/>
      <c r="O59" s="13"/>
      <c r="P59" s="13"/>
      <c r="Q59" s="13"/>
      <c r="R59" s="13"/>
      <c r="S59" s="13"/>
      <c r="T59" s="13"/>
      <c r="U59" s="13"/>
      <c r="V59" s="378"/>
    </row>
    <row r="60" spans="1:22" x14ac:dyDescent="0.2">
      <c r="A60" s="13"/>
      <c r="B60" s="515" t="s">
        <v>96</v>
      </c>
      <c r="C60" s="516"/>
      <c r="D60" s="487" t="s">
        <v>90</v>
      </c>
      <c r="E60" s="487" t="s">
        <v>91</v>
      </c>
      <c r="F60" s="487" t="s">
        <v>92</v>
      </c>
      <c r="G60" s="509" t="s">
        <v>93</v>
      </c>
      <c r="H60" s="521" t="s">
        <v>94</v>
      </c>
      <c r="I60" s="519" t="s">
        <v>198</v>
      </c>
      <c r="J60" s="519" t="s">
        <v>95</v>
      </c>
      <c r="K60" s="519" t="s">
        <v>7</v>
      </c>
      <c r="L60" s="13"/>
      <c r="M60" s="13"/>
      <c r="N60" s="13"/>
      <c r="O60" s="13"/>
      <c r="P60" s="13"/>
      <c r="Q60" s="13"/>
      <c r="R60" s="13"/>
      <c r="S60" s="13"/>
      <c r="T60" s="13"/>
      <c r="U60" s="13"/>
      <c r="V60" s="378"/>
    </row>
    <row r="61" spans="1:22" x14ac:dyDescent="0.2">
      <c r="A61" s="13"/>
      <c r="B61" s="515"/>
      <c r="C61" s="516"/>
      <c r="D61" s="487"/>
      <c r="E61" s="487"/>
      <c r="F61" s="487"/>
      <c r="G61" s="509"/>
      <c r="H61" s="522"/>
      <c r="I61" s="520"/>
      <c r="J61" s="520"/>
      <c r="K61" s="520"/>
      <c r="L61" s="13"/>
      <c r="M61" s="13"/>
      <c r="N61" s="13"/>
      <c r="O61" s="13"/>
      <c r="P61" s="13"/>
      <c r="Q61" s="13"/>
      <c r="R61" s="13"/>
      <c r="S61" s="13"/>
      <c r="T61" s="13"/>
      <c r="U61" s="13"/>
      <c r="V61" s="378"/>
    </row>
    <row r="62" spans="1:22" x14ac:dyDescent="0.2">
      <c r="A62" s="13"/>
      <c r="B62" s="515" t="s">
        <v>97</v>
      </c>
      <c r="C62" s="516"/>
      <c r="D62" s="3">
        <f t="shared" ref="D62:J62" si="20">D45</f>
        <v>11</v>
      </c>
      <c r="E62" s="3">
        <f t="shared" si="20"/>
        <v>12</v>
      </c>
      <c r="F62" s="3">
        <f t="shared" si="20"/>
        <v>8</v>
      </c>
      <c r="G62" s="4">
        <f>G45</f>
        <v>9</v>
      </c>
      <c r="H62" s="23">
        <f t="shared" si="20"/>
        <v>14</v>
      </c>
      <c r="I62" s="3">
        <f t="shared" si="20"/>
        <v>9</v>
      </c>
      <c r="J62" s="3">
        <f t="shared" si="20"/>
        <v>7</v>
      </c>
      <c r="K62" s="9">
        <f>SUM(D62:J62)</f>
        <v>70</v>
      </c>
      <c r="L62" s="13"/>
      <c r="M62" s="13"/>
      <c r="N62" s="13"/>
      <c r="O62" s="13"/>
      <c r="P62" s="13"/>
      <c r="Q62" s="13"/>
      <c r="R62" s="13"/>
      <c r="S62" s="13"/>
      <c r="T62" s="13"/>
      <c r="U62" s="13"/>
      <c r="V62" s="378"/>
    </row>
    <row r="63" spans="1:22" x14ac:dyDescent="0.2">
      <c r="A63" s="13"/>
      <c r="B63" s="515" t="s">
        <v>98</v>
      </c>
      <c r="C63" s="516"/>
      <c r="D63" s="3">
        <f>D46+D47</f>
        <v>3</v>
      </c>
      <c r="E63" s="3">
        <f t="shared" ref="E63:J63" si="21">E46+E47</f>
        <v>2</v>
      </c>
      <c r="F63" s="3">
        <f t="shared" si="21"/>
        <v>6</v>
      </c>
      <c r="G63" s="3">
        <f t="shared" si="21"/>
        <v>5</v>
      </c>
      <c r="H63" s="23">
        <f t="shared" si="21"/>
        <v>0</v>
      </c>
      <c r="I63" s="3">
        <f t="shared" si="21"/>
        <v>5</v>
      </c>
      <c r="J63" s="3">
        <f t="shared" si="21"/>
        <v>7</v>
      </c>
      <c r="K63" s="9">
        <f>SUM(D63:J63)</f>
        <v>28</v>
      </c>
      <c r="L63" s="13"/>
      <c r="M63" s="13"/>
      <c r="N63" s="13"/>
      <c r="O63" s="13"/>
      <c r="P63" s="13"/>
      <c r="Q63" s="13"/>
      <c r="R63" s="13"/>
      <c r="S63" s="13"/>
      <c r="T63" s="13"/>
      <c r="U63" s="13"/>
      <c r="V63" s="378"/>
    </row>
    <row r="64" spans="1:22" x14ac:dyDescent="0.2">
      <c r="A64" s="13"/>
      <c r="B64" s="515" t="s">
        <v>99</v>
      </c>
      <c r="C64" s="516"/>
      <c r="D64" s="3">
        <f t="shared" ref="D64:J64" si="22">D49-D48</f>
        <v>14</v>
      </c>
      <c r="E64" s="3">
        <f t="shared" si="22"/>
        <v>14</v>
      </c>
      <c r="F64" s="3">
        <f t="shared" si="22"/>
        <v>14</v>
      </c>
      <c r="G64" s="3">
        <f t="shared" si="22"/>
        <v>14</v>
      </c>
      <c r="H64" s="23">
        <f t="shared" si="22"/>
        <v>14</v>
      </c>
      <c r="I64" s="3">
        <f t="shared" si="22"/>
        <v>14</v>
      </c>
      <c r="J64" s="3">
        <f t="shared" si="22"/>
        <v>14</v>
      </c>
      <c r="K64" s="9">
        <f>SUM(D64:J64)</f>
        <v>98</v>
      </c>
      <c r="L64" s="13"/>
      <c r="M64" s="13"/>
      <c r="N64" s="13"/>
      <c r="O64" s="13"/>
      <c r="P64" s="13"/>
      <c r="Q64" s="13"/>
      <c r="R64" s="13"/>
      <c r="S64" s="13"/>
      <c r="T64" s="13"/>
      <c r="U64" s="13"/>
      <c r="V64" s="378"/>
    </row>
    <row r="65" spans="1:22" x14ac:dyDescent="0.2">
      <c r="A65" s="13"/>
      <c r="B65" s="515" t="s">
        <v>85</v>
      </c>
      <c r="C65" s="516"/>
      <c r="D65" s="3">
        <f>D48</f>
        <v>0</v>
      </c>
      <c r="E65" s="3">
        <f t="shared" ref="E65:J65" si="23">E48</f>
        <v>0</v>
      </c>
      <c r="F65" s="3">
        <f t="shared" si="23"/>
        <v>0</v>
      </c>
      <c r="G65" s="3">
        <f t="shared" si="23"/>
        <v>0</v>
      </c>
      <c r="H65" s="23">
        <f t="shared" si="23"/>
        <v>0</v>
      </c>
      <c r="I65" s="3">
        <f t="shared" si="23"/>
        <v>0</v>
      </c>
      <c r="J65" s="3">
        <f t="shared" si="23"/>
        <v>0</v>
      </c>
      <c r="K65" s="9">
        <f>SUM(D65:J65)</f>
        <v>0</v>
      </c>
      <c r="L65" s="13"/>
      <c r="M65" s="13"/>
      <c r="N65" s="13"/>
      <c r="O65" s="13"/>
      <c r="P65" s="13"/>
      <c r="Q65" s="13"/>
      <c r="R65" s="13"/>
      <c r="S65" s="13"/>
      <c r="T65" s="13"/>
      <c r="U65" s="13"/>
      <c r="V65" s="378"/>
    </row>
    <row r="66" spans="1:22" x14ac:dyDescent="0.2">
      <c r="A66" s="13"/>
      <c r="B66" s="1"/>
      <c r="C66" s="1"/>
      <c r="D66" s="1"/>
      <c r="E66" s="1"/>
      <c r="F66" s="1"/>
      <c r="G66" s="1"/>
      <c r="H66" s="1"/>
      <c r="I66" s="1"/>
      <c r="J66" s="1"/>
      <c r="K66" s="1"/>
      <c r="L66" s="13"/>
      <c r="M66" s="13"/>
      <c r="N66" s="13"/>
      <c r="O66" s="13"/>
      <c r="P66" s="13"/>
      <c r="Q66" s="13"/>
      <c r="R66" s="13"/>
      <c r="S66" s="13"/>
      <c r="T66" s="13"/>
      <c r="U66" s="13"/>
      <c r="V66" s="378"/>
    </row>
    <row r="67" spans="1:22" x14ac:dyDescent="0.2">
      <c r="A67" s="13"/>
      <c r="B67" s="1"/>
      <c r="C67" s="13"/>
      <c r="D67" s="509" t="s">
        <v>90</v>
      </c>
      <c r="E67" s="509" t="s">
        <v>91</v>
      </c>
      <c r="F67" s="509" t="s">
        <v>92</v>
      </c>
      <c r="G67" s="509" t="s">
        <v>93</v>
      </c>
      <c r="H67" s="509" t="s">
        <v>94</v>
      </c>
      <c r="I67" s="487" t="s">
        <v>198</v>
      </c>
      <c r="J67" s="509" t="s">
        <v>95</v>
      </c>
      <c r="K67" s="509" t="s">
        <v>7</v>
      </c>
      <c r="L67" s="13"/>
      <c r="M67" s="13"/>
      <c r="N67" s="13"/>
      <c r="O67" s="13"/>
      <c r="P67" s="13"/>
      <c r="Q67" s="13"/>
      <c r="R67" s="13"/>
      <c r="S67" s="13"/>
      <c r="T67" s="13"/>
      <c r="U67" s="13"/>
      <c r="V67" s="378"/>
    </row>
    <row r="68" spans="1:22" x14ac:dyDescent="0.2">
      <c r="A68" s="13"/>
      <c r="B68" s="1"/>
      <c r="C68" s="13"/>
      <c r="D68" s="509"/>
      <c r="E68" s="509"/>
      <c r="F68" s="509"/>
      <c r="G68" s="509"/>
      <c r="H68" s="509"/>
      <c r="I68" s="487"/>
      <c r="J68" s="509"/>
      <c r="K68" s="509"/>
      <c r="L68" s="13"/>
      <c r="M68" s="13"/>
      <c r="N68" s="13"/>
      <c r="O68" s="13"/>
      <c r="P68" s="13"/>
      <c r="Q68" s="13"/>
      <c r="R68" s="13"/>
      <c r="S68" s="13"/>
      <c r="T68" s="13"/>
      <c r="U68" s="13"/>
      <c r="V68" s="378"/>
    </row>
    <row r="69" spans="1:22" x14ac:dyDescent="0.2">
      <c r="A69" s="13"/>
      <c r="B69" s="511" t="s">
        <v>81</v>
      </c>
      <c r="C69" s="512"/>
      <c r="D69" s="60">
        <f t="shared" ref="D69:H69" si="24">D45/14</f>
        <v>0.7857142857142857</v>
      </c>
      <c r="E69" s="60">
        <f t="shared" si="24"/>
        <v>0.8571428571428571</v>
      </c>
      <c r="F69" s="60">
        <f t="shared" si="24"/>
        <v>0.5714285714285714</v>
      </c>
      <c r="G69" s="60">
        <f t="shared" si="24"/>
        <v>0.6428571428571429</v>
      </c>
      <c r="H69" s="60">
        <f t="shared" si="24"/>
        <v>1</v>
      </c>
      <c r="I69" s="60">
        <f>I45/14</f>
        <v>0.6428571428571429</v>
      </c>
      <c r="J69" s="60">
        <f>J45/7</f>
        <v>1</v>
      </c>
      <c r="K69" s="140">
        <f>K45/(14*7)</f>
        <v>0.7142857142857143</v>
      </c>
      <c r="L69" s="13"/>
      <c r="M69" s="13"/>
      <c r="N69" s="13"/>
      <c r="O69" s="13"/>
      <c r="P69" s="13"/>
      <c r="Q69" s="13"/>
      <c r="R69" s="13"/>
      <c r="S69" s="13"/>
      <c r="T69" s="13"/>
      <c r="U69" s="13"/>
      <c r="V69" s="378"/>
    </row>
    <row r="70" spans="1:22" x14ac:dyDescent="0.2">
      <c r="A70" s="13"/>
      <c r="B70" s="511" t="s">
        <v>72</v>
      </c>
      <c r="C70" s="512"/>
      <c r="D70" s="60">
        <f t="shared" ref="D70:H70" si="25">(14-D45)/14</f>
        <v>0.21428571428571427</v>
      </c>
      <c r="E70" s="60">
        <f t="shared" si="25"/>
        <v>0.14285714285714285</v>
      </c>
      <c r="F70" s="60">
        <f t="shared" si="25"/>
        <v>0.42857142857142855</v>
      </c>
      <c r="G70" s="60">
        <f t="shared" si="25"/>
        <v>0.35714285714285715</v>
      </c>
      <c r="H70" s="60">
        <f t="shared" si="25"/>
        <v>0</v>
      </c>
      <c r="I70" s="60">
        <f>(14-I45)/14</f>
        <v>0.35714285714285715</v>
      </c>
      <c r="J70" s="60">
        <f>(7-J45)/7</f>
        <v>0</v>
      </c>
      <c r="K70" s="65">
        <f>((14*7)-K45)/(14*7)</f>
        <v>0.2857142857142857</v>
      </c>
      <c r="L70" s="13"/>
      <c r="M70" s="13"/>
      <c r="N70" s="13"/>
      <c r="O70" s="13"/>
      <c r="P70" s="13"/>
      <c r="Q70" s="13"/>
      <c r="R70" s="13"/>
      <c r="S70" s="13"/>
      <c r="T70" s="13"/>
      <c r="U70" s="13"/>
      <c r="V70" s="378"/>
    </row>
    <row r="71" spans="1:22" x14ac:dyDescent="0.2">
      <c r="A71" s="13"/>
      <c r="B71" s="61"/>
      <c r="C71" s="13"/>
      <c r="D71" s="61"/>
      <c r="E71" s="249"/>
      <c r="F71" s="249"/>
      <c r="G71" s="249"/>
      <c r="H71" s="249"/>
      <c r="I71" s="250"/>
      <c r="J71" s="251"/>
      <c r="K71" s="251"/>
      <c r="L71" s="13"/>
      <c r="M71" s="13"/>
      <c r="N71" s="13"/>
      <c r="O71" s="13"/>
      <c r="P71" s="13"/>
      <c r="Q71" s="13"/>
      <c r="R71" s="13"/>
      <c r="S71" s="13"/>
      <c r="T71" s="13"/>
      <c r="U71" s="13"/>
      <c r="V71" s="378"/>
    </row>
    <row r="72" spans="1:22" x14ac:dyDescent="0.2">
      <c r="A72" s="13"/>
      <c r="B72" s="61"/>
      <c r="C72" s="61"/>
      <c r="D72" s="252"/>
      <c r="E72" s="252"/>
      <c r="F72" s="252"/>
      <c r="G72" s="252"/>
      <c r="H72" s="252"/>
      <c r="I72" s="252"/>
      <c r="J72" s="252"/>
      <c r="L72" s="13"/>
      <c r="M72" s="13"/>
      <c r="N72" s="13"/>
      <c r="O72" s="13"/>
      <c r="P72" s="13"/>
      <c r="Q72" s="13"/>
      <c r="R72" s="13"/>
      <c r="S72" s="13"/>
      <c r="T72" s="13"/>
      <c r="U72" s="13"/>
      <c r="V72" s="378"/>
    </row>
    <row r="73" spans="1:22" x14ac:dyDescent="0.2">
      <c r="A73" s="13"/>
      <c r="B73" s="61"/>
      <c r="C73" s="61"/>
      <c r="D73" s="61"/>
      <c r="E73" s="61"/>
      <c r="F73" s="61"/>
      <c r="G73" s="61"/>
      <c r="H73" s="61"/>
      <c r="I73" s="61"/>
      <c r="J73" s="61"/>
      <c r="L73" s="13"/>
      <c r="M73" s="13"/>
      <c r="N73" s="13"/>
      <c r="O73" s="13"/>
      <c r="P73" s="13"/>
      <c r="Q73" s="13"/>
      <c r="R73" s="13"/>
      <c r="S73" s="13"/>
      <c r="T73" s="13"/>
      <c r="U73" s="13"/>
      <c r="V73" s="378"/>
    </row>
    <row r="74" spans="1:22" x14ac:dyDescent="0.2">
      <c r="A74" s="13"/>
      <c r="B74" s="61"/>
      <c r="C74" s="61"/>
      <c r="D74" s="61"/>
      <c r="E74" s="61"/>
      <c r="F74" s="61"/>
      <c r="G74" s="61"/>
      <c r="H74" s="61"/>
      <c r="I74" s="61"/>
      <c r="J74" s="61"/>
      <c r="L74" s="13"/>
      <c r="M74" s="13"/>
      <c r="N74" s="13"/>
      <c r="O74" s="13"/>
      <c r="P74" s="13"/>
      <c r="Q74" s="13"/>
      <c r="R74" s="13"/>
      <c r="S74" s="13"/>
      <c r="T74" s="13"/>
      <c r="U74" s="13"/>
      <c r="V74" s="378"/>
    </row>
    <row r="75" spans="1:22" x14ac:dyDescent="0.2">
      <c r="A75" s="13"/>
      <c r="B75" s="61"/>
      <c r="C75" s="61"/>
      <c r="D75" s="61"/>
      <c r="E75" s="61"/>
      <c r="F75" s="61"/>
      <c r="G75" s="61"/>
      <c r="H75" s="61"/>
      <c r="I75" s="61"/>
      <c r="J75" s="61"/>
      <c r="L75" s="13"/>
      <c r="M75" s="13"/>
      <c r="N75" s="13"/>
      <c r="O75" s="13"/>
      <c r="P75" s="13"/>
      <c r="Q75" s="13"/>
      <c r="R75" s="13"/>
      <c r="S75" s="13"/>
      <c r="T75" s="13"/>
      <c r="U75" s="13"/>
      <c r="V75" s="378"/>
    </row>
    <row r="76" spans="1:22" x14ac:dyDescent="0.2">
      <c r="A76" s="13"/>
      <c r="B76" s="61"/>
      <c r="C76" s="61"/>
      <c r="D76" s="61"/>
      <c r="E76" s="61"/>
      <c r="F76" s="61"/>
      <c r="G76" s="61"/>
      <c r="H76" s="61"/>
      <c r="I76" s="61"/>
      <c r="J76" s="61"/>
      <c r="L76" s="13"/>
      <c r="M76" s="13"/>
      <c r="N76" s="13"/>
      <c r="O76" s="13"/>
      <c r="P76" s="13"/>
      <c r="Q76" s="13"/>
      <c r="R76" s="13"/>
      <c r="S76" s="13"/>
      <c r="T76" s="13"/>
      <c r="U76" s="13"/>
      <c r="V76" s="378"/>
    </row>
    <row r="77" spans="1:22" x14ac:dyDescent="0.2">
      <c r="A77" s="13"/>
      <c r="B77" s="61"/>
      <c r="C77" s="61"/>
      <c r="D77" s="61"/>
      <c r="E77" s="61"/>
      <c r="F77" s="61"/>
      <c r="G77" s="61"/>
      <c r="H77" s="61"/>
      <c r="I77" s="61"/>
      <c r="J77" s="61"/>
      <c r="L77" s="13"/>
      <c r="M77" s="13"/>
      <c r="N77" s="13"/>
      <c r="O77" s="13"/>
      <c r="P77" s="13"/>
      <c r="Q77" s="13"/>
      <c r="R77" s="13"/>
      <c r="S77" s="13"/>
      <c r="T77" s="13"/>
      <c r="U77" s="13"/>
      <c r="V77" s="378"/>
    </row>
    <row r="78" spans="1:22" x14ac:dyDescent="0.2">
      <c r="A78" s="13"/>
      <c r="B78" s="61"/>
      <c r="C78" s="61"/>
      <c r="D78" s="61"/>
      <c r="E78" s="61"/>
      <c r="F78" s="61"/>
      <c r="G78" s="61"/>
      <c r="H78" s="61"/>
      <c r="I78" s="61"/>
      <c r="J78" s="61"/>
      <c r="L78" s="13"/>
      <c r="M78" s="13"/>
      <c r="N78" s="13"/>
      <c r="O78" s="13"/>
      <c r="P78" s="13"/>
      <c r="Q78" s="13"/>
      <c r="R78" s="13"/>
      <c r="S78" s="13"/>
      <c r="T78" s="13"/>
      <c r="U78" s="13"/>
      <c r="V78" s="378"/>
    </row>
    <row r="79" spans="1:22" x14ac:dyDescent="0.2">
      <c r="A79" s="13"/>
      <c r="B79" s="13"/>
      <c r="C79" s="13"/>
      <c r="D79" s="13"/>
      <c r="E79" s="13"/>
      <c r="F79" s="13"/>
      <c r="L79" s="13"/>
      <c r="M79" s="13"/>
      <c r="N79" s="13"/>
      <c r="O79" s="13"/>
      <c r="P79" s="13"/>
      <c r="Q79" s="13"/>
      <c r="R79" s="13"/>
      <c r="S79" s="13"/>
      <c r="T79" s="13"/>
      <c r="U79" s="13"/>
      <c r="V79" s="378"/>
    </row>
    <row r="80" spans="1:22" x14ac:dyDescent="0.2">
      <c r="A80" s="13"/>
      <c r="B80" s="13"/>
      <c r="C80" s="13"/>
      <c r="D80" s="13"/>
      <c r="E80" s="13"/>
      <c r="F80" s="13"/>
      <c r="L80" s="13"/>
      <c r="M80" s="13"/>
      <c r="N80" s="13"/>
      <c r="O80" s="13"/>
      <c r="P80" s="13"/>
      <c r="Q80" s="13"/>
      <c r="R80" s="13"/>
      <c r="S80" s="13"/>
      <c r="T80" s="13"/>
      <c r="U80" s="13"/>
      <c r="V80" s="378"/>
    </row>
    <row r="81" spans="1:22" x14ac:dyDescent="0.2">
      <c r="A81" s="13"/>
      <c r="B81" s="13"/>
      <c r="C81" s="13"/>
      <c r="D81" s="13"/>
      <c r="E81" s="13"/>
      <c r="F81" s="13"/>
      <c r="L81" s="13"/>
      <c r="M81" s="13"/>
      <c r="N81" s="13"/>
      <c r="O81" s="13"/>
      <c r="P81" s="13"/>
      <c r="Q81" s="13"/>
      <c r="R81" s="13"/>
      <c r="S81" s="13"/>
      <c r="T81" s="13"/>
      <c r="U81" s="13"/>
      <c r="V81" s="378"/>
    </row>
    <row r="82" spans="1:22" x14ac:dyDescent="0.2">
      <c r="A82" s="13"/>
      <c r="B82" s="13"/>
      <c r="C82" s="13"/>
      <c r="D82" s="13"/>
      <c r="E82" s="13"/>
      <c r="F82" s="13"/>
      <c r="L82" s="13"/>
      <c r="M82" s="13"/>
      <c r="N82" s="13"/>
      <c r="O82" s="13"/>
      <c r="P82" s="13"/>
      <c r="Q82" s="13"/>
      <c r="R82" s="13"/>
      <c r="S82" s="13"/>
      <c r="T82" s="13"/>
      <c r="U82" s="13"/>
      <c r="V82" s="378"/>
    </row>
    <row r="83" spans="1:22" x14ac:dyDescent="0.2">
      <c r="A83" s="13"/>
      <c r="B83" s="13"/>
      <c r="C83" s="13"/>
      <c r="D83" s="13"/>
      <c r="E83" s="13"/>
      <c r="F83" s="13"/>
      <c r="L83" s="13"/>
      <c r="M83" s="13"/>
      <c r="N83" s="13"/>
      <c r="O83" s="13"/>
      <c r="P83" s="13"/>
      <c r="Q83" s="13"/>
      <c r="R83" s="13"/>
      <c r="S83" s="13"/>
      <c r="T83" s="13"/>
      <c r="U83" s="13"/>
      <c r="V83" s="378"/>
    </row>
    <row r="84" spans="1:22" x14ac:dyDescent="0.2">
      <c r="A84" s="13"/>
      <c r="B84" s="13"/>
      <c r="C84" s="13"/>
      <c r="D84" s="13"/>
      <c r="E84" s="13"/>
      <c r="F84" s="13"/>
      <c r="L84" s="13"/>
      <c r="M84" s="13"/>
      <c r="N84" s="13"/>
      <c r="O84" s="13"/>
      <c r="P84" s="13"/>
      <c r="Q84" s="13"/>
      <c r="R84" s="13"/>
      <c r="S84" s="13"/>
      <c r="T84" s="13"/>
      <c r="U84" s="13"/>
      <c r="V84" s="378"/>
    </row>
    <row r="85" spans="1:22" x14ac:dyDescent="0.2">
      <c r="A85" s="13"/>
      <c r="B85" s="13"/>
      <c r="C85" s="13"/>
      <c r="D85" s="13"/>
      <c r="E85" s="13"/>
      <c r="F85" s="13"/>
      <c r="L85" s="13"/>
      <c r="M85" s="13"/>
      <c r="N85" s="13"/>
      <c r="O85" s="13"/>
      <c r="P85" s="13"/>
      <c r="Q85" s="13"/>
      <c r="R85" s="13"/>
      <c r="S85" s="13"/>
      <c r="T85" s="13"/>
      <c r="U85" s="13"/>
      <c r="V85" s="378"/>
    </row>
    <row r="86" spans="1:22" x14ac:dyDescent="0.2">
      <c r="A86" s="13"/>
      <c r="B86" s="13"/>
      <c r="C86" s="13"/>
      <c r="D86" s="13"/>
      <c r="E86" s="13"/>
      <c r="F86" s="13"/>
      <c r="L86" s="13"/>
      <c r="M86" s="13"/>
      <c r="N86" s="13"/>
      <c r="O86" s="13"/>
      <c r="P86" s="13"/>
      <c r="Q86" s="13"/>
      <c r="R86" s="13"/>
      <c r="S86" s="13"/>
      <c r="T86" s="13"/>
      <c r="U86" s="13"/>
      <c r="V86" s="378"/>
    </row>
    <row r="87" spans="1:22" x14ac:dyDescent="0.2">
      <c r="A87" s="13"/>
      <c r="B87" s="13"/>
      <c r="C87" s="13"/>
      <c r="D87" s="13"/>
      <c r="E87" s="13"/>
      <c r="F87" s="13"/>
      <c r="L87" s="13"/>
      <c r="M87" s="13"/>
      <c r="N87" s="13"/>
      <c r="O87" s="13"/>
      <c r="P87" s="13"/>
      <c r="Q87" s="13"/>
      <c r="R87" s="13"/>
      <c r="S87" s="13"/>
      <c r="T87" s="13"/>
      <c r="U87" s="13"/>
      <c r="V87" s="378"/>
    </row>
    <row r="88" spans="1:22" x14ac:dyDescent="0.2">
      <c r="A88" s="13"/>
      <c r="B88" s="13"/>
      <c r="C88" s="13"/>
      <c r="D88" s="13"/>
      <c r="E88" s="13"/>
      <c r="F88" s="13"/>
      <c r="L88" s="13"/>
      <c r="M88" s="13"/>
      <c r="N88" s="13"/>
      <c r="O88" s="13"/>
      <c r="P88" s="13"/>
      <c r="Q88" s="13"/>
      <c r="R88" s="13"/>
      <c r="S88" s="13"/>
      <c r="T88" s="13"/>
      <c r="U88" s="13"/>
      <c r="V88" s="378"/>
    </row>
    <row r="89" spans="1:22" x14ac:dyDescent="0.2">
      <c r="A89" s="13"/>
      <c r="B89" s="13"/>
      <c r="C89" s="13"/>
      <c r="D89" s="13"/>
      <c r="E89" s="13"/>
      <c r="F89" s="13"/>
      <c r="L89" s="13"/>
      <c r="M89" s="13"/>
      <c r="N89" s="13"/>
      <c r="O89" s="13"/>
      <c r="P89" s="13"/>
      <c r="Q89" s="13"/>
      <c r="R89" s="13"/>
      <c r="S89" s="13"/>
      <c r="T89" s="13"/>
      <c r="U89" s="13"/>
      <c r="V89" s="378"/>
    </row>
    <row r="90" spans="1:22" x14ac:dyDescent="0.2">
      <c r="A90" s="13"/>
      <c r="B90" s="13"/>
      <c r="C90" s="13"/>
      <c r="D90" s="13"/>
      <c r="E90" s="13"/>
      <c r="F90" s="13"/>
      <c r="L90" s="13"/>
      <c r="M90" s="13"/>
      <c r="N90" s="13"/>
      <c r="O90" s="13"/>
      <c r="P90" s="13"/>
      <c r="Q90" s="13"/>
      <c r="R90" s="13"/>
      <c r="S90" s="13"/>
      <c r="T90" s="13"/>
      <c r="U90" s="13"/>
      <c r="V90" s="378"/>
    </row>
    <row r="91" spans="1:22" ht="15" x14ac:dyDescent="0.2">
      <c r="A91" s="482" t="s">
        <v>192</v>
      </c>
      <c r="B91" s="482"/>
      <c r="C91" s="482"/>
      <c r="D91" s="482"/>
      <c r="E91" s="482"/>
      <c r="F91" s="482"/>
      <c r="G91" s="482"/>
      <c r="H91" s="482"/>
      <c r="I91" s="482"/>
      <c r="J91" s="482"/>
      <c r="K91" s="482"/>
      <c r="L91" s="482"/>
      <c r="M91" s="482"/>
      <c r="N91" s="482"/>
      <c r="O91" s="482"/>
      <c r="P91" s="482"/>
      <c r="Q91" s="482"/>
      <c r="R91" s="482"/>
      <c r="S91" s="482"/>
      <c r="T91" s="482"/>
      <c r="U91" s="147"/>
    </row>
    <row r="92" spans="1:22" ht="15" x14ac:dyDescent="0.2">
      <c r="A92" s="483" t="s">
        <v>199</v>
      </c>
      <c r="B92" s="483"/>
      <c r="C92" s="483"/>
      <c r="D92" s="483"/>
      <c r="E92" s="483"/>
      <c r="F92" s="483"/>
      <c r="G92" s="483"/>
      <c r="H92" s="483"/>
      <c r="I92" s="483"/>
      <c r="J92" s="483"/>
      <c r="K92" s="483"/>
      <c r="L92" s="483"/>
      <c r="M92" s="483"/>
      <c r="N92" s="483"/>
      <c r="O92" s="483"/>
      <c r="P92" s="483"/>
      <c r="Q92" s="483"/>
      <c r="R92" s="483"/>
      <c r="S92" s="483"/>
      <c r="T92" s="483"/>
      <c r="U92" s="148"/>
    </row>
    <row r="94" spans="1:22" ht="18" x14ac:dyDescent="0.2">
      <c r="A94" s="13"/>
      <c r="B94" s="513" t="s">
        <v>135</v>
      </c>
      <c r="C94" s="513"/>
      <c r="D94" s="513"/>
      <c r="E94" s="513"/>
      <c r="F94" s="513"/>
      <c r="G94" s="513"/>
      <c r="H94" s="513"/>
      <c r="I94" s="513"/>
      <c r="J94" s="513"/>
      <c r="K94" s="513"/>
      <c r="L94" s="13"/>
      <c r="M94" s="13"/>
      <c r="N94" s="13"/>
      <c r="O94" s="13"/>
      <c r="P94" s="13"/>
      <c r="Q94" s="13"/>
      <c r="R94" s="13"/>
      <c r="S94" s="13"/>
      <c r="T94" s="13"/>
      <c r="U94" s="13"/>
      <c r="V94" s="13"/>
    </row>
    <row r="95" spans="1:22" x14ac:dyDescent="0.2">
      <c r="A95" s="13"/>
      <c r="B95" s="514" t="s">
        <v>196</v>
      </c>
      <c r="C95" s="514"/>
      <c r="D95" s="514"/>
      <c r="E95" s="514"/>
      <c r="F95" s="514"/>
      <c r="G95" s="514"/>
      <c r="H95" s="514"/>
      <c r="I95" s="514"/>
      <c r="J95" s="514"/>
      <c r="K95" s="514"/>
      <c r="L95" s="13"/>
      <c r="M95" s="13"/>
      <c r="N95" s="13"/>
      <c r="O95" s="16"/>
      <c r="P95" s="13"/>
      <c r="Q95" s="13"/>
      <c r="R95" s="13"/>
      <c r="S95" s="13"/>
      <c r="T95" s="13"/>
      <c r="U95" s="13"/>
      <c r="V95" s="13"/>
    </row>
    <row r="96" spans="1:22" ht="18.75" thickBot="1" x14ac:dyDescent="0.25">
      <c r="A96" s="13"/>
      <c r="B96" s="247"/>
      <c r="C96" s="247"/>
      <c r="D96" s="247"/>
      <c r="E96" s="247"/>
      <c r="F96" s="247"/>
      <c r="G96" s="247"/>
      <c r="H96" s="247"/>
      <c r="I96" s="247"/>
      <c r="J96" s="247"/>
      <c r="K96" s="247"/>
      <c r="L96" s="13"/>
      <c r="M96" s="13"/>
      <c r="N96" s="13"/>
      <c r="O96" s="16"/>
      <c r="P96" s="13"/>
      <c r="Q96" s="13"/>
      <c r="R96" s="13"/>
      <c r="S96" s="13"/>
      <c r="T96" s="13"/>
      <c r="U96" s="13"/>
      <c r="V96" s="13"/>
    </row>
    <row r="97" spans="1:22" x14ac:dyDescent="0.2">
      <c r="A97" s="13"/>
      <c r="B97" s="527" t="s">
        <v>49</v>
      </c>
      <c r="C97" s="497" t="s">
        <v>51</v>
      </c>
      <c r="D97" s="497" t="s">
        <v>82</v>
      </c>
      <c r="E97" s="497"/>
      <c r="F97" s="497"/>
      <c r="G97" s="497"/>
      <c r="H97" s="497"/>
      <c r="I97" s="497"/>
      <c r="J97" s="497"/>
      <c r="K97" s="528"/>
      <c r="L97" s="13"/>
      <c r="M97" s="13"/>
      <c r="N97" s="13"/>
      <c r="O97" s="13"/>
      <c r="P97" s="13"/>
      <c r="Q97" s="13"/>
      <c r="R97" s="13"/>
      <c r="S97" s="13"/>
      <c r="T97" s="13"/>
      <c r="U97" s="13"/>
      <c r="V97" s="13"/>
    </row>
    <row r="98" spans="1:22" ht="50.25" customHeight="1" thickBot="1" x14ac:dyDescent="0.25">
      <c r="A98" s="13"/>
      <c r="B98" s="502"/>
      <c r="C98" s="488"/>
      <c r="D98" s="306"/>
      <c r="E98" s="306"/>
      <c r="F98" s="306"/>
      <c r="G98" s="306"/>
      <c r="H98" s="306"/>
      <c r="I98" s="306"/>
      <c r="J98" s="306"/>
      <c r="K98" s="253" t="s">
        <v>7</v>
      </c>
      <c r="L98" s="13"/>
      <c r="M98" s="13"/>
      <c r="N98" s="13"/>
      <c r="O98" s="13"/>
      <c r="P98" s="13"/>
      <c r="Q98" s="13"/>
      <c r="R98" s="13"/>
      <c r="S98" s="13"/>
      <c r="T98" s="13"/>
      <c r="U98" s="13"/>
      <c r="V98" s="13"/>
    </row>
    <row r="99" spans="1:22" x14ac:dyDescent="0.2">
      <c r="A99" s="13"/>
      <c r="B99" s="384"/>
      <c r="C99" s="350"/>
      <c r="D99" s="350"/>
      <c r="E99" s="350"/>
      <c r="F99" s="350"/>
      <c r="G99" s="350"/>
      <c r="H99" s="350"/>
      <c r="I99" s="350"/>
      <c r="J99" s="350"/>
      <c r="K99" s="350"/>
      <c r="L99" s="13"/>
      <c r="M99" s="13"/>
      <c r="N99" s="13"/>
      <c r="O99" s="13"/>
      <c r="P99" s="13"/>
      <c r="Q99" s="13"/>
      <c r="R99" s="13"/>
      <c r="S99" s="13"/>
      <c r="T99" s="13"/>
      <c r="U99" s="13"/>
      <c r="V99" s="13"/>
    </row>
    <row r="100" spans="1:22" x14ac:dyDescent="0.2">
      <c r="A100" s="13"/>
      <c r="B100" s="480" t="s">
        <v>7</v>
      </c>
      <c r="C100" s="481"/>
      <c r="D100" s="382">
        <f t="shared" ref="D100:J100" si="26">SUM(D101:D104)</f>
        <v>14</v>
      </c>
      <c r="E100" s="382">
        <f t="shared" si="26"/>
        <v>14</v>
      </c>
      <c r="F100" s="382">
        <f t="shared" si="26"/>
        <v>14</v>
      </c>
      <c r="G100" s="382">
        <f t="shared" si="26"/>
        <v>14</v>
      </c>
      <c r="H100" s="382">
        <f t="shared" si="26"/>
        <v>14</v>
      </c>
      <c r="I100" s="382">
        <f t="shared" si="26"/>
        <v>14</v>
      </c>
      <c r="J100" s="382">
        <f t="shared" si="26"/>
        <v>14</v>
      </c>
      <c r="K100" s="385">
        <f>SUM(D100:J100)</f>
        <v>98</v>
      </c>
      <c r="L100" s="13"/>
      <c r="M100" s="13"/>
      <c r="N100" s="13"/>
      <c r="O100" s="13"/>
      <c r="P100" s="13"/>
      <c r="Q100" s="13"/>
      <c r="R100" s="13"/>
      <c r="S100" s="13"/>
      <c r="T100" s="13"/>
      <c r="U100" s="13"/>
      <c r="V100" s="13"/>
    </row>
    <row r="101" spans="1:22" x14ac:dyDescent="0.2">
      <c r="A101" s="13"/>
      <c r="B101" s="480" t="s">
        <v>81</v>
      </c>
      <c r="C101" s="481"/>
      <c r="D101" s="382">
        <f>COUNTIF(D107:D120,1)</f>
        <v>14</v>
      </c>
      <c r="E101" s="382">
        <f t="shared" ref="E101:J101" si="27">COUNTIF(E107:E120,1)</f>
        <v>14</v>
      </c>
      <c r="F101" s="382">
        <f t="shared" si="27"/>
        <v>9</v>
      </c>
      <c r="G101" s="382">
        <f t="shared" si="27"/>
        <v>10</v>
      </c>
      <c r="H101" s="382">
        <f t="shared" si="27"/>
        <v>10</v>
      </c>
      <c r="I101" s="382">
        <f t="shared" si="27"/>
        <v>11</v>
      </c>
      <c r="J101" s="382">
        <f t="shared" si="27"/>
        <v>5</v>
      </c>
      <c r="K101" s="385">
        <f>SUM(D101:J101)</f>
        <v>73</v>
      </c>
      <c r="L101" s="13"/>
      <c r="M101" s="13"/>
      <c r="N101" s="13"/>
      <c r="O101" s="13"/>
      <c r="P101" s="13"/>
      <c r="Q101" s="13"/>
      <c r="R101" s="13"/>
      <c r="S101" s="13"/>
      <c r="T101" s="13"/>
      <c r="U101" s="13"/>
      <c r="V101" s="13"/>
    </row>
    <row r="102" spans="1:22" x14ac:dyDescent="0.2">
      <c r="A102" s="13"/>
      <c r="B102" s="529" t="s">
        <v>83</v>
      </c>
      <c r="C102" s="530"/>
      <c r="D102" s="386">
        <f t="shared" ref="D102:J102" si="28">COUNTIF(D107:D120,0)</f>
        <v>0</v>
      </c>
      <c r="E102" s="386">
        <f t="shared" si="28"/>
        <v>0</v>
      </c>
      <c r="F102" s="386">
        <f t="shared" si="28"/>
        <v>5</v>
      </c>
      <c r="G102" s="386">
        <f t="shared" si="28"/>
        <v>4</v>
      </c>
      <c r="H102" s="386">
        <f t="shared" si="28"/>
        <v>4</v>
      </c>
      <c r="I102" s="386">
        <f t="shared" si="28"/>
        <v>3</v>
      </c>
      <c r="J102" s="386">
        <f t="shared" si="28"/>
        <v>9</v>
      </c>
      <c r="K102" s="8">
        <f>SUM(D102:J102)</f>
        <v>25</v>
      </c>
      <c r="L102" s="13"/>
      <c r="M102" s="13"/>
      <c r="N102" s="13"/>
      <c r="O102" s="13"/>
      <c r="P102" s="13"/>
      <c r="Q102" s="13"/>
      <c r="R102" s="13"/>
      <c r="S102" s="13"/>
      <c r="T102" s="13"/>
      <c r="U102" s="13"/>
      <c r="V102" s="13"/>
    </row>
    <row r="103" spans="1:22" x14ac:dyDescent="0.2">
      <c r="A103" s="13"/>
      <c r="B103" s="529" t="s">
        <v>84</v>
      </c>
      <c r="C103" s="530"/>
      <c r="D103" s="386">
        <f t="shared" ref="D103:J103" si="29">COUNTIF(D107:D120,"J")</f>
        <v>0</v>
      </c>
      <c r="E103" s="386">
        <f t="shared" si="29"/>
        <v>0</v>
      </c>
      <c r="F103" s="386">
        <f t="shared" si="29"/>
        <v>0</v>
      </c>
      <c r="G103" s="386">
        <f t="shared" si="29"/>
        <v>0</v>
      </c>
      <c r="H103" s="386">
        <f t="shared" si="29"/>
        <v>0</v>
      </c>
      <c r="I103" s="386">
        <f t="shared" si="29"/>
        <v>0</v>
      </c>
      <c r="J103" s="386">
        <f t="shared" si="29"/>
        <v>0</v>
      </c>
      <c r="K103" s="8">
        <f>SUM(D103:J103)</f>
        <v>0</v>
      </c>
      <c r="L103" s="13"/>
      <c r="M103" s="13"/>
      <c r="N103" s="13"/>
      <c r="O103" s="13"/>
      <c r="P103" s="13"/>
      <c r="Q103" s="13"/>
      <c r="R103" s="13"/>
      <c r="S103" s="13"/>
      <c r="T103" s="13"/>
      <c r="U103" s="13"/>
      <c r="V103" s="13"/>
    </row>
    <row r="104" spans="1:22" x14ac:dyDescent="0.2">
      <c r="A104" s="13"/>
      <c r="B104" s="529" t="s">
        <v>85</v>
      </c>
      <c r="C104" s="530"/>
      <c r="D104" s="386">
        <f t="shared" ref="D104:J104" si="30">COUNTIF(D107:D120,"NA")</f>
        <v>0</v>
      </c>
      <c r="E104" s="386">
        <f t="shared" si="30"/>
        <v>0</v>
      </c>
      <c r="F104" s="386">
        <f t="shared" si="30"/>
        <v>0</v>
      </c>
      <c r="G104" s="386">
        <f t="shared" si="30"/>
        <v>0</v>
      </c>
      <c r="H104" s="386">
        <f t="shared" si="30"/>
        <v>0</v>
      </c>
      <c r="I104" s="386">
        <f t="shared" si="30"/>
        <v>0</v>
      </c>
      <c r="J104" s="386">
        <f t="shared" si="30"/>
        <v>0</v>
      </c>
      <c r="K104" s="8">
        <f>SUM(D104:J104)</f>
        <v>0</v>
      </c>
      <c r="L104" s="13"/>
      <c r="M104" s="13"/>
      <c r="N104" s="13"/>
      <c r="O104" s="13"/>
      <c r="P104" s="13"/>
      <c r="Q104" s="13"/>
      <c r="R104" s="13"/>
      <c r="S104" s="13"/>
      <c r="T104" s="13"/>
      <c r="U104" s="13"/>
      <c r="V104" s="13"/>
    </row>
    <row r="105" spans="1:22" x14ac:dyDescent="0.2">
      <c r="A105" s="13"/>
      <c r="B105" s="529" t="s">
        <v>136</v>
      </c>
      <c r="C105" s="530"/>
      <c r="D105" s="387">
        <f t="shared" ref="D105:K105" si="31">(D104*100)/D100</f>
        <v>0</v>
      </c>
      <c r="E105" s="387">
        <f t="shared" si="31"/>
        <v>0</v>
      </c>
      <c r="F105" s="387">
        <f t="shared" si="31"/>
        <v>0</v>
      </c>
      <c r="G105" s="387">
        <f t="shared" si="31"/>
        <v>0</v>
      </c>
      <c r="H105" s="387">
        <f t="shared" si="31"/>
        <v>0</v>
      </c>
      <c r="I105" s="387">
        <f t="shared" si="31"/>
        <v>0</v>
      </c>
      <c r="J105" s="387">
        <f t="shared" si="31"/>
        <v>0</v>
      </c>
      <c r="K105" s="388">
        <f t="shared" si="31"/>
        <v>0</v>
      </c>
      <c r="L105" s="13"/>
      <c r="M105" s="13"/>
      <c r="N105" s="13"/>
      <c r="O105" s="13"/>
      <c r="P105" s="13"/>
      <c r="Q105" s="13"/>
      <c r="R105" s="13"/>
      <c r="S105" s="13"/>
      <c r="T105" s="13"/>
      <c r="U105" s="13"/>
      <c r="V105" s="13"/>
    </row>
    <row r="106" spans="1:22" x14ac:dyDescent="0.2">
      <c r="A106" s="13"/>
      <c r="B106" s="248"/>
      <c r="C106" s="235"/>
      <c r="D106" s="235"/>
      <c r="E106" s="235"/>
      <c r="F106" s="235"/>
      <c r="G106" s="235"/>
      <c r="H106" s="235"/>
      <c r="I106" s="235"/>
      <c r="J106" s="235"/>
      <c r="K106" s="235"/>
      <c r="L106" s="13"/>
      <c r="M106" s="13"/>
      <c r="N106" s="13"/>
      <c r="O106" s="13"/>
      <c r="P106" s="13"/>
      <c r="Q106" s="13"/>
      <c r="R106" s="13"/>
      <c r="S106" s="13"/>
      <c r="T106" s="13"/>
      <c r="U106" s="13"/>
      <c r="V106" s="13"/>
    </row>
    <row r="107" spans="1:22" x14ac:dyDescent="0.2">
      <c r="A107" s="13"/>
      <c r="B107" s="286" t="s">
        <v>197</v>
      </c>
      <c r="C107" s="287">
        <v>1</v>
      </c>
      <c r="D107" s="372">
        <v>1</v>
      </c>
      <c r="E107" s="372">
        <v>1</v>
      </c>
      <c r="F107" s="372">
        <v>1</v>
      </c>
      <c r="G107" s="372">
        <v>1</v>
      </c>
      <c r="H107" s="372">
        <v>0</v>
      </c>
      <c r="I107" s="372">
        <v>1</v>
      </c>
      <c r="J107" s="372">
        <v>0</v>
      </c>
      <c r="K107" s="389">
        <f t="shared" ref="K107:K120" si="32">SUM(D107:J107)</f>
        <v>5</v>
      </c>
      <c r="L107" s="13"/>
      <c r="M107" s="13"/>
      <c r="N107" s="13"/>
      <c r="O107" s="13"/>
      <c r="P107" s="13"/>
      <c r="Q107" s="13"/>
      <c r="R107" s="13"/>
      <c r="S107" s="13"/>
      <c r="T107" s="13"/>
      <c r="U107" s="13"/>
      <c r="V107" s="13"/>
    </row>
    <row r="108" spans="1:22" x14ac:dyDescent="0.2">
      <c r="A108" s="13"/>
      <c r="B108" s="224" t="s">
        <v>197</v>
      </c>
      <c r="C108" s="22">
        <v>2</v>
      </c>
      <c r="D108" s="355">
        <v>1</v>
      </c>
      <c r="E108" s="355">
        <v>1</v>
      </c>
      <c r="F108" s="355">
        <v>1</v>
      </c>
      <c r="G108" s="355">
        <v>1</v>
      </c>
      <c r="H108" s="355">
        <v>1</v>
      </c>
      <c r="I108" s="355">
        <v>1</v>
      </c>
      <c r="J108" s="372">
        <v>0</v>
      </c>
      <c r="K108" s="390">
        <f t="shared" si="32"/>
        <v>6</v>
      </c>
      <c r="L108" s="13"/>
      <c r="M108" s="13"/>
      <c r="N108" s="13"/>
      <c r="O108" s="13"/>
      <c r="P108" s="13"/>
      <c r="Q108" s="13"/>
      <c r="R108" s="13"/>
      <c r="S108" s="13"/>
      <c r="T108" s="13"/>
      <c r="U108" s="13"/>
      <c r="V108" s="13"/>
    </row>
    <row r="109" spans="1:22" x14ac:dyDescent="0.2">
      <c r="A109" s="13"/>
      <c r="B109" s="224" t="s">
        <v>197</v>
      </c>
      <c r="C109" s="22">
        <v>3</v>
      </c>
      <c r="D109" s="355">
        <v>1</v>
      </c>
      <c r="E109" s="355">
        <v>1</v>
      </c>
      <c r="F109" s="355">
        <v>1</v>
      </c>
      <c r="G109" s="355">
        <v>0</v>
      </c>
      <c r="H109" s="355">
        <v>0</v>
      </c>
      <c r="I109" s="355">
        <v>0</v>
      </c>
      <c r="J109" s="372">
        <v>0</v>
      </c>
      <c r="K109" s="390">
        <f t="shared" si="32"/>
        <v>3</v>
      </c>
      <c r="L109" s="13"/>
      <c r="M109" s="13"/>
      <c r="N109" s="13"/>
      <c r="O109" s="13"/>
      <c r="P109" s="13"/>
      <c r="Q109" s="13"/>
      <c r="R109" s="13"/>
      <c r="S109" s="13"/>
      <c r="T109" s="13"/>
      <c r="U109" s="13"/>
      <c r="V109" s="13"/>
    </row>
    <row r="110" spans="1:22" x14ac:dyDescent="0.2">
      <c r="A110" s="13"/>
      <c r="B110" s="224" t="s">
        <v>197</v>
      </c>
      <c r="C110" s="22">
        <v>4</v>
      </c>
      <c r="D110" s="355">
        <v>1</v>
      </c>
      <c r="E110" s="355">
        <v>1</v>
      </c>
      <c r="F110" s="355">
        <v>1</v>
      </c>
      <c r="G110" s="355">
        <v>1</v>
      </c>
      <c r="H110" s="355">
        <v>1</v>
      </c>
      <c r="I110" s="355">
        <v>1</v>
      </c>
      <c r="J110" s="372">
        <v>0</v>
      </c>
      <c r="K110" s="390">
        <f t="shared" si="32"/>
        <v>6</v>
      </c>
      <c r="L110" s="13"/>
      <c r="M110" s="13"/>
      <c r="N110" s="13"/>
      <c r="O110" s="13"/>
      <c r="P110" s="13"/>
      <c r="Q110" s="13"/>
      <c r="R110" s="13"/>
      <c r="S110" s="13"/>
      <c r="T110" s="13"/>
      <c r="U110" s="13"/>
      <c r="V110" s="13"/>
    </row>
    <row r="111" spans="1:22" x14ac:dyDescent="0.2">
      <c r="A111" s="13"/>
      <c r="B111" s="224" t="s">
        <v>197</v>
      </c>
      <c r="C111" s="22">
        <v>5</v>
      </c>
      <c r="D111" s="355">
        <v>1</v>
      </c>
      <c r="E111" s="355">
        <v>1</v>
      </c>
      <c r="F111" s="355">
        <v>0</v>
      </c>
      <c r="G111" s="355">
        <v>1</v>
      </c>
      <c r="H111" s="355">
        <v>1</v>
      </c>
      <c r="I111" s="355">
        <v>1</v>
      </c>
      <c r="J111" s="372">
        <v>0</v>
      </c>
      <c r="K111" s="390">
        <f t="shared" si="32"/>
        <v>5</v>
      </c>
      <c r="L111" s="13"/>
      <c r="M111" s="13"/>
      <c r="N111" s="13"/>
      <c r="O111" s="13"/>
      <c r="P111" s="13"/>
      <c r="Q111" s="13"/>
      <c r="R111" s="13"/>
      <c r="S111" s="13"/>
      <c r="T111" s="13"/>
      <c r="U111" s="13"/>
      <c r="V111" s="13"/>
    </row>
    <row r="112" spans="1:22" x14ac:dyDescent="0.2">
      <c r="A112" s="13"/>
      <c r="B112" s="224" t="s">
        <v>197</v>
      </c>
      <c r="C112" s="22">
        <v>6</v>
      </c>
      <c r="D112" s="355">
        <v>1</v>
      </c>
      <c r="E112" s="355">
        <v>1</v>
      </c>
      <c r="F112" s="355">
        <v>1</v>
      </c>
      <c r="G112" s="355">
        <v>1</v>
      </c>
      <c r="H112" s="355">
        <v>1</v>
      </c>
      <c r="I112" s="355">
        <v>0</v>
      </c>
      <c r="J112" s="372">
        <v>0</v>
      </c>
      <c r="K112" s="390">
        <f t="shared" si="32"/>
        <v>5</v>
      </c>
      <c r="L112" s="13"/>
      <c r="M112" s="13"/>
      <c r="N112" s="13"/>
      <c r="O112" s="13"/>
      <c r="P112" s="13"/>
      <c r="Q112" s="13"/>
      <c r="R112" s="13"/>
      <c r="S112" s="13"/>
      <c r="T112" s="13"/>
      <c r="U112" s="13"/>
      <c r="V112" s="13"/>
    </row>
    <row r="113" spans="1:22" x14ac:dyDescent="0.2">
      <c r="A113" s="13"/>
      <c r="B113" s="224" t="s">
        <v>197</v>
      </c>
      <c r="C113" s="22">
        <v>7</v>
      </c>
      <c r="D113" s="355">
        <v>1</v>
      </c>
      <c r="E113" s="355">
        <v>1</v>
      </c>
      <c r="F113" s="355">
        <v>1</v>
      </c>
      <c r="G113" s="355">
        <v>1</v>
      </c>
      <c r="H113" s="355">
        <v>1</v>
      </c>
      <c r="I113" s="355">
        <v>1</v>
      </c>
      <c r="J113" s="372">
        <v>0</v>
      </c>
      <c r="K113" s="390">
        <f t="shared" si="32"/>
        <v>6</v>
      </c>
      <c r="L113" s="13"/>
      <c r="M113" s="13"/>
      <c r="N113" s="13"/>
      <c r="O113" s="13"/>
      <c r="P113" s="13"/>
      <c r="Q113" s="13"/>
      <c r="R113" s="13"/>
      <c r="S113" s="13"/>
      <c r="T113" s="13"/>
      <c r="U113" s="13"/>
      <c r="V113" s="13"/>
    </row>
    <row r="114" spans="1:22" x14ac:dyDescent="0.2">
      <c r="A114" s="13"/>
      <c r="B114" s="391" t="s">
        <v>194</v>
      </c>
      <c r="C114" s="381">
        <v>1</v>
      </c>
      <c r="D114" s="355">
        <v>1</v>
      </c>
      <c r="E114" s="355">
        <v>1</v>
      </c>
      <c r="F114" s="355">
        <v>1</v>
      </c>
      <c r="G114" s="355">
        <v>1</v>
      </c>
      <c r="H114" s="355">
        <v>1</v>
      </c>
      <c r="I114" s="355">
        <v>1</v>
      </c>
      <c r="J114" s="355">
        <v>1</v>
      </c>
      <c r="K114" s="385">
        <f t="shared" si="32"/>
        <v>7</v>
      </c>
      <c r="L114" s="13"/>
      <c r="M114" s="13"/>
      <c r="N114" s="13"/>
      <c r="O114" s="13"/>
      <c r="P114" s="13"/>
      <c r="Q114" s="13"/>
      <c r="R114" s="13"/>
      <c r="S114" s="13"/>
      <c r="T114" s="13"/>
      <c r="U114" s="13"/>
      <c r="V114" s="13"/>
    </row>
    <row r="115" spans="1:22" x14ac:dyDescent="0.2">
      <c r="A115" s="13"/>
      <c r="B115" s="224" t="s">
        <v>194</v>
      </c>
      <c r="C115" s="22">
        <v>2</v>
      </c>
      <c r="D115" s="355">
        <v>1</v>
      </c>
      <c r="E115" s="355">
        <v>1</v>
      </c>
      <c r="F115" s="355">
        <v>0</v>
      </c>
      <c r="G115" s="355">
        <v>0</v>
      </c>
      <c r="H115" s="355">
        <v>1</v>
      </c>
      <c r="I115" s="355">
        <v>0</v>
      </c>
      <c r="J115" s="355">
        <v>1</v>
      </c>
      <c r="K115" s="390">
        <f t="shared" si="32"/>
        <v>4</v>
      </c>
      <c r="L115" s="13"/>
      <c r="M115" s="13"/>
      <c r="N115" s="13"/>
      <c r="O115" s="13"/>
      <c r="P115" s="13"/>
      <c r="Q115" s="13"/>
      <c r="R115" s="13"/>
      <c r="S115" s="13"/>
      <c r="T115" s="13"/>
      <c r="U115" s="13"/>
      <c r="V115" s="13"/>
    </row>
    <row r="116" spans="1:22" x14ac:dyDescent="0.2">
      <c r="A116" s="13"/>
      <c r="B116" s="224" t="s">
        <v>194</v>
      </c>
      <c r="C116" s="22">
        <v>3</v>
      </c>
      <c r="D116" s="355">
        <v>1</v>
      </c>
      <c r="E116" s="355">
        <v>1</v>
      </c>
      <c r="F116" s="355">
        <v>0</v>
      </c>
      <c r="G116" s="355">
        <v>1</v>
      </c>
      <c r="H116" s="355">
        <v>1</v>
      </c>
      <c r="I116" s="355">
        <v>1</v>
      </c>
      <c r="J116" s="355">
        <v>1</v>
      </c>
      <c r="K116" s="390">
        <f t="shared" si="32"/>
        <v>6</v>
      </c>
      <c r="L116" s="13"/>
      <c r="M116" s="13"/>
      <c r="N116" s="13"/>
      <c r="O116" s="13"/>
      <c r="P116" s="13"/>
      <c r="Q116" s="13"/>
      <c r="R116" s="13"/>
      <c r="S116" s="13"/>
      <c r="T116" s="13"/>
      <c r="U116" s="13"/>
      <c r="V116" s="13"/>
    </row>
    <row r="117" spans="1:22" x14ac:dyDescent="0.2">
      <c r="A117" s="13"/>
      <c r="B117" s="224" t="s">
        <v>194</v>
      </c>
      <c r="C117" s="22">
        <v>4</v>
      </c>
      <c r="D117" s="355">
        <v>1</v>
      </c>
      <c r="E117" s="355">
        <v>1</v>
      </c>
      <c r="F117" s="355">
        <v>1</v>
      </c>
      <c r="G117" s="355">
        <v>0</v>
      </c>
      <c r="H117" s="355">
        <v>0</v>
      </c>
      <c r="I117" s="355">
        <v>1</v>
      </c>
      <c r="J117" s="355">
        <v>0</v>
      </c>
      <c r="K117" s="390">
        <f t="shared" si="32"/>
        <v>4</v>
      </c>
      <c r="L117" s="13"/>
      <c r="M117" s="13"/>
      <c r="N117" s="13"/>
      <c r="O117" s="13"/>
      <c r="P117" s="13"/>
      <c r="Q117" s="13"/>
      <c r="R117" s="13"/>
      <c r="S117" s="13"/>
      <c r="T117" s="13"/>
      <c r="U117" s="13"/>
      <c r="V117" s="13"/>
    </row>
    <row r="118" spans="1:22" x14ac:dyDescent="0.2">
      <c r="A118" s="13"/>
      <c r="B118" s="224" t="s">
        <v>194</v>
      </c>
      <c r="C118" s="22">
        <v>5</v>
      </c>
      <c r="D118" s="355">
        <v>1</v>
      </c>
      <c r="E118" s="355">
        <v>1</v>
      </c>
      <c r="F118" s="355">
        <v>0</v>
      </c>
      <c r="G118" s="355">
        <v>0</v>
      </c>
      <c r="H118" s="355">
        <v>1</v>
      </c>
      <c r="I118" s="355">
        <v>1</v>
      </c>
      <c r="J118" s="355">
        <v>1</v>
      </c>
      <c r="K118" s="390">
        <f t="shared" si="32"/>
        <v>5</v>
      </c>
      <c r="L118" s="13"/>
      <c r="M118" s="13"/>
      <c r="N118" s="13"/>
      <c r="O118" s="13"/>
      <c r="P118" s="13"/>
      <c r="Q118" s="13"/>
      <c r="R118" s="13"/>
      <c r="S118" s="13"/>
      <c r="T118" s="13"/>
      <c r="U118" s="13"/>
      <c r="V118" s="13"/>
    </row>
    <row r="119" spans="1:22" x14ac:dyDescent="0.2">
      <c r="A119" s="13"/>
      <c r="B119" s="224" t="s">
        <v>194</v>
      </c>
      <c r="C119" s="22">
        <v>6</v>
      </c>
      <c r="D119" s="355">
        <v>1</v>
      </c>
      <c r="E119" s="355">
        <v>1</v>
      </c>
      <c r="F119" s="355">
        <v>1</v>
      </c>
      <c r="G119" s="355">
        <v>1</v>
      </c>
      <c r="H119" s="355">
        <v>1</v>
      </c>
      <c r="I119" s="355">
        <v>1</v>
      </c>
      <c r="J119" s="355">
        <v>0</v>
      </c>
      <c r="K119" s="390">
        <f t="shared" si="32"/>
        <v>6</v>
      </c>
      <c r="L119" s="13"/>
      <c r="M119" s="13"/>
      <c r="N119" s="13"/>
      <c r="O119" s="13"/>
      <c r="P119" s="13"/>
      <c r="Q119" s="13"/>
      <c r="R119" s="13"/>
      <c r="S119" s="13"/>
      <c r="T119" s="13"/>
      <c r="U119" s="13"/>
      <c r="V119" s="13"/>
    </row>
    <row r="120" spans="1:22" x14ac:dyDescent="0.2">
      <c r="A120" s="13"/>
      <c r="B120" s="224" t="s">
        <v>194</v>
      </c>
      <c r="C120" s="22">
        <v>7</v>
      </c>
      <c r="D120" s="355">
        <v>1</v>
      </c>
      <c r="E120" s="355">
        <v>1</v>
      </c>
      <c r="F120" s="355">
        <v>0</v>
      </c>
      <c r="G120" s="355">
        <v>1</v>
      </c>
      <c r="H120" s="355">
        <v>0</v>
      </c>
      <c r="I120" s="355">
        <v>1</v>
      </c>
      <c r="J120" s="355">
        <v>1</v>
      </c>
      <c r="K120" s="390">
        <f t="shared" si="32"/>
        <v>5</v>
      </c>
      <c r="L120" s="13"/>
      <c r="M120" s="13"/>
      <c r="N120" s="13"/>
      <c r="O120" s="13"/>
      <c r="P120" s="13"/>
      <c r="Q120" s="13"/>
      <c r="R120" s="13"/>
      <c r="S120" s="13"/>
      <c r="T120" s="13"/>
      <c r="U120" s="13"/>
      <c r="V120" s="13"/>
    </row>
    <row r="121" spans="1:22" ht="15" thickBot="1" x14ac:dyDescent="0.25">
      <c r="A121" s="13"/>
      <c r="B121" s="392"/>
      <c r="C121" s="392"/>
      <c r="D121" s="392"/>
      <c r="E121" s="392"/>
      <c r="F121" s="392"/>
      <c r="G121" s="392"/>
      <c r="H121" s="392"/>
      <c r="I121" s="392"/>
      <c r="J121" s="392"/>
      <c r="K121" s="392"/>
      <c r="L121" s="13"/>
      <c r="M121" s="13"/>
      <c r="N121" s="13"/>
      <c r="O121" s="13"/>
      <c r="P121" s="13"/>
      <c r="Q121" s="13"/>
      <c r="R121" s="13"/>
      <c r="S121" s="13"/>
      <c r="T121" s="13"/>
      <c r="U121" s="13"/>
      <c r="V121" s="13"/>
    </row>
    <row r="122" spans="1:22" x14ac:dyDescent="0.2">
      <c r="A122" s="13"/>
      <c r="B122" s="13"/>
      <c r="C122" s="13"/>
      <c r="D122" s="13"/>
      <c r="E122" s="13"/>
      <c r="F122" s="13"/>
      <c r="L122" s="13"/>
      <c r="M122" s="13"/>
      <c r="N122" s="13"/>
      <c r="O122" s="13"/>
      <c r="P122" s="13"/>
      <c r="Q122" s="13"/>
      <c r="R122" s="13"/>
      <c r="S122" s="13"/>
      <c r="T122" s="13"/>
      <c r="U122" s="13"/>
      <c r="V122" s="13"/>
    </row>
    <row r="123" spans="1:22" x14ac:dyDescent="0.2">
      <c r="A123" s="13"/>
      <c r="B123" s="2" t="s">
        <v>86</v>
      </c>
      <c r="C123" s="6">
        <v>1</v>
      </c>
      <c r="D123" s="13"/>
      <c r="E123" s="13"/>
      <c r="F123" s="13"/>
      <c r="L123" s="13"/>
      <c r="M123" s="13"/>
      <c r="N123" s="13"/>
      <c r="O123" s="13"/>
      <c r="P123" s="13"/>
      <c r="Q123" s="13"/>
      <c r="R123" s="13"/>
      <c r="S123" s="13"/>
      <c r="T123" s="13"/>
      <c r="U123" s="13"/>
      <c r="V123" s="13"/>
    </row>
    <row r="124" spans="1:22" x14ac:dyDescent="0.2">
      <c r="A124" s="13"/>
      <c r="B124" s="2" t="s">
        <v>87</v>
      </c>
      <c r="C124" s="6">
        <v>0</v>
      </c>
      <c r="D124" s="13"/>
      <c r="E124" s="13"/>
      <c r="F124" s="13"/>
      <c r="L124" s="13"/>
      <c r="M124" s="13"/>
      <c r="N124" s="13"/>
      <c r="O124" s="13"/>
      <c r="P124" s="13"/>
      <c r="Q124" s="13"/>
      <c r="R124" s="13"/>
      <c r="S124" s="13"/>
      <c r="T124" s="13"/>
      <c r="U124" s="13"/>
      <c r="V124" s="13"/>
    </row>
    <row r="125" spans="1:22" x14ac:dyDescent="0.2">
      <c r="A125" s="13"/>
      <c r="B125" s="2" t="s">
        <v>88</v>
      </c>
      <c r="C125" s="6" t="s">
        <v>80</v>
      </c>
      <c r="D125" s="13"/>
      <c r="E125" s="13"/>
      <c r="F125" s="13"/>
      <c r="L125" s="13"/>
      <c r="M125" s="13"/>
      <c r="N125" s="13"/>
      <c r="O125" s="13"/>
      <c r="P125" s="13"/>
      <c r="Q125" s="13"/>
      <c r="R125" s="13"/>
      <c r="S125" s="13"/>
      <c r="T125" s="13"/>
      <c r="U125" s="13"/>
      <c r="V125" s="13"/>
    </row>
    <row r="126" spans="1:22" x14ac:dyDescent="0.2">
      <c r="A126" s="13"/>
      <c r="B126" s="2" t="s">
        <v>137</v>
      </c>
      <c r="C126" s="6" t="s">
        <v>89</v>
      </c>
      <c r="D126" s="13"/>
      <c r="E126" s="13"/>
      <c r="F126" s="13"/>
      <c r="L126" s="13"/>
      <c r="M126" s="13"/>
      <c r="N126" s="13"/>
      <c r="O126" s="13"/>
      <c r="P126" s="13"/>
      <c r="Q126" s="13"/>
      <c r="R126" s="13"/>
      <c r="S126" s="13"/>
      <c r="T126" s="13"/>
      <c r="U126" s="13"/>
      <c r="V126" s="13"/>
    </row>
    <row r="127" spans="1:22" x14ac:dyDescent="0.2">
      <c r="A127" s="13"/>
      <c r="B127" s="13"/>
      <c r="C127" s="13"/>
      <c r="D127" s="1"/>
      <c r="E127" s="1"/>
      <c r="F127" s="1"/>
      <c r="G127" s="1"/>
      <c r="H127" s="1"/>
      <c r="I127" s="1"/>
      <c r="J127" s="1"/>
      <c r="L127" s="13"/>
      <c r="M127" s="13"/>
      <c r="N127" s="13"/>
      <c r="O127" s="13"/>
      <c r="P127" s="13"/>
      <c r="Q127" s="13"/>
      <c r="R127" s="13"/>
      <c r="S127" s="13"/>
      <c r="T127" s="13"/>
      <c r="U127" s="13"/>
      <c r="V127" s="13"/>
    </row>
    <row r="128" spans="1:22" x14ac:dyDescent="0.2">
      <c r="A128" s="13"/>
      <c r="B128" s="1"/>
      <c r="C128" s="1"/>
      <c r="D128" s="1"/>
      <c r="E128" s="1"/>
      <c r="F128" s="1"/>
      <c r="G128" s="1"/>
      <c r="H128" s="1"/>
      <c r="I128" s="1"/>
      <c r="J128" s="1"/>
      <c r="L128" s="13"/>
      <c r="M128" s="13"/>
      <c r="N128" s="13"/>
      <c r="O128" s="13"/>
      <c r="P128" s="13"/>
      <c r="Q128" s="13"/>
      <c r="R128" s="13"/>
      <c r="S128" s="13"/>
      <c r="T128" s="13"/>
      <c r="U128" s="13"/>
      <c r="V128" s="13"/>
    </row>
    <row r="129" spans="1:22" x14ac:dyDescent="0.2">
      <c r="A129" s="13"/>
      <c r="B129" s="13"/>
      <c r="C129" s="1"/>
      <c r="D129" s="485" t="s">
        <v>90</v>
      </c>
      <c r="E129" s="487" t="s">
        <v>91</v>
      </c>
      <c r="F129" s="487" t="s">
        <v>92</v>
      </c>
      <c r="G129" s="487" t="s">
        <v>93</v>
      </c>
      <c r="H129" s="509" t="s">
        <v>94</v>
      </c>
      <c r="I129" s="487" t="s">
        <v>198</v>
      </c>
      <c r="J129" s="487" t="s">
        <v>95</v>
      </c>
      <c r="K129" s="508" t="s">
        <v>7</v>
      </c>
      <c r="L129" s="13"/>
      <c r="M129" s="13"/>
      <c r="N129" s="13"/>
      <c r="O129" s="13"/>
      <c r="P129" s="13"/>
      <c r="Q129" s="13"/>
      <c r="R129" s="13"/>
      <c r="S129" s="13"/>
      <c r="T129" s="13"/>
      <c r="U129" s="13"/>
      <c r="V129" s="13"/>
    </row>
    <row r="130" spans="1:22" x14ac:dyDescent="0.2">
      <c r="A130" s="13"/>
      <c r="B130" s="13"/>
      <c r="C130" s="1"/>
      <c r="D130" s="485"/>
      <c r="E130" s="487"/>
      <c r="F130" s="487"/>
      <c r="G130" s="487"/>
      <c r="H130" s="509"/>
      <c r="I130" s="487"/>
      <c r="J130" s="487"/>
      <c r="K130" s="508"/>
      <c r="L130" s="13"/>
      <c r="M130" s="13"/>
      <c r="N130" s="13"/>
      <c r="O130" s="13"/>
      <c r="P130" s="13"/>
      <c r="Q130" s="13"/>
      <c r="R130" s="13"/>
      <c r="S130" s="13"/>
      <c r="T130" s="13"/>
      <c r="U130" s="13"/>
      <c r="V130" s="13"/>
    </row>
    <row r="131" spans="1:22" x14ac:dyDescent="0.2">
      <c r="A131" s="13"/>
      <c r="B131" s="13"/>
      <c r="C131" s="1"/>
      <c r="D131" s="393">
        <f t="shared" ref="D131:J131" si="33">D101</f>
        <v>14</v>
      </c>
      <c r="E131" s="24">
        <f t="shared" si="33"/>
        <v>14</v>
      </c>
      <c r="F131" s="24">
        <f t="shared" si="33"/>
        <v>9</v>
      </c>
      <c r="G131" s="24">
        <f t="shared" si="33"/>
        <v>10</v>
      </c>
      <c r="H131" s="5">
        <f t="shared" si="33"/>
        <v>10</v>
      </c>
      <c r="I131" s="5">
        <f t="shared" si="33"/>
        <v>11</v>
      </c>
      <c r="J131" s="5">
        <f t="shared" si="33"/>
        <v>5</v>
      </c>
      <c r="K131" s="394">
        <f>SUM(D131:J131)</f>
        <v>73</v>
      </c>
      <c r="L131" s="13"/>
      <c r="M131" s="13"/>
      <c r="N131" s="13"/>
      <c r="O131" s="13"/>
      <c r="P131" s="13"/>
      <c r="Q131" s="13"/>
      <c r="R131" s="13"/>
      <c r="S131" s="13"/>
      <c r="T131" s="13"/>
      <c r="U131" s="13"/>
      <c r="V131" s="13"/>
    </row>
    <row r="132" spans="1:22" x14ac:dyDescent="0.2">
      <c r="A132" s="13"/>
      <c r="B132" s="13"/>
      <c r="C132" s="1"/>
      <c r="D132" s="1"/>
      <c r="E132" s="1"/>
      <c r="F132" s="1"/>
      <c r="G132" s="1"/>
      <c r="H132" s="1"/>
      <c r="I132" s="1"/>
      <c r="J132" s="1"/>
      <c r="K132" s="1"/>
      <c r="L132" s="13"/>
      <c r="M132" s="13"/>
      <c r="N132" s="13"/>
      <c r="O132" s="13"/>
      <c r="P132" s="13"/>
      <c r="Q132" s="13"/>
      <c r="R132" s="13"/>
      <c r="S132" s="13"/>
      <c r="T132" s="13"/>
      <c r="U132" s="13"/>
      <c r="V132" s="13"/>
    </row>
    <row r="133" spans="1:22" x14ac:dyDescent="0.2">
      <c r="A133" s="13"/>
      <c r="B133" s="485" t="s">
        <v>96</v>
      </c>
      <c r="C133" s="487"/>
      <c r="D133" s="487" t="s">
        <v>90</v>
      </c>
      <c r="E133" s="487" t="s">
        <v>91</v>
      </c>
      <c r="F133" s="487" t="s">
        <v>92</v>
      </c>
      <c r="G133" s="509" t="s">
        <v>93</v>
      </c>
      <c r="H133" s="509" t="s">
        <v>94</v>
      </c>
      <c r="I133" s="487" t="s">
        <v>198</v>
      </c>
      <c r="J133" s="487" t="s">
        <v>95</v>
      </c>
      <c r="K133" s="510" t="s">
        <v>7</v>
      </c>
      <c r="L133" s="13"/>
      <c r="M133" s="13"/>
      <c r="N133" s="13"/>
      <c r="O133" s="13"/>
      <c r="P133" s="13"/>
      <c r="Q133" s="13"/>
      <c r="R133" s="13"/>
      <c r="S133" s="13"/>
      <c r="T133" s="13"/>
      <c r="U133" s="13"/>
      <c r="V133" s="13"/>
    </row>
    <row r="134" spans="1:22" x14ac:dyDescent="0.2">
      <c r="A134" s="13"/>
      <c r="B134" s="485"/>
      <c r="C134" s="487"/>
      <c r="D134" s="487"/>
      <c r="E134" s="487"/>
      <c r="F134" s="487"/>
      <c r="G134" s="509"/>
      <c r="H134" s="509"/>
      <c r="I134" s="487"/>
      <c r="J134" s="487"/>
      <c r="K134" s="510"/>
      <c r="L134" s="13"/>
      <c r="M134" s="13"/>
      <c r="N134" s="13"/>
      <c r="O134" s="13"/>
      <c r="P134" s="13"/>
      <c r="Q134" s="13"/>
      <c r="R134" s="13"/>
      <c r="S134" s="13"/>
      <c r="T134" s="13"/>
      <c r="U134" s="13"/>
      <c r="V134" s="13"/>
    </row>
    <row r="135" spans="1:22" x14ac:dyDescent="0.2">
      <c r="A135" s="13"/>
      <c r="B135" s="485" t="s">
        <v>97</v>
      </c>
      <c r="C135" s="487"/>
      <c r="D135" s="3">
        <f t="shared" ref="D135:J135" si="34">D101</f>
        <v>14</v>
      </c>
      <c r="E135" s="3">
        <f t="shared" si="34"/>
        <v>14</v>
      </c>
      <c r="F135" s="3">
        <f t="shared" si="34"/>
        <v>9</v>
      </c>
      <c r="G135" s="4">
        <f t="shared" si="34"/>
        <v>10</v>
      </c>
      <c r="H135" s="3">
        <f t="shared" si="34"/>
        <v>10</v>
      </c>
      <c r="I135" s="3">
        <f t="shared" si="34"/>
        <v>11</v>
      </c>
      <c r="J135" s="3">
        <f t="shared" si="34"/>
        <v>5</v>
      </c>
      <c r="K135" s="395">
        <f>SUM(D135:J135)</f>
        <v>73</v>
      </c>
      <c r="L135" s="13"/>
      <c r="M135" s="13"/>
      <c r="N135" s="13"/>
      <c r="O135" s="13"/>
      <c r="P135" s="13"/>
      <c r="Q135" s="13"/>
      <c r="R135" s="13"/>
      <c r="S135" s="13"/>
      <c r="T135" s="13"/>
      <c r="U135" s="13"/>
      <c r="V135" s="13"/>
    </row>
    <row r="136" spans="1:22" x14ac:dyDescent="0.2">
      <c r="A136" s="13"/>
      <c r="B136" s="485" t="s">
        <v>98</v>
      </c>
      <c r="C136" s="487"/>
      <c r="D136" s="3">
        <f t="shared" ref="D136:J136" si="35">D102+D103</f>
        <v>0</v>
      </c>
      <c r="E136" s="3">
        <f t="shared" si="35"/>
        <v>0</v>
      </c>
      <c r="F136" s="3">
        <f t="shared" si="35"/>
        <v>5</v>
      </c>
      <c r="G136" s="3">
        <f t="shared" si="35"/>
        <v>4</v>
      </c>
      <c r="H136" s="3">
        <f t="shared" si="35"/>
        <v>4</v>
      </c>
      <c r="I136" s="3">
        <f t="shared" si="35"/>
        <v>3</v>
      </c>
      <c r="J136" s="3">
        <f t="shared" si="35"/>
        <v>9</v>
      </c>
      <c r="K136" s="395">
        <f>SUM(D136:J136)</f>
        <v>25</v>
      </c>
      <c r="L136" s="13"/>
      <c r="M136" s="13"/>
      <c r="N136" s="13"/>
      <c r="O136" s="13"/>
      <c r="P136" s="13"/>
      <c r="Q136" s="13"/>
      <c r="R136" s="13"/>
      <c r="S136" s="13"/>
      <c r="T136" s="13"/>
      <c r="U136" s="13"/>
      <c r="V136" s="13"/>
    </row>
    <row r="137" spans="1:22" x14ac:dyDescent="0.2">
      <c r="A137" s="13"/>
      <c r="B137" s="485" t="s">
        <v>99</v>
      </c>
      <c r="C137" s="487"/>
      <c r="D137" s="3">
        <f t="shared" ref="D137:J137" si="36">D100-D104</f>
        <v>14</v>
      </c>
      <c r="E137" s="3">
        <f t="shared" si="36"/>
        <v>14</v>
      </c>
      <c r="F137" s="3">
        <f t="shared" si="36"/>
        <v>14</v>
      </c>
      <c r="G137" s="3">
        <f t="shared" si="36"/>
        <v>14</v>
      </c>
      <c r="H137" s="3">
        <f t="shared" si="36"/>
        <v>14</v>
      </c>
      <c r="I137" s="3">
        <f t="shared" si="36"/>
        <v>14</v>
      </c>
      <c r="J137" s="3">
        <f t="shared" si="36"/>
        <v>14</v>
      </c>
      <c r="K137" s="395">
        <f>SUM(D137:J137)</f>
        <v>98</v>
      </c>
      <c r="L137" s="13"/>
      <c r="M137" s="13"/>
      <c r="N137" s="13"/>
      <c r="O137" s="13"/>
      <c r="P137" s="13"/>
      <c r="Q137" s="13"/>
      <c r="R137" s="13"/>
      <c r="S137" s="13"/>
      <c r="T137" s="13"/>
      <c r="U137" s="13"/>
      <c r="V137" s="13"/>
    </row>
    <row r="138" spans="1:22" x14ac:dyDescent="0.2">
      <c r="A138" s="13"/>
      <c r="B138" s="485" t="s">
        <v>85</v>
      </c>
      <c r="C138" s="487"/>
      <c r="D138" s="3">
        <f t="shared" ref="D138:J138" si="37">D104</f>
        <v>0</v>
      </c>
      <c r="E138" s="3">
        <f t="shared" si="37"/>
        <v>0</v>
      </c>
      <c r="F138" s="3">
        <f t="shared" si="37"/>
        <v>0</v>
      </c>
      <c r="G138" s="3">
        <f t="shared" si="37"/>
        <v>0</v>
      </c>
      <c r="H138" s="3">
        <f t="shared" si="37"/>
        <v>0</v>
      </c>
      <c r="I138" s="3">
        <f t="shared" si="37"/>
        <v>0</v>
      </c>
      <c r="J138" s="3">
        <f t="shared" si="37"/>
        <v>0</v>
      </c>
      <c r="K138" s="395">
        <f>SUM(D138:J138)</f>
        <v>0</v>
      </c>
      <c r="L138" s="13"/>
      <c r="M138" s="13"/>
      <c r="N138" s="13"/>
      <c r="O138" s="13"/>
      <c r="P138" s="13"/>
      <c r="Q138" s="13"/>
      <c r="R138" s="13"/>
      <c r="S138" s="13"/>
      <c r="T138" s="13"/>
      <c r="U138" s="13"/>
      <c r="V138" s="13"/>
    </row>
    <row r="139" spans="1:22" x14ac:dyDescent="0.2">
      <c r="A139" s="13"/>
      <c r="B139" s="1"/>
      <c r="C139" s="1"/>
      <c r="D139" s="1"/>
      <c r="E139" s="1"/>
      <c r="F139" s="1"/>
      <c r="G139" s="1"/>
      <c r="H139" s="1"/>
      <c r="I139" s="1"/>
      <c r="J139" s="1"/>
      <c r="K139" s="1"/>
      <c r="L139" s="13"/>
      <c r="M139" s="13"/>
      <c r="N139" s="13"/>
      <c r="O139" s="13"/>
      <c r="P139" s="13"/>
      <c r="Q139" s="13"/>
      <c r="R139" s="13"/>
      <c r="S139" s="13"/>
      <c r="T139" s="13"/>
      <c r="U139" s="13"/>
      <c r="V139" s="13"/>
    </row>
    <row r="140" spans="1:22" x14ac:dyDescent="0.2">
      <c r="A140" s="13"/>
      <c r="B140" s="1"/>
      <c r="C140" s="13"/>
      <c r="D140" s="509" t="s">
        <v>90</v>
      </c>
      <c r="E140" s="509" t="s">
        <v>91</v>
      </c>
      <c r="F140" s="509" t="s">
        <v>92</v>
      </c>
      <c r="G140" s="509" t="s">
        <v>93</v>
      </c>
      <c r="H140" s="509" t="s">
        <v>94</v>
      </c>
      <c r="I140" s="487" t="s">
        <v>198</v>
      </c>
      <c r="J140" s="509" t="s">
        <v>95</v>
      </c>
      <c r="K140" s="508" t="s">
        <v>7</v>
      </c>
      <c r="L140" s="13"/>
      <c r="M140" s="13"/>
      <c r="N140" s="13"/>
      <c r="O140" s="13"/>
      <c r="P140" s="13"/>
      <c r="Q140" s="13"/>
      <c r="R140" s="13"/>
      <c r="S140" s="13"/>
      <c r="T140" s="13"/>
      <c r="U140" s="13"/>
      <c r="V140" s="13"/>
    </row>
    <row r="141" spans="1:22" x14ac:dyDescent="0.2">
      <c r="A141" s="13"/>
      <c r="B141" s="1"/>
      <c r="C141" s="13"/>
      <c r="D141" s="509"/>
      <c r="E141" s="509"/>
      <c r="F141" s="509"/>
      <c r="G141" s="509"/>
      <c r="H141" s="509"/>
      <c r="I141" s="487"/>
      <c r="J141" s="509"/>
      <c r="K141" s="508"/>
      <c r="L141" s="13"/>
      <c r="M141" s="13"/>
      <c r="N141" s="13"/>
      <c r="O141" s="13"/>
      <c r="P141" s="13"/>
      <c r="Q141" s="13"/>
      <c r="R141" s="13"/>
      <c r="S141" s="13"/>
      <c r="T141" s="13"/>
      <c r="U141" s="13"/>
      <c r="V141" s="13"/>
    </row>
    <row r="142" spans="1:22" x14ac:dyDescent="0.2">
      <c r="A142" s="13"/>
      <c r="B142" s="478" t="s">
        <v>81</v>
      </c>
      <c r="C142" s="479"/>
      <c r="D142" s="60">
        <f t="shared" ref="D142:I142" si="38">D101/14</f>
        <v>1</v>
      </c>
      <c r="E142" s="60">
        <f t="shared" si="38"/>
        <v>1</v>
      </c>
      <c r="F142" s="60">
        <f t="shared" si="38"/>
        <v>0.6428571428571429</v>
      </c>
      <c r="G142" s="60">
        <f t="shared" si="38"/>
        <v>0.7142857142857143</v>
      </c>
      <c r="H142" s="60">
        <f t="shared" si="38"/>
        <v>0.7142857142857143</v>
      </c>
      <c r="I142" s="60">
        <f t="shared" si="38"/>
        <v>0.7857142857142857</v>
      </c>
      <c r="J142" s="60">
        <f>J101/7</f>
        <v>0.7142857142857143</v>
      </c>
      <c r="K142" s="396">
        <f>K101/(14*7)</f>
        <v>0.74489795918367352</v>
      </c>
      <c r="L142" s="13"/>
      <c r="M142" s="13"/>
      <c r="N142" s="13"/>
      <c r="O142" s="13"/>
      <c r="P142" s="13"/>
      <c r="Q142" s="13"/>
      <c r="R142" s="13"/>
      <c r="S142" s="13"/>
      <c r="T142" s="13"/>
      <c r="U142" s="13"/>
      <c r="V142" s="13"/>
    </row>
    <row r="143" spans="1:22" x14ac:dyDescent="0.2">
      <c r="A143" s="13"/>
      <c r="B143" s="478" t="s">
        <v>72</v>
      </c>
      <c r="C143" s="479"/>
      <c r="D143" s="60">
        <f t="shared" ref="D143:I143" si="39">(14-D101)/14</f>
        <v>0</v>
      </c>
      <c r="E143" s="60">
        <f t="shared" si="39"/>
        <v>0</v>
      </c>
      <c r="F143" s="60">
        <f t="shared" si="39"/>
        <v>0.35714285714285715</v>
      </c>
      <c r="G143" s="60">
        <f t="shared" si="39"/>
        <v>0.2857142857142857</v>
      </c>
      <c r="H143" s="60">
        <f t="shared" si="39"/>
        <v>0.2857142857142857</v>
      </c>
      <c r="I143" s="60">
        <f t="shared" si="39"/>
        <v>0.21428571428571427</v>
      </c>
      <c r="J143" s="60">
        <f>(7-J101)/7</f>
        <v>0.2857142857142857</v>
      </c>
      <c r="K143" s="397">
        <f>((14*7)-K101)/(14*7)</f>
        <v>0.25510204081632654</v>
      </c>
      <c r="L143" s="13"/>
      <c r="M143" s="13"/>
      <c r="N143" s="13"/>
      <c r="O143" s="13"/>
      <c r="P143" s="13"/>
      <c r="Q143" s="13"/>
      <c r="R143" s="13"/>
      <c r="S143" s="13"/>
      <c r="T143" s="13"/>
      <c r="U143" s="13"/>
      <c r="V143" s="13"/>
    </row>
    <row r="144" spans="1:22" x14ac:dyDescent="0.2">
      <c r="A144" s="13"/>
      <c r="B144" s="61"/>
      <c r="C144" s="13"/>
      <c r="D144" s="61"/>
      <c r="E144" s="249"/>
      <c r="F144" s="249"/>
      <c r="G144" s="249"/>
      <c r="H144" s="249"/>
      <c r="I144" s="250"/>
      <c r="J144" s="251"/>
      <c r="K144" s="251"/>
      <c r="L144" s="13"/>
      <c r="M144" s="13"/>
      <c r="N144" s="13"/>
      <c r="O144" s="13"/>
      <c r="P144" s="13"/>
      <c r="Q144" s="13"/>
      <c r="R144" s="13"/>
      <c r="S144" s="13"/>
      <c r="T144" s="13"/>
      <c r="U144" s="13"/>
      <c r="V144" s="13"/>
    </row>
    <row r="145" spans="1:22" x14ac:dyDescent="0.2">
      <c r="A145" s="13"/>
      <c r="B145" s="61"/>
      <c r="C145" s="61"/>
      <c r="D145" s="252"/>
      <c r="E145" s="252"/>
      <c r="F145" s="252"/>
      <c r="G145" s="252"/>
      <c r="H145" s="252"/>
      <c r="I145" s="252"/>
      <c r="J145" s="252"/>
      <c r="L145" s="13"/>
      <c r="M145" s="13"/>
      <c r="N145" s="13"/>
      <c r="O145" s="13"/>
      <c r="P145" s="13"/>
      <c r="Q145" s="13"/>
      <c r="R145" s="13"/>
      <c r="S145" s="13"/>
      <c r="T145" s="13"/>
      <c r="U145" s="13"/>
      <c r="V145" s="13"/>
    </row>
    <row r="146" spans="1:22" x14ac:dyDescent="0.2">
      <c r="A146" s="13"/>
      <c r="B146" s="61"/>
      <c r="C146" s="61"/>
      <c r="D146" s="61"/>
      <c r="E146" s="61"/>
      <c r="F146" s="61"/>
      <c r="G146" s="61"/>
      <c r="H146" s="61"/>
      <c r="I146" s="61"/>
      <c r="J146" s="61"/>
      <c r="L146" s="13"/>
      <c r="M146" s="13"/>
      <c r="N146" s="13"/>
      <c r="O146" s="13"/>
      <c r="P146" s="13"/>
      <c r="Q146" s="13"/>
      <c r="R146" s="13"/>
      <c r="S146" s="13"/>
      <c r="T146" s="13"/>
      <c r="U146" s="13"/>
      <c r="V146" s="13"/>
    </row>
    <row r="147" spans="1:22" x14ac:dyDescent="0.2">
      <c r="A147" s="13"/>
      <c r="B147" s="61"/>
      <c r="C147" s="61"/>
      <c r="D147" s="61"/>
      <c r="E147" s="61"/>
      <c r="F147" s="61"/>
      <c r="G147" s="61"/>
      <c r="H147" s="61"/>
      <c r="I147" s="61"/>
      <c r="J147" s="61"/>
      <c r="L147" s="13"/>
      <c r="M147" s="13"/>
      <c r="N147" s="13"/>
      <c r="O147" s="13"/>
      <c r="P147" s="13"/>
      <c r="Q147" s="13"/>
      <c r="R147" s="13"/>
      <c r="S147" s="13"/>
      <c r="T147" s="13"/>
      <c r="U147" s="13"/>
      <c r="V147" s="13"/>
    </row>
    <row r="148" spans="1:22" x14ac:dyDescent="0.2">
      <c r="A148" s="13"/>
      <c r="B148" s="61"/>
      <c r="C148" s="61"/>
      <c r="D148" s="61"/>
      <c r="E148" s="61"/>
      <c r="F148" s="61"/>
      <c r="G148" s="61"/>
      <c r="H148" s="61"/>
      <c r="I148" s="61"/>
      <c r="J148" s="61"/>
      <c r="L148" s="13"/>
      <c r="M148" s="13"/>
      <c r="N148" s="13"/>
      <c r="O148" s="13"/>
      <c r="P148" s="13"/>
      <c r="Q148" s="13"/>
      <c r="R148" s="13"/>
      <c r="S148" s="13"/>
      <c r="T148" s="13"/>
      <c r="U148" s="13"/>
      <c r="V148" s="13"/>
    </row>
    <row r="149" spans="1:22" x14ac:dyDescent="0.2">
      <c r="A149" s="13"/>
      <c r="B149" s="61"/>
      <c r="C149" s="61"/>
      <c r="D149" s="61"/>
      <c r="E149" s="61"/>
      <c r="F149" s="61"/>
      <c r="G149" s="61"/>
      <c r="H149" s="61"/>
      <c r="I149" s="61"/>
      <c r="J149" s="61"/>
      <c r="L149" s="13"/>
      <c r="M149" s="13"/>
      <c r="N149" s="13"/>
      <c r="O149" s="13"/>
      <c r="P149" s="13"/>
      <c r="Q149" s="13"/>
      <c r="R149" s="13"/>
      <c r="S149" s="13"/>
      <c r="T149" s="13"/>
      <c r="U149" s="13"/>
      <c r="V149" s="13"/>
    </row>
    <row r="150" spans="1:22" x14ac:dyDescent="0.2">
      <c r="A150" s="13"/>
      <c r="B150" s="61"/>
      <c r="C150" s="61"/>
      <c r="D150" s="61"/>
      <c r="E150" s="61"/>
      <c r="F150" s="61"/>
      <c r="G150" s="61"/>
      <c r="H150" s="61"/>
      <c r="I150" s="61"/>
      <c r="J150" s="61"/>
      <c r="L150" s="13"/>
      <c r="M150" s="13"/>
      <c r="N150" s="13"/>
      <c r="O150" s="13"/>
      <c r="P150" s="13"/>
      <c r="Q150" s="13"/>
      <c r="R150" s="13"/>
      <c r="S150" s="13"/>
      <c r="T150" s="13"/>
      <c r="U150" s="13"/>
      <c r="V150" s="13"/>
    </row>
    <row r="151" spans="1:22" x14ac:dyDescent="0.2">
      <c r="A151" s="13"/>
      <c r="B151" s="61"/>
      <c r="C151" s="61"/>
      <c r="D151" s="61"/>
      <c r="E151" s="61"/>
      <c r="F151" s="61"/>
      <c r="G151" s="61"/>
      <c r="H151" s="61"/>
      <c r="I151" s="61"/>
      <c r="J151" s="61"/>
      <c r="L151" s="13"/>
      <c r="M151" s="13"/>
      <c r="N151" s="13"/>
      <c r="O151" s="13"/>
      <c r="P151" s="13"/>
      <c r="Q151" s="13"/>
      <c r="R151" s="13"/>
      <c r="S151" s="13"/>
      <c r="T151" s="13"/>
      <c r="U151" s="13"/>
      <c r="V151" s="13"/>
    </row>
    <row r="152" spans="1:22" x14ac:dyDescent="0.2">
      <c r="A152" s="13"/>
      <c r="B152" s="13"/>
      <c r="C152" s="13"/>
      <c r="D152" s="13"/>
      <c r="E152" s="13"/>
      <c r="F152" s="13"/>
      <c r="L152" s="13"/>
      <c r="M152" s="13"/>
      <c r="N152" s="13"/>
      <c r="O152" s="13"/>
      <c r="P152" s="13"/>
      <c r="Q152" s="13"/>
      <c r="R152" s="13"/>
      <c r="S152" s="13"/>
      <c r="T152" s="13"/>
      <c r="U152" s="13"/>
      <c r="V152" s="13"/>
    </row>
    <row r="153" spans="1:22" x14ac:dyDescent="0.2">
      <c r="A153" s="13"/>
      <c r="B153" s="13"/>
      <c r="C153" s="13"/>
      <c r="D153" s="13"/>
      <c r="E153" s="13"/>
      <c r="F153" s="13"/>
      <c r="L153" s="13"/>
      <c r="M153" s="13"/>
      <c r="N153" s="13"/>
      <c r="O153" s="13"/>
      <c r="P153" s="13"/>
      <c r="Q153" s="13"/>
      <c r="R153" s="13"/>
      <c r="S153" s="13"/>
      <c r="T153" s="13"/>
      <c r="U153" s="13"/>
      <c r="V153" s="13"/>
    </row>
    <row r="154" spans="1:22" x14ac:dyDescent="0.2">
      <c r="A154" s="13"/>
      <c r="B154" s="13"/>
      <c r="C154" s="13"/>
      <c r="D154" s="13"/>
      <c r="E154" s="13"/>
      <c r="F154" s="13"/>
      <c r="L154" s="13"/>
      <c r="M154" s="13"/>
      <c r="N154" s="13"/>
      <c r="O154" s="13"/>
      <c r="P154" s="13"/>
      <c r="Q154" s="13"/>
      <c r="R154" s="13"/>
      <c r="S154" s="13"/>
      <c r="T154" s="13"/>
      <c r="U154" s="13"/>
      <c r="V154" s="13"/>
    </row>
    <row r="155" spans="1:22" x14ac:dyDescent="0.2">
      <c r="A155" s="13"/>
      <c r="B155" s="13"/>
      <c r="C155" s="13"/>
      <c r="D155" s="13"/>
      <c r="E155" s="13"/>
      <c r="F155" s="13"/>
      <c r="L155" s="13"/>
      <c r="M155" s="13"/>
      <c r="N155" s="13"/>
      <c r="O155" s="13"/>
      <c r="P155" s="13"/>
      <c r="Q155" s="13"/>
      <c r="R155" s="13"/>
      <c r="S155" s="13"/>
      <c r="T155" s="13"/>
      <c r="U155" s="13"/>
      <c r="V155" s="13"/>
    </row>
    <row r="156" spans="1:22" x14ac:dyDescent="0.2">
      <c r="A156" s="13"/>
      <c r="B156" s="13"/>
      <c r="C156" s="13"/>
      <c r="D156" s="13"/>
      <c r="E156" s="13"/>
      <c r="F156" s="13"/>
      <c r="L156" s="13"/>
      <c r="M156" s="13"/>
      <c r="N156" s="13"/>
      <c r="O156" s="13"/>
      <c r="P156" s="13"/>
      <c r="Q156" s="13"/>
      <c r="R156" s="13"/>
      <c r="S156" s="13"/>
      <c r="T156" s="13"/>
      <c r="U156" s="13"/>
      <c r="V156" s="13"/>
    </row>
    <row r="157" spans="1:22" x14ac:dyDescent="0.2">
      <c r="A157" s="13"/>
      <c r="B157" s="13"/>
      <c r="C157" s="13"/>
      <c r="D157" s="13"/>
      <c r="E157" s="13"/>
      <c r="F157" s="13"/>
      <c r="L157" s="13"/>
      <c r="M157" s="13"/>
      <c r="N157" s="13"/>
      <c r="O157" s="13"/>
      <c r="P157" s="13"/>
      <c r="Q157" s="13"/>
      <c r="R157" s="13"/>
      <c r="S157" s="13"/>
      <c r="T157" s="13"/>
      <c r="U157" s="13"/>
      <c r="V157" s="13"/>
    </row>
    <row r="158" spans="1:22" x14ac:dyDescent="0.2">
      <c r="A158" s="13"/>
      <c r="B158" s="13"/>
      <c r="C158" s="13"/>
      <c r="D158" s="13"/>
      <c r="E158" s="13"/>
      <c r="F158" s="13"/>
      <c r="L158" s="13"/>
      <c r="M158" s="13"/>
      <c r="N158" s="13"/>
      <c r="O158" s="13"/>
      <c r="P158" s="13"/>
      <c r="Q158" s="13"/>
      <c r="R158" s="13"/>
      <c r="S158" s="13"/>
      <c r="T158" s="13"/>
      <c r="U158" s="13"/>
      <c r="V158" s="13"/>
    </row>
    <row r="159" spans="1:22" x14ac:dyDescent="0.2">
      <c r="A159" s="13"/>
      <c r="B159" s="13"/>
      <c r="C159" s="13"/>
      <c r="D159" s="13"/>
      <c r="E159" s="13"/>
      <c r="F159" s="13"/>
      <c r="L159" s="13"/>
      <c r="M159" s="13"/>
      <c r="N159" s="13"/>
      <c r="O159" s="13"/>
      <c r="P159" s="13"/>
      <c r="Q159" s="13"/>
      <c r="R159" s="13"/>
      <c r="S159" s="13"/>
      <c r="T159" s="13"/>
      <c r="U159" s="13"/>
      <c r="V159" s="13"/>
    </row>
    <row r="160" spans="1:22" x14ac:dyDescent="0.2">
      <c r="A160" s="13"/>
      <c r="B160" s="13"/>
      <c r="C160" s="13"/>
      <c r="D160" s="13"/>
      <c r="E160" s="13"/>
      <c r="F160" s="13"/>
      <c r="L160" s="13"/>
      <c r="M160" s="13"/>
      <c r="N160" s="13"/>
      <c r="O160" s="13"/>
      <c r="P160" s="13"/>
      <c r="Q160" s="13"/>
      <c r="R160" s="13"/>
      <c r="S160" s="13"/>
      <c r="T160" s="13"/>
      <c r="U160" s="13"/>
      <c r="V160" s="13"/>
    </row>
    <row r="161" spans="1:22" x14ac:dyDescent="0.2">
      <c r="A161" s="13"/>
      <c r="B161" s="13"/>
      <c r="C161" s="13"/>
      <c r="D161" s="13"/>
      <c r="E161" s="13"/>
      <c r="F161" s="13"/>
      <c r="L161" s="13"/>
      <c r="M161" s="13"/>
      <c r="N161" s="13"/>
      <c r="O161" s="13"/>
      <c r="P161" s="13"/>
      <c r="Q161" s="13"/>
      <c r="R161" s="13"/>
      <c r="S161" s="13"/>
      <c r="T161" s="13"/>
      <c r="U161" s="13"/>
      <c r="V161" s="13"/>
    </row>
    <row r="162" spans="1:22" x14ac:dyDescent="0.2">
      <c r="A162" s="13"/>
      <c r="B162" s="13"/>
      <c r="C162" s="13"/>
      <c r="D162" s="13"/>
      <c r="E162" s="13"/>
      <c r="F162" s="13"/>
      <c r="L162" s="13"/>
      <c r="M162" s="13"/>
      <c r="N162" s="13"/>
      <c r="O162" s="13"/>
      <c r="P162" s="13"/>
      <c r="Q162" s="13"/>
      <c r="R162" s="13"/>
      <c r="S162" s="13"/>
      <c r="T162" s="13"/>
      <c r="U162" s="13"/>
      <c r="V162" s="13"/>
    </row>
    <row r="163" spans="1:22" x14ac:dyDescent="0.2">
      <c r="A163" s="13"/>
      <c r="B163" s="13"/>
      <c r="C163" s="13"/>
      <c r="D163" s="13"/>
      <c r="E163" s="13"/>
      <c r="F163" s="13"/>
      <c r="L163" s="13"/>
      <c r="M163" s="13"/>
      <c r="N163" s="13"/>
      <c r="O163" s="13"/>
      <c r="P163" s="13"/>
      <c r="Q163" s="13"/>
      <c r="R163" s="13"/>
      <c r="S163" s="13"/>
      <c r="T163" s="13"/>
      <c r="U163" s="13"/>
      <c r="V163" s="13"/>
    </row>
    <row r="164" spans="1:22" x14ac:dyDescent="0.2">
      <c r="A164" s="13"/>
      <c r="B164" s="13"/>
      <c r="C164" s="13"/>
      <c r="D164" s="13"/>
      <c r="E164" s="13"/>
      <c r="F164" s="13"/>
      <c r="L164" s="13"/>
      <c r="M164" s="13"/>
      <c r="N164" s="13"/>
      <c r="O164" s="13"/>
      <c r="P164" s="13"/>
      <c r="Q164" s="13"/>
      <c r="R164" s="13"/>
      <c r="S164" s="13"/>
      <c r="T164" s="13"/>
      <c r="U164" s="13"/>
      <c r="V164" s="13"/>
    </row>
  </sheetData>
  <mergeCells count="108">
    <mergeCell ref="AG6:AH6"/>
    <mergeCell ref="AC6:AD6"/>
    <mergeCell ref="AE6:AF6"/>
    <mergeCell ref="A23:T23"/>
    <mergeCell ref="A24:T24"/>
    <mergeCell ref="B26:K26"/>
    <mergeCell ref="B27:K27"/>
    <mergeCell ref="B29:B30"/>
    <mergeCell ref="C29:C30"/>
    <mergeCell ref="D29:K29"/>
    <mergeCell ref="B1:Z1"/>
    <mergeCell ref="N3:Y3"/>
    <mergeCell ref="S5:S6"/>
    <mergeCell ref="T5:T6"/>
    <mergeCell ref="U5:U6"/>
    <mergeCell ref="V5:V6"/>
    <mergeCell ref="B5:B6"/>
    <mergeCell ref="C5:J5"/>
    <mergeCell ref="B3:J3"/>
    <mergeCell ref="N5:N6"/>
    <mergeCell ref="Z5:Z6"/>
    <mergeCell ref="X5:X6"/>
    <mergeCell ref="Y5:Y6"/>
    <mergeCell ref="W5:W6"/>
    <mergeCell ref="R5:R6"/>
    <mergeCell ref="Q5:Q6"/>
    <mergeCell ref="O5:P6"/>
    <mergeCell ref="E140:E141"/>
    <mergeCell ref="F140:F141"/>
    <mergeCell ref="G140:G141"/>
    <mergeCell ref="H140:H141"/>
    <mergeCell ref="I140:I141"/>
    <mergeCell ref="J140:J141"/>
    <mergeCell ref="B97:B98"/>
    <mergeCell ref="C97:C98"/>
    <mergeCell ref="D97:K97"/>
    <mergeCell ref="B100:C100"/>
    <mergeCell ref="B101:C101"/>
    <mergeCell ref="B102:C102"/>
    <mergeCell ref="B103:C103"/>
    <mergeCell ref="B104:C104"/>
    <mergeCell ref="B105:C105"/>
    <mergeCell ref="D129:D130"/>
    <mergeCell ref="B45:C45"/>
    <mergeCell ref="B46:C46"/>
    <mergeCell ref="B47:C47"/>
    <mergeCell ref="B48:C48"/>
    <mergeCell ref="B49:C49"/>
    <mergeCell ref="B50:C50"/>
    <mergeCell ref="D56:D57"/>
    <mergeCell ref="E56:E57"/>
    <mergeCell ref="F56:F57"/>
    <mergeCell ref="G56:G57"/>
    <mergeCell ref="H56:H57"/>
    <mergeCell ref="I56:I57"/>
    <mergeCell ref="J56:J57"/>
    <mergeCell ref="K56:K57"/>
    <mergeCell ref="B60:C61"/>
    <mergeCell ref="D60:D61"/>
    <mergeCell ref="E60:E61"/>
    <mergeCell ref="F60:F61"/>
    <mergeCell ref="G60:G61"/>
    <mergeCell ref="H60:H61"/>
    <mergeCell ref="I60:I61"/>
    <mergeCell ref="J60:J61"/>
    <mergeCell ref="K60:K61"/>
    <mergeCell ref="B62:C62"/>
    <mergeCell ref="B63:C63"/>
    <mergeCell ref="B64:C64"/>
    <mergeCell ref="B65:C65"/>
    <mergeCell ref="D67:D68"/>
    <mergeCell ref="E67:E68"/>
    <mergeCell ref="F67:F68"/>
    <mergeCell ref="G67:G68"/>
    <mergeCell ref="H67:H68"/>
    <mergeCell ref="I67:I68"/>
    <mergeCell ref="J67:J68"/>
    <mergeCell ref="K67:K68"/>
    <mergeCell ref="B69:C69"/>
    <mergeCell ref="B70:C70"/>
    <mergeCell ref="A91:T91"/>
    <mergeCell ref="A92:T92"/>
    <mergeCell ref="B94:K94"/>
    <mergeCell ref="B95:K95"/>
    <mergeCell ref="B135:C135"/>
    <mergeCell ref="B136:C136"/>
    <mergeCell ref="B137:C137"/>
    <mergeCell ref="B138:C138"/>
    <mergeCell ref="K140:K141"/>
    <mergeCell ref="B142:C142"/>
    <mergeCell ref="B143:C143"/>
    <mergeCell ref="E129:E130"/>
    <mergeCell ref="F129:F130"/>
    <mergeCell ref="G129:G130"/>
    <mergeCell ref="H129:H130"/>
    <mergeCell ref="I129:I130"/>
    <mergeCell ref="J129:J130"/>
    <mergeCell ref="K129:K130"/>
    <mergeCell ref="B133:C134"/>
    <mergeCell ref="D133:D134"/>
    <mergeCell ref="E133:E134"/>
    <mergeCell ref="F133:F134"/>
    <mergeCell ref="G133:G134"/>
    <mergeCell ref="H133:H134"/>
    <mergeCell ref="I133:I134"/>
    <mergeCell ref="J133:J134"/>
    <mergeCell ref="K133:K134"/>
    <mergeCell ref="D140:D141"/>
  </mergeCells>
  <conditionalFormatting sqref="C51">
    <cfRule type="cellIs" dxfId="171" priority="45" operator="equal">
      <formula>1</formula>
    </cfRule>
  </conditionalFormatting>
  <conditionalFormatting sqref="C52">
    <cfRule type="cellIs" dxfId="170" priority="44" operator="equal">
      <formula>0</formula>
    </cfRule>
  </conditionalFormatting>
  <conditionalFormatting sqref="C53">
    <cfRule type="cellIs" dxfId="169" priority="43" operator="equal">
      <formula>"J"</formula>
    </cfRule>
  </conditionalFormatting>
  <conditionalFormatting sqref="C54">
    <cfRule type="cellIs" dxfId="168" priority="42" operator="equal">
      <formula>"NA"</formula>
    </cfRule>
  </conditionalFormatting>
  <conditionalFormatting sqref="B31:C34 B36:C44">
    <cfRule type="expression" dxfId="167" priority="46">
      <formula>COUNTIF($E138:$N138,"1")</formula>
    </cfRule>
  </conditionalFormatting>
  <conditionalFormatting sqref="E31:J31 D32:J44 J31:J37">
    <cfRule type="cellIs" dxfId="166" priority="38" operator="equal">
      <formula>$C$29</formula>
    </cfRule>
    <cfRule type="cellIs" dxfId="165" priority="39" operator="equal">
      <formula>$C$28</formula>
    </cfRule>
    <cfRule type="cellIs" dxfId="164" priority="40" operator="equal">
      <formula>$C$27</formula>
    </cfRule>
    <cfRule type="cellIs" dxfId="163" priority="41" operator="equal">
      <formula>1</formula>
    </cfRule>
  </conditionalFormatting>
  <conditionalFormatting sqref="D31:J44">
    <cfRule type="cellIs" dxfId="162" priority="34" operator="equal">
      <formula>"NA"</formula>
    </cfRule>
    <cfRule type="cellIs" dxfId="161" priority="35" operator="equal">
      <formula>"J"</formula>
    </cfRule>
    <cfRule type="cellIs" dxfId="160" priority="36" operator="equal">
      <formula>0</formula>
    </cfRule>
    <cfRule type="cellIs" dxfId="159" priority="37" operator="equal">
      <formula>1</formula>
    </cfRule>
  </conditionalFormatting>
  <conditionalFormatting sqref="D31:J44">
    <cfRule type="cellIs" dxfId="158" priority="30" operator="equal">
      <formula>"NA"</formula>
    </cfRule>
    <cfRule type="cellIs" dxfId="157" priority="31" operator="equal">
      <formula>"J"</formula>
    </cfRule>
    <cfRule type="cellIs" dxfId="156" priority="32" operator="equal">
      <formula>0</formula>
    </cfRule>
    <cfRule type="cellIs" dxfId="155" priority="33" operator="equal">
      <formula>1</formula>
    </cfRule>
  </conditionalFormatting>
  <conditionalFormatting sqref="C123">
    <cfRule type="cellIs" dxfId="154" priority="24" operator="equal">
      <formula>1</formula>
    </cfRule>
  </conditionalFormatting>
  <conditionalFormatting sqref="C124">
    <cfRule type="cellIs" dxfId="153" priority="23" operator="equal">
      <formula>0</formula>
    </cfRule>
  </conditionalFormatting>
  <conditionalFormatting sqref="C125">
    <cfRule type="cellIs" dxfId="152" priority="22" operator="equal">
      <formula>"J"</formula>
    </cfRule>
  </conditionalFormatting>
  <conditionalFormatting sqref="C126">
    <cfRule type="cellIs" dxfId="151" priority="21" operator="equal">
      <formula>"NA"</formula>
    </cfRule>
  </conditionalFormatting>
  <conditionalFormatting sqref="B107:C120">
    <cfRule type="expression" dxfId="150" priority="25">
      <formula>COUNTIF($E210:$N210,"1")</formula>
    </cfRule>
  </conditionalFormatting>
  <conditionalFormatting sqref="D107:J109 J107:J113">
    <cfRule type="cellIs" dxfId="149" priority="17" operator="equal">
      <formula>"NA"</formula>
    </cfRule>
    <cfRule type="cellIs" dxfId="148" priority="18" operator="equal">
      <formula>"J"</formula>
    </cfRule>
    <cfRule type="cellIs" dxfId="147" priority="19" operator="equal">
      <formula>0</formula>
    </cfRule>
    <cfRule type="cellIs" dxfId="146" priority="20" operator="equal">
      <formula>1</formula>
    </cfRule>
  </conditionalFormatting>
  <conditionalFormatting sqref="D107:J109 J107:J113">
    <cfRule type="cellIs" dxfId="145" priority="13" operator="equal">
      <formula>"NA"</formula>
    </cfRule>
    <cfRule type="cellIs" dxfId="144" priority="14" operator="equal">
      <formula>"J"</formula>
    </cfRule>
    <cfRule type="cellIs" dxfId="143" priority="15" operator="equal">
      <formula>0</formula>
    </cfRule>
    <cfRule type="cellIs" dxfId="142" priority="16" operator="equal">
      <formula>1</formula>
    </cfRule>
  </conditionalFormatting>
  <conditionalFormatting sqref="E107:J107 D108:J109 J107:J113">
    <cfRule type="cellIs" dxfId="141" priority="26" operator="equal">
      <formula>$C$33</formula>
    </cfRule>
    <cfRule type="cellIs" dxfId="140" priority="27" operator="equal">
      <formula>$C$32</formula>
    </cfRule>
    <cfRule type="cellIs" dxfId="139" priority="28" operator="equal">
      <formula>$C$31</formula>
    </cfRule>
    <cfRule type="cellIs" dxfId="138" priority="29" operator="equal">
      <formula>1</formula>
    </cfRule>
  </conditionalFormatting>
  <conditionalFormatting sqref="D110:J120">
    <cfRule type="cellIs" dxfId="137" priority="5" operator="equal">
      <formula>"NA"</formula>
    </cfRule>
    <cfRule type="cellIs" dxfId="136" priority="6" operator="equal">
      <formula>"J"</formula>
    </cfRule>
    <cfRule type="cellIs" dxfId="135" priority="7" operator="equal">
      <formula>0</formula>
    </cfRule>
    <cfRule type="cellIs" dxfId="134" priority="8" operator="equal">
      <formula>1</formula>
    </cfRule>
  </conditionalFormatting>
  <conditionalFormatting sqref="D110:J120">
    <cfRule type="cellIs" dxfId="133" priority="1" operator="equal">
      <formula>"NA"</formula>
    </cfRule>
    <cfRule type="cellIs" dxfId="132" priority="2" operator="equal">
      <formula>"J"</formula>
    </cfRule>
    <cfRule type="cellIs" dxfId="131" priority="3" operator="equal">
      <formula>0</formula>
    </cfRule>
    <cfRule type="cellIs" dxfId="130" priority="4" operator="equal">
      <formula>1</formula>
    </cfRule>
  </conditionalFormatting>
  <conditionalFormatting sqref="D110:J120">
    <cfRule type="cellIs" dxfId="129" priority="9" operator="equal">
      <formula>$C$33</formula>
    </cfRule>
    <cfRule type="cellIs" dxfId="128" priority="10" operator="equal">
      <formula>$C$32</formula>
    </cfRule>
    <cfRule type="cellIs" dxfId="127" priority="11" operator="equal">
      <formula>$C$31</formula>
    </cfRule>
    <cfRule type="cellIs" dxfId="126" priority="12" operator="equal">
      <formula>1</formula>
    </cfRule>
  </conditionalFormatting>
  <pageMargins left="0.70866141732283472" right="0.70866141732283472" top="0.74803149606299213" bottom="0.74803149606299213" header="0.31496062992125984" footer="0.31496062992125984"/>
  <pageSetup scale="80" fitToHeight="100"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FF"/>
  </sheetPr>
  <dimension ref="A1:AA58"/>
  <sheetViews>
    <sheetView showGridLines="0" showWhiteSpace="0" view="pageBreakPreview" zoomScaleNormal="88" zoomScaleSheetLayoutView="100" zoomScalePageLayoutView="25" workbookViewId="0">
      <selection activeCell="K8" sqref="K8"/>
    </sheetView>
  </sheetViews>
  <sheetFormatPr baseColWidth="10" defaultColWidth="11.42578125" defaultRowHeight="14.25" x14ac:dyDescent="0.2"/>
  <cols>
    <col min="1" max="1" width="3.7109375" style="13" customWidth="1"/>
    <col min="2" max="2" width="18.5703125" style="13" customWidth="1"/>
    <col min="3" max="9" width="9.7109375" style="305" customWidth="1"/>
    <col min="10" max="10" width="7.5703125" style="13" customWidth="1"/>
    <col min="11" max="12" width="11.42578125" style="13"/>
    <col min="13" max="13" width="14" style="13" bestFit="1" customWidth="1"/>
    <col min="14" max="16384" width="11.42578125" style="13"/>
  </cols>
  <sheetData>
    <row r="1" spans="1:27" s="100" customFormat="1" ht="15" x14ac:dyDescent="0.2">
      <c r="A1" s="482" t="s">
        <v>192</v>
      </c>
      <c r="B1" s="482"/>
      <c r="C1" s="482"/>
      <c r="D1" s="482"/>
      <c r="E1" s="482"/>
      <c r="F1" s="482"/>
      <c r="G1" s="482"/>
      <c r="H1" s="482"/>
      <c r="I1" s="482"/>
      <c r="J1" s="482"/>
      <c r="K1" s="147"/>
      <c r="L1" s="147"/>
      <c r="M1" s="147"/>
      <c r="N1" s="147"/>
      <c r="O1" s="147"/>
      <c r="P1" s="147"/>
      <c r="Q1" s="147"/>
      <c r="R1" s="147"/>
      <c r="S1" s="147"/>
      <c r="T1" s="147"/>
      <c r="U1" s="147"/>
      <c r="AA1" s="141"/>
    </row>
    <row r="2" spans="1:27" s="100" customFormat="1" ht="15" x14ac:dyDescent="0.2">
      <c r="A2" s="483" t="s">
        <v>221</v>
      </c>
      <c r="B2" s="483"/>
      <c r="C2" s="483"/>
      <c r="D2" s="483"/>
      <c r="E2" s="483"/>
      <c r="F2" s="483"/>
      <c r="G2" s="483"/>
      <c r="H2" s="483"/>
      <c r="I2" s="483"/>
      <c r="J2" s="483"/>
      <c r="K2" s="428"/>
      <c r="L2" s="428"/>
      <c r="M2" s="428"/>
      <c r="N2" s="428"/>
      <c r="O2" s="428"/>
      <c r="P2" s="428"/>
      <c r="Q2" s="428"/>
      <c r="R2" s="428"/>
      <c r="S2" s="428"/>
      <c r="T2" s="428"/>
      <c r="U2" s="148"/>
      <c r="AA2" s="141"/>
    </row>
    <row r="5" spans="1:27" ht="18" x14ac:dyDescent="0.2">
      <c r="B5" s="549" t="s">
        <v>225</v>
      </c>
      <c r="C5" s="549"/>
      <c r="D5" s="549"/>
      <c r="E5" s="549"/>
      <c r="F5" s="549"/>
      <c r="G5" s="549"/>
      <c r="H5" s="549"/>
      <c r="I5" s="549"/>
      <c r="J5" s="549"/>
    </row>
    <row r="6" spans="1:27" ht="19.5" customHeight="1" x14ac:dyDescent="0.2">
      <c r="B6" s="415"/>
      <c r="C6" s="416"/>
      <c r="D6" s="416"/>
      <c r="E6" s="416"/>
      <c r="F6" s="416"/>
      <c r="G6" s="416"/>
      <c r="H6" s="416"/>
      <c r="I6" s="416"/>
      <c r="J6" s="416"/>
    </row>
    <row r="7" spans="1:27" ht="72.75" customHeight="1" x14ac:dyDescent="0.2">
      <c r="B7" s="514" t="s">
        <v>226</v>
      </c>
      <c r="C7" s="514"/>
      <c r="D7" s="514"/>
      <c r="E7" s="514"/>
      <c r="F7" s="514"/>
      <c r="G7" s="514"/>
      <c r="H7" s="514"/>
      <c r="I7" s="514"/>
      <c r="J7" s="416"/>
    </row>
    <row r="8" spans="1:27" ht="12.75" customHeight="1" thickBot="1" x14ac:dyDescent="0.25">
      <c r="B8" s="415"/>
      <c r="C8" s="416"/>
      <c r="D8" s="416"/>
      <c r="E8" s="416"/>
      <c r="F8" s="416"/>
      <c r="G8" s="416"/>
      <c r="H8" s="416"/>
      <c r="I8" s="416"/>
      <c r="J8" s="416"/>
    </row>
    <row r="9" spans="1:27" ht="13.9" customHeight="1" x14ac:dyDescent="0.2">
      <c r="B9" s="527" t="s">
        <v>49</v>
      </c>
      <c r="C9" s="550" t="s">
        <v>82</v>
      </c>
      <c r="D9" s="552"/>
      <c r="E9" s="552"/>
      <c r="F9" s="552"/>
      <c r="G9" s="552"/>
      <c r="H9" s="552"/>
      <c r="I9" s="552"/>
      <c r="J9" s="552"/>
    </row>
    <row r="10" spans="1:27" ht="48.75" customHeight="1" x14ac:dyDescent="0.2">
      <c r="B10" s="551"/>
      <c r="C10" s="417"/>
      <c r="D10" s="417"/>
      <c r="E10" s="417"/>
      <c r="F10" s="417"/>
      <c r="G10" s="417"/>
      <c r="H10" s="417"/>
      <c r="I10" s="417"/>
      <c r="J10" s="418" t="s">
        <v>7</v>
      </c>
      <c r="M10" s="418" t="s">
        <v>49</v>
      </c>
      <c r="N10" s="419" t="s">
        <v>162</v>
      </c>
      <c r="O10" s="419" t="s">
        <v>227</v>
      </c>
    </row>
    <row r="11" spans="1:27" ht="15" customHeight="1" x14ac:dyDescent="0.2">
      <c r="B11" s="420" t="s">
        <v>17</v>
      </c>
      <c r="C11" s="421">
        <f>SUMIF('[4]Anexo 6'!D6:D12,1)</f>
        <v>7</v>
      </c>
      <c r="D11" s="421">
        <f>SUMIF('[4]Anexo 6'!E6:E12,1)</f>
        <v>6</v>
      </c>
      <c r="E11" s="421">
        <f>SUMIF('[4]Anexo 6'!F6:F12,1)</f>
        <v>3</v>
      </c>
      <c r="F11" s="421">
        <f>SUMIF('[4]Anexo 6'!G6:G12,1)</f>
        <v>6</v>
      </c>
      <c r="G11" s="421">
        <f>SUMIF('[4]Anexo 6'!H6:H12,1)</f>
        <v>7</v>
      </c>
      <c r="H11" s="421">
        <f>SUMIF('[4]Anexo 6'!I6:I12,1)</f>
        <v>3</v>
      </c>
      <c r="I11" s="421">
        <f>SUMIF('[4]Anexo 6'!J6:J12,1)</f>
        <v>0</v>
      </c>
      <c r="J11" s="422">
        <f>SUM(C11:I11)</f>
        <v>32</v>
      </c>
      <c r="K11" s="1">
        <v>7</v>
      </c>
      <c r="L11" s="1">
        <f>K11*7</f>
        <v>49</v>
      </c>
      <c r="M11" s="423" t="s">
        <v>17</v>
      </c>
      <c r="N11" s="424">
        <f>J11/L11</f>
        <v>0.65306122448979587</v>
      </c>
      <c r="O11" s="424">
        <f>(L11-J11)/L11</f>
        <v>0.34693877551020408</v>
      </c>
    </row>
    <row r="12" spans="1:27" ht="15" customHeight="1" x14ac:dyDescent="0.2">
      <c r="B12" s="301" t="s">
        <v>194</v>
      </c>
      <c r="C12" s="425">
        <f>SUMIF('[4]Anexo 6'!D13:D19,1)</f>
        <v>4</v>
      </c>
      <c r="D12" s="425">
        <f>SUMIF('[4]Anexo 6'!E13:E19,1)</f>
        <v>6</v>
      </c>
      <c r="E12" s="425">
        <f>SUMIF('[4]Anexo 6'!F13:F19,1)</f>
        <v>5</v>
      </c>
      <c r="F12" s="425">
        <f>SUMIF('[4]Anexo 6'!G13:G19,1)</f>
        <v>3</v>
      </c>
      <c r="G12" s="425">
        <f>SUMIF('[4]Anexo 6'!H13:H19,1)</f>
        <v>7</v>
      </c>
      <c r="H12" s="425">
        <f>SUMIF('[4]Anexo 6'!I13:I19,1)</f>
        <v>6</v>
      </c>
      <c r="I12" s="425">
        <f>SUMIF('[4]Anexo 6'!J13:J19,1)</f>
        <v>7</v>
      </c>
      <c r="J12" s="426">
        <f>SUM(C12:I12)</f>
        <v>38</v>
      </c>
      <c r="K12" s="1">
        <v>7</v>
      </c>
      <c r="L12" s="1">
        <f>K12*7</f>
        <v>49</v>
      </c>
      <c r="M12" s="427" t="s">
        <v>194</v>
      </c>
      <c r="N12" s="424">
        <f>J12/L12</f>
        <v>0.77551020408163263</v>
      </c>
      <c r="O12" s="424">
        <f>(L12-J12)/L12</f>
        <v>0.22448979591836735</v>
      </c>
    </row>
    <row r="13" spans="1:27" ht="15" customHeight="1" x14ac:dyDescent="0.2">
      <c r="B13" s="229" t="s">
        <v>81</v>
      </c>
      <c r="C13" s="230">
        <f t="shared" ref="C13:J13" si="0">SUM(C11:C12)</f>
        <v>11</v>
      </c>
      <c r="D13" s="230">
        <f t="shared" si="0"/>
        <v>12</v>
      </c>
      <c r="E13" s="230">
        <f t="shared" si="0"/>
        <v>8</v>
      </c>
      <c r="F13" s="230">
        <f t="shared" si="0"/>
        <v>9</v>
      </c>
      <c r="G13" s="230">
        <f t="shared" si="0"/>
        <v>14</v>
      </c>
      <c r="H13" s="230">
        <f t="shared" si="0"/>
        <v>9</v>
      </c>
      <c r="I13" s="230">
        <f t="shared" si="0"/>
        <v>7</v>
      </c>
      <c r="J13" s="230">
        <f t="shared" si="0"/>
        <v>70</v>
      </c>
    </row>
    <row r="14" spans="1:27" ht="15" customHeight="1" x14ac:dyDescent="0.2"/>
    <row r="15" spans="1:27" ht="15" customHeight="1" x14ac:dyDescent="0.2"/>
    <row r="45" spans="1:27" s="100" customFormat="1" ht="15" x14ac:dyDescent="0.2">
      <c r="A45" s="482" t="s">
        <v>192</v>
      </c>
      <c r="B45" s="482"/>
      <c r="C45" s="482"/>
      <c r="D45" s="482"/>
      <c r="E45" s="482"/>
      <c r="F45" s="482"/>
      <c r="G45" s="482"/>
      <c r="H45" s="482"/>
      <c r="I45" s="482"/>
      <c r="J45" s="482"/>
      <c r="K45" s="147"/>
      <c r="L45" s="147"/>
      <c r="M45" s="147"/>
      <c r="N45" s="147"/>
      <c r="O45" s="147"/>
      <c r="P45" s="147"/>
      <c r="Q45" s="147"/>
      <c r="R45" s="147"/>
      <c r="S45" s="147"/>
      <c r="T45" s="147"/>
      <c r="U45" s="147"/>
      <c r="AA45" s="141"/>
    </row>
    <row r="46" spans="1:27" s="100" customFormat="1" ht="15" x14ac:dyDescent="0.2">
      <c r="A46" s="483" t="s">
        <v>199</v>
      </c>
      <c r="B46" s="483"/>
      <c r="C46" s="483"/>
      <c r="D46" s="483"/>
      <c r="E46" s="483"/>
      <c r="F46" s="483"/>
      <c r="G46" s="483"/>
      <c r="H46" s="483"/>
      <c r="I46" s="483"/>
      <c r="J46" s="483"/>
      <c r="K46" s="428"/>
      <c r="L46" s="428"/>
      <c r="M46" s="428"/>
      <c r="N46" s="428"/>
      <c r="O46" s="428"/>
      <c r="P46" s="428"/>
      <c r="Q46" s="428"/>
      <c r="R46" s="428"/>
      <c r="S46" s="428"/>
      <c r="T46" s="428"/>
      <c r="U46" s="148"/>
      <c r="AA46" s="141"/>
    </row>
    <row r="47" spans="1:27" ht="18" x14ac:dyDescent="0.2">
      <c r="B47" s="549" t="s">
        <v>225</v>
      </c>
      <c r="C47" s="549"/>
      <c r="D47" s="549"/>
      <c r="E47" s="549"/>
      <c r="F47" s="549"/>
      <c r="G47" s="549"/>
      <c r="H47" s="549"/>
      <c r="I47" s="549"/>
      <c r="J47" s="549"/>
    </row>
    <row r="48" spans="1:27" ht="18" x14ac:dyDescent="0.2">
      <c r="B48" s="415"/>
      <c r="C48" s="416"/>
      <c r="D48" s="416"/>
      <c r="E48" s="416"/>
      <c r="F48" s="416"/>
      <c r="G48" s="416"/>
      <c r="H48" s="416"/>
      <c r="I48" s="416"/>
      <c r="J48" s="416"/>
    </row>
    <row r="49" spans="2:15" ht="52.5" customHeight="1" x14ac:dyDescent="0.2">
      <c r="B49" s="514" t="s">
        <v>226</v>
      </c>
      <c r="C49" s="514"/>
      <c r="D49" s="514"/>
      <c r="E49" s="514"/>
      <c r="F49" s="514"/>
      <c r="G49" s="514"/>
      <c r="H49" s="514"/>
      <c r="I49" s="514"/>
      <c r="J49" s="416"/>
    </row>
    <row r="50" spans="2:15" ht="18.75" thickBot="1" x14ac:dyDescent="0.25">
      <c r="B50" s="415"/>
      <c r="C50" s="416"/>
      <c r="D50" s="416"/>
      <c r="E50" s="416"/>
      <c r="F50" s="416"/>
      <c r="G50" s="416"/>
      <c r="H50" s="416"/>
      <c r="I50" s="416"/>
      <c r="J50" s="416"/>
    </row>
    <row r="51" spans="2:15" x14ac:dyDescent="0.2">
      <c r="B51" s="527" t="s">
        <v>49</v>
      </c>
      <c r="C51" s="531" t="s">
        <v>82</v>
      </c>
      <c r="D51" s="531"/>
      <c r="E51" s="531"/>
      <c r="F51" s="531"/>
      <c r="G51" s="531"/>
      <c r="H51" s="531"/>
      <c r="I51" s="531"/>
      <c r="J51" s="550"/>
    </row>
    <row r="52" spans="2:15" ht="50.25" customHeight="1" x14ac:dyDescent="0.2">
      <c r="B52" s="479"/>
      <c r="C52" s="309"/>
      <c r="D52" s="309"/>
      <c r="E52" s="309"/>
      <c r="F52" s="309"/>
      <c r="G52" s="309"/>
      <c r="H52" s="309"/>
      <c r="I52" s="309"/>
      <c r="J52" s="429" t="s">
        <v>7</v>
      </c>
      <c r="M52" s="418" t="s">
        <v>49</v>
      </c>
      <c r="N52" s="419" t="s">
        <v>162</v>
      </c>
      <c r="O52" s="419" t="s">
        <v>227</v>
      </c>
    </row>
    <row r="53" spans="2:15" x14ac:dyDescent="0.2">
      <c r="B53" s="430"/>
      <c r="C53" s="431"/>
      <c r="D53" s="431"/>
      <c r="E53" s="431"/>
      <c r="F53" s="431"/>
      <c r="G53" s="431"/>
      <c r="H53" s="431"/>
      <c r="I53" s="431"/>
      <c r="J53" s="432"/>
      <c r="M53" s="308"/>
      <c r="N53" s="433"/>
      <c r="O53" s="433"/>
    </row>
    <row r="54" spans="2:15" x14ac:dyDescent="0.2">
      <c r="B54" s="307" t="s">
        <v>81</v>
      </c>
      <c r="C54" s="382">
        <v>14</v>
      </c>
      <c r="D54" s="382">
        <v>14</v>
      </c>
      <c r="E54" s="382">
        <v>9</v>
      </c>
      <c r="F54" s="382">
        <v>10</v>
      </c>
      <c r="G54" s="382">
        <v>10</v>
      </c>
      <c r="H54" s="382">
        <v>11</v>
      </c>
      <c r="I54" s="382">
        <v>5</v>
      </c>
      <c r="J54" s="385">
        <v>73</v>
      </c>
      <c r="M54" s="308"/>
      <c r="N54" s="433"/>
      <c r="O54" s="433"/>
    </row>
    <row r="55" spans="2:15" x14ac:dyDescent="0.2">
      <c r="B55" s="434"/>
      <c r="C55" s="431"/>
      <c r="D55" s="431"/>
      <c r="E55" s="431"/>
      <c r="F55" s="431"/>
      <c r="G55" s="431"/>
      <c r="H55" s="431"/>
      <c r="I55" s="431"/>
      <c r="J55" s="432"/>
      <c r="M55" s="308"/>
      <c r="N55" s="433"/>
      <c r="O55" s="433"/>
    </row>
    <row r="56" spans="2:15" x14ac:dyDescent="0.2">
      <c r="B56" s="435" t="s">
        <v>17</v>
      </c>
      <c r="C56" s="436">
        <v>7</v>
      </c>
      <c r="D56" s="436">
        <v>7</v>
      </c>
      <c r="E56" s="436">
        <v>6</v>
      </c>
      <c r="F56" s="436">
        <v>6</v>
      </c>
      <c r="G56" s="436">
        <v>5</v>
      </c>
      <c r="H56" s="436">
        <v>5</v>
      </c>
      <c r="I56" s="436">
        <v>0</v>
      </c>
      <c r="J56" s="390">
        <v>36</v>
      </c>
      <c r="K56" s="1">
        <v>7</v>
      </c>
      <c r="L56" s="1">
        <f>K56*7</f>
        <v>49</v>
      </c>
      <c r="M56" s="423" t="s">
        <v>17</v>
      </c>
      <c r="N56" s="424">
        <f>J56/L56</f>
        <v>0.73469387755102045</v>
      </c>
      <c r="O56" s="424">
        <f>(L56-J56)/L56</f>
        <v>0.26530612244897961</v>
      </c>
    </row>
    <row r="57" spans="2:15" x14ac:dyDescent="0.2">
      <c r="B57" s="435" t="s">
        <v>194</v>
      </c>
      <c r="C57" s="436">
        <v>7</v>
      </c>
      <c r="D57" s="436">
        <v>7</v>
      </c>
      <c r="E57" s="436">
        <v>3</v>
      </c>
      <c r="F57" s="436">
        <v>4</v>
      </c>
      <c r="G57" s="436">
        <v>5</v>
      </c>
      <c r="H57" s="436">
        <v>6</v>
      </c>
      <c r="I57" s="436">
        <v>5</v>
      </c>
      <c r="J57" s="390">
        <v>37</v>
      </c>
      <c r="K57" s="1">
        <v>7</v>
      </c>
      <c r="L57" s="1">
        <f>K57*7</f>
        <v>49</v>
      </c>
      <c r="M57" s="427" t="s">
        <v>194</v>
      </c>
      <c r="N57" s="424">
        <f>J57/L57</f>
        <v>0.75510204081632648</v>
      </c>
      <c r="O57" s="424">
        <f>(L57-J57)/L57</f>
        <v>0.24489795918367346</v>
      </c>
    </row>
    <row r="58" spans="2:15" x14ac:dyDescent="0.2">
      <c r="C58" s="13"/>
      <c r="D58" s="13"/>
      <c r="E58" s="13"/>
      <c r="F58" s="13"/>
      <c r="G58" s="13"/>
      <c r="H58" s="13"/>
      <c r="I58" s="13"/>
    </row>
  </sheetData>
  <mergeCells count="12">
    <mergeCell ref="B5:J5"/>
    <mergeCell ref="B7:I7"/>
    <mergeCell ref="B9:B10"/>
    <mergeCell ref="C9:J9"/>
    <mergeCell ref="A1:J1"/>
    <mergeCell ref="A2:J2"/>
    <mergeCell ref="A45:J45"/>
    <mergeCell ref="A46:J46"/>
    <mergeCell ref="B47:J47"/>
    <mergeCell ref="B49:I49"/>
    <mergeCell ref="B51:B52"/>
    <mergeCell ref="C51:J51"/>
  </mergeCells>
  <printOptions horizontalCentered="1"/>
  <pageMargins left="0.70866141732283472" right="0.70866141732283472" top="0.74803149606299213" bottom="0.74803149606299213" header="0.31496062992125984" footer="0.31496062992125984"/>
  <pageSetup scale="85" fitToHeight="100" orientation="portrait" r:id="rId1"/>
  <colBreaks count="1" manualBreakCount="1">
    <brk id="10" min="4" max="70" man="1"/>
  </col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00CC"/>
  </sheetPr>
  <dimension ref="A1:O123"/>
  <sheetViews>
    <sheetView showGridLines="0" zoomScale="80" zoomScaleNormal="80" zoomScaleSheetLayoutView="85" workbookViewId="0">
      <pane ySplit="11" topLeftCell="A12" activePane="bottomLeft" state="frozen"/>
      <selection activeCell="F16" sqref="F16"/>
      <selection pane="bottomLeft" activeCell="I28" sqref="I28"/>
    </sheetView>
  </sheetViews>
  <sheetFormatPr baseColWidth="10" defaultColWidth="11.42578125" defaultRowHeight="14.25" x14ac:dyDescent="0.2"/>
  <cols>
    <col min="1" max="1" width="5.5703125" style="70" customWidth="1"/>
    <col min="2" max="2" width="16.85546875" style="70" customWidth="1"/>
    <col min="3" max="10" width="11.140625" style="16" customWidth="1"/>
    <col min="11" max="11" width="12.85546875" style="16" customWidth="1"/>
    <col min="12" max="12" width="11.42578125" style="70"/>
    <col min="13" max="13" width="10.28515625" style="70" customWidth="1"/>
    <col min="14" max="16384" width="11.42578125" style="70"/>
  </cols>
  <sheetData>
    <row r="1" spans="1:15" s="141" customFormat="1" ht="18.75" x14ac:dyDescent="0.2">
      <c r="A1" s="166"/>
      <c r="B1" s="166"/>
      <c r="C1" s="166"/>
      <c r="D1" s="166"/>
      <c r="E1" s="166"/>
      <c r="F1" s="166"/>
      <c r="G1" s="166"/>
      <c r="H1" s="565" t="s">
        <v>144</v>
      </c>
      <c r="I1" s="565"/>
      <c r="J1" s="565"/>
      <c r="K1" s="565"/>
      <c r="L1" s="565"/>
      <c r="M1" s="565"/>
      <c r="N1" s="166"/>
      <c r="O1" s="166"/>
    </row>
    <row r="2" spans="1:15" s="100" customFormat="1" ht="60.75" customHeight="1" x14ac:dyDescent="0.2">
      <c r="B2" s="533" t="s">
        <v>195</v>
      </c>
      <c r="C2" s="533"/>
      <c r="D2" s="533"/>
      <c r="E2" s="533"/>
      <c r="F2" s="533"/>
      <c r="G2" s="533"/>
      <c r="H2" s="533"/>
      <c r="I2" s="533"/>
      <c r="J2" s="533"/>
      <c r="K2" s="533"/>
      <c r="L2" s="533"/>
    </row>
    <row r="3" spans="1:15" s="100" customFormat="1" x14ac:dyDescent="0.2">
      <c r="G3" s="13"/>
      <c r="H3" s="13"/>
      <c r="I3" s="13"/>
      <c r="J3" s="13"/>
      <c r="K3" s="13"/>
      <c r="L3" s="13"/>
    </row>
    <row r="4" spans="1:15" s="100" customFormat="1" ht="14.25" customHeight="1" x14ac:dyDescent="0.2">
      <c r="B4" s="570" t="s">
        <v>147</v>
      </c>
      <c r="C4" s="572" t="s">
        <v>151</v>
      </c>
      <c r="D4" s="573"/>
      <c r="E4" s="573"/>
      <c r="F4" s="573"/>
      <c r="G4" s="573"/>
      <c r="H4" s="573"/>
      <c r="I4" s="573"/>
      <c r="J4" s="573"/>
      <c r="K4" s="573"/>
    </row>
    <row r="5" spans="1:15" s="100" customFormat="1" ht="51.75" customHeight="1" x14ac:dyDescent="0.2">
      <c r="B5" s="571"/>
      <c r="C5" s="168"/>
      <c r="D5" s="168"/>
      <c r="E5" s="168"/>
      <c r="F5" s="168"/>
      <c r="G5" s="168"/>
      <c r="H5" s="168"/>
      <c r="I5" s="168"/>
      <c r="J5" s="168"/>
      <c r="K5" s="168" t="s">
        <v>7</v>
      </c>
    </row>
    <row r="6" spans="1:15" s="100" customFormat="1" x14ac:dyDescent="0.2">
      <c r="B6" s="169"/>
      <c r="C6" s="170"/>
      <c r="D6" s="171"/>
      <c r="E6" s="171"/>
      <c r="F6" s="171"/>
      <c r="G6" s="171"/>
      <c r="H6" s="171"/>
      <c r="I6" s="171"/>
      <c r="J6" s="171"/>
      <c r="K6" s="167"/>
    </row>
    <row r="7" spans="1:15" s="100" customFormat="1" x14ac:dyDescent="0.2">
      <c r="B7" s="163" t="s">
        <v>148</v>
      </c>
      <c r="C7" s="355" t="s">
        <v>89</v>
      </c>
      <c r="D7" s="355" t="s">
        <v>89</v>
      </c>
      <c r="E7" s="355" t="s">
        <v>89</v>
      </c>
      <c r="F7" s="355" t="s">
        <v>89</v>
      </c>
      <c r="G7" s="172">
        <f t="shared" ref="G7:K7" si="0">SUM(H75:H77)</f>
        <v>7</v>
      </c>
      <c r="H7" s="172">
        <f t="shared" si="0"/>
        <v>7</v>
      </c>
      <c r="I7" s="172">
        <f t="shared" si="0"/>
        <v>7</v>
      </c>
      <c r="J7" s="172">
        <f t="shared" si="0"/>
        <v>7</v>
      </c>
      <c r="K7" s="172">
        <f t="shared" si="0"/>
        <v>28</v>
      </c>
    </row>
    <row r="8" spans="1:15" s="100" customFormat="1" x14ac:dyDescent="0.2">
      <c r="B8" s="164" t="s">
        <v>149</v>
      </c>
      <c r="C8" s="165">
        <f>D78</f>
        <v>7</v>
      </c>
      <c r="D8" s="165">
        <f t="shared" ref="D8:K8" si="1">E78</f>
        <v>7</v>
      </c>
      <c r="E8" s="165">
        <f t="shared" si="1"/>
        <v>7</v>
      </c>
      <c r="F8" s="165">
        <f t="shared" si="1"/>
        <v>7</v>
      </c>
      <c r="G8" s="165">
        <f t="shared" si="1"/>
        <v>0</v>
      </c>
      <c r="H8" s="165">
        <f t="shared" si="1"/>
        <v>0</v>
      </c>
      <c r="I8" s="165">
        <f t="shared" si="1"/>
        <v>0</v>
      </c>
      <c r="J8" s="165">
        <f t="shared" si="1"/>
        <v>0</v>
      </c>
      <c r="K8" s="165">
        <f t="shared" si="1"/>
        <v>28</v>
      </c>
    </row>
    <row r="9" spans="1:15" s="100" customFormat="1" ht="15" thickBot="1" x14ac:dyDescent="0.25">
      <c r="B9" s="161"/>
      <c r="C9" s="161"/>
      <c r="D9" s="161"/>
      <c r="E9" s="161"/>
      <c r="F9" s="161"/>
      <c r="G9" s="161"/>
      <c r="H9" s="161"/>
      <c r="I9" s="161"/>
      <c r="J9" s="161"/>
      <c r="K9" s="161"/>
      <c r="L9" s="161"/>
    </row>
    <row r="10" spans="1:15" s="100" customFormat="1" x14ac:dyDescent="0.2"/>
    <row r="11" spans="1:15" s="100" customFormat="1" x14ac:dyDescent="0.2">
      <c r="G11" s="13"/>
      <c r="H11" s="13"/>
      <c r="I11" s="13"/>
      <c r="J11" s="13"/>
      <c r="K11" s="13"/>
      <c r="L11" s="13"/>
    </row>
    <row r="12" spans="1:15" s="100" customFormat="1" x14ac:dyDescent="0.2">
      <c r="G12" s="13"/>
      <c r="H12" s="13"/>
      <c r="I12" s="13"/>
      <c r="J12" s="13"/>
      <c r="K12" s="13"/>
      <c r="M12" s="70"/>
    </row>
    <row r="13" spans="1:15" ht="15" x14ac:dyDescent="0.25">
      <c r="A13" s="567" t="s">
        <v>192</v>
      </c>
      <c r="B13" s="567"/>
      <c r="C13" s="567"/>
      <c r="D13" s="567"/>
      <c r="E13" s="567"/>
      <c r="F13" s="567"/>
      <c r="G13" s="567"/>
      <c r="H13" s="567"/>
      <c r="I13" s="567"/>
      <c r="J13" s="567"/>
      <c r="K13" s="567"/>
    </row>
    <row r="14" spans="1:15" ht="15" x14ac:dyDescent="0.25">
      <c r="A14" s="568" t="s">
        <v>224</v>
      </c>
      <c r="B14" s="568"/>
      <c r="C14" s="568"/>
      <c r="D14" s="568"/>
      <c r="E14" s="568"/>
      <c r="F14" s="568"/>
      <c r="G14" s="568"/>
      <c r="H14" s="568"/>
      <c r="I14" s="568"/>
      <c r="J14" s="568"/>
      <c r="K14" s="568"/>
    </row>
    <row r="15" spans="1:15" x14ac:dyDescent="0.2">
      <c r="A15" s="16"/>
      <c r="B15" s="16"/>
      <c r="D15" s="31"/>
      <c r="E15" s="57"/>
      <c r="F15" s="57"/>
      <c r="G15" s="57"/>
      <c r="H15" s="57"/>
      <c r="I15" s="57"/>
      <c r="J15" s="31"/>
      <c r="L15" s="16"/>
      <c r="M15" s="16"/>
    </row>
    <row r="16" spans="1:15" ht="18.75" x14ac:dyDescent="0.2">
      <c r="B16" s="565" t="s">
        <v>172</v>
      </c>
      <c r="C16" s="565"/>
      <c r="D16" s="565"/>
      <c r="E16" s="565"/>
      <c r="F16" s="565"/>
      <c r="G16" s="565"/>
      <c r="H16" s="565"/>
      <c r="I16" s="565"/>
      <c r="J16" s="565"/>
      <c r="K16" s="565"/>
      <c r="L16" s="565"/>
      <c r="M16" s="16"/>
    </row>
    <row r="17" spans="2:13" ht="18.75" x14ac:dyDescent="0.2">
      <c r="B17" s="312"/>
      <c r="C17" s="312"/>
      <c r="D17" s="312"/>
      <c r="E17" s="312"/>
      <c r="F17" s="312"/>
      <c r="G17" s="312"/>
      <c r="H17" s="312"/>
      <c r="I17" s="312"/>
      <c r="J17" s="312"/>
      <c r="K17" s="312"/>
      <c r="L17" s="312"/>
      <c r="M17" s="16"/>
    </row>
    <row r="18" spans="2:13" ht="73.5" customHeight="1" thickBot="1" x14ac:dyDescent="0.25">
      <c r="B18" s="566" t="s">
        <v>193</v>
      </c>
      <c r="C18" s="566"/>
      <c r="D18" s="566"/>
      <c r="E18" s="566"/>
      <c r="F18" s="566"/>
      <c r="G18" s="566"/>
      <c r="H18" s="566"/>
      <c r="I18" s="566"/>
      <c r="J18" s="566"/>
      <c r="K18" s="566"/>
      <c r="L18" s="566"/>
      <c r="M18" s="16"/>
    </row>
    <row r="19" spans="2:13" ht="33.75" customHeight="1" x14ac:dyDescent="0.2">
      <c r="B19" s="497" t="s">
        <v>49</v>
      </c>
      <c r="C19" s="497" t="s">
        <v>0</v>
      </c>
      <c r="D19" s="497"/>
      <c r="E19" s="497"/>
      <c r="F19" s="494"/>
      <c r="G19" s="497"/>
      <c r="H19" s="497"/>
      <c r="I19" s="497"/>
      <c r="J19" s="497"/>
      <c r="K19" s="497"/>
      <c r="L19" s="497" t="s">
        <v>7</v>
      </c>
      <c r="M19" s="16"/>
    </row>
    <row r="20" spans="2:13" ht="33.75" customHeight="1" thickBot="1" x14ac:dyDescent="0.25">
      <c r="B20" s="488"/>
      <c r="C20" s="488"/>
      <c r="D20" s="488"/>
      <c r="E20" s="488"/>
      <c r="F20" s="496"/>
      <c r="G20" s="488"/>
      <c r="H20" s="488"/>
      <c r="I20" s="488"/>
      <c r="J20" s="488"/>
      <c r="K20" s="488"/>
      <c r="L20" s="488"/>
      <c r="M20" s="16"/>
    </row>
    <row r="21" spans="2:13" x14ac:dyDescent="0.2">
      <c r="B21" s="26" t="s">
        <v>17</v>
      </c>
      <c r="C21" s="107">
        <v>1</v>
      </c>
      <c r="D21" s="355" t="s">
        <v>89</v>
      </c>
      <c r="E21" s="355" t="s">
        <v>89</v>
      </c>
      <c r="F21" s="355" t="s">
        <v>89</v>
      </c>
      <c r="G21" s="355" t="s">
        <v>89</v>
      </c>
      <c r="H21" s="142"/>
      <c r="I21" s="142"/>
      <c r="J21" s="142"/>
      <c r="K21" s="142"/>
      <c r="L21" s="56">
        <f t="shared" ref="L21:L39" si="2">SUM(D21:K21)</f>
        <v>0</v>
      </c>
      <c r="M21" s="16"/>
    </row>
    <row r="22" spans="2:13" x14ac:dyDescent="0.2">
      <c r="B22" s="26" t="s">
        <v>17</v>
      </c>
      <c r="C22" s="51">
        <v>2</v>
      </c>
      <c r="D22" s="355" t="s">
        <v>89</v>
      </c>
      <c r="E22" s="355" t="s">
        <v>89</v>
      </c>
      <c r="F22" s="355" t="s">
        <v>89</v>
      </c>
      <c r="G22" s="355" t="s">
        <v>89</v>
      </c>
      <c r="H22" s="142"/>
      <c r="I22" s="142"/>
      <c r="J22" s="142"/>
      <c r="K22" s="142"/>
      <c r="L22" s="56">
        <f t="shared" si="2"/>
        <v>0</v>
      </c>
      <c r="M22" s="16"/>
    </row>
    <row r="23" spans="2:13" x14ac:dyDescent="0.2">
      <c r="B23" s="26" t="s">
        <v>17</v>
      </c>
      <c r="C23" s="51">
        <v>3</v>
      </c>
      <c r="D23" s="355" t="s">
        <v>89</v>
      </c>
      <c r="E23" s="355" t="s">
        <v>89</v>
      </c>
      <c r="F23" s="355" t="s">
        <v>89</v>
      </c>
      <c r="G23" s="355" t="s">
        <v>89</v>
      </c>
      <c r="H23" s="142"/>
      <c r="I23" s="143"/>
      <c r="J23" s="143"/>
      <c r="K23" s="143"/>
      <c r="L23" s="56">
        <f t="shared" si="2"/>
        <v>0</v>
      </c>
      <c r="M23" s="16"/>
    </row>
    <row r="24" spans="2:13" x14ac:dyDescent="0.2">
      <c r="B24" s="26" t="s">
        <v>17</v>
      </c>
      <c r="C24" s="51">
        <v>4</v>
      </c>
      <c r="D24" s="355" t="s">
        <v>89</v>
      </c>
      <c r="E24" s="355" t="s">
        <v>89</v>
      </c>
      <c r="F24" s="355" t="s">
        <v>89</v>
      </c>
      <c r="G24" s="355" t="s">
        <v>89</v>
      </c>
      <c r="H24" s="142"/>
      <c r="I24" s="143"/>
      <c r="J24" s="143"/>
      <c r="K24" s="143"/>
      <c r="L24" s="56">
        <f t="shared" si="2"/>
        <v>0</v>
      </c>
      <c r="M24" s="16"/>
    </row>
    <row r="25" spans="2:13" x14ac:dyDescent="0.2">
      <c r="B25" s="26" t="s">
        <v>17</v>
      </c>
      <c r="C25" s="51">
        <v>5</v>
      </c>
      <c r="D25" s="355" t="s">
        <v>89</v>
      </c>
      <c r="E25" s="355" t="s">
        <v>89</v>
      </c>
      <c r="F25" s="355" t="s">
        <v>89</v>
      </c>
      <c r="G25" s="355" t="s">
        <v>89</v>
      </c>
      <c r="H25" s="142"/>
      <c r="I25" s="143"/>
      <c r="J25" s="143"/>
      <c r="K25" s="143"/>
      <c r="L25" s="56">
        <f t="shared" si="2"/>
        <v>0</v>
      </c>
      <c r="M25" s="16"/>
    </row>
    <row r="26" spans="2:13" x14ac:dyDescent="0.2">
      <c r="B26" s="26" t="s">
        <v>17</v>
      </c>
      <c r="C26" s="51">
        <v>6</v>
      </c>
      <c r="D26" s="355" t="s">
        <v>89</v>
      </c>
      <c r="E26" s="355" t="s">
        <v>89</v>
      </c>
      <c r="F26" s="355" t="s">
        <v>89</v>
      </c>
      <c r="G26" s="355" t="s">
        <v>89</v>
      </c>
      <c r="H26" s="142"/>
      <c r="I26" s="143"/>
      <c r="J26" s="143"/>
      <c r="K26" s="143"/>
      <c r="L26" s="56">
        <f t="shared" si="2"/>
        <v>0</v>
      </c>
      <c r="M26" s="16"/>
    </row>
    <row r="27" spans="2:13" x14ac:dyDescent="0.2">
      <c r="B27" s="26" t="s">
        <v>17</v>
      </c>
      <c r="C27" s="51">
        <v>7</v>
      </c>
      <c r="D27" s="355" t="s">
        <v>89</v>
      </c>
      <c r="E27" s="355" t="s">
        <v>89</v>
      </c>
      <c r="F27" s="355" t="s">
        <v>89</v>
      </c>
      <c r="G27" s="355" t="s">
        <v>89</v>
      </c>
      <c r="H27" s="142"/>
      <c r="I27" s="143"/>
      <c r="J27" s="143"/>
      <c r="K27" s="143"/>
      <c r="L27" s="56">
        <f t="shared" si="2"/>
        <v>0</v>
      </c>
      <c r="M27" s="16"/>
    </row>
    <row r="28" spans="2:13" x14ac:dyDescent="0.2">
      <c r="B28" s="26" t="s">
        <v>194</v>
      </c>
      <c r="C28" s="51">
        <v>1</v>
      </c>
      <c r="D28" s="356"/>
      <c r="E28" s="356"/>
      <c r="F28" s="356"/>
      <c r="G28" s="356"/>
      <c r="H28" s="255">
        <v>1</v>
      </c>
      <c r="I28" s="255">
        <v>1</v>
      </c>
      <c r="J28" s="255">
        <v>1</v>
      </c>
      <c r="K28" s="255">
        <v>1</v>
      </c>
      <c r="L28" s="56">
        <f t="shared" si="2"/>
        <v>4</v>
      </c>
      <c r="M28" s="16"/>
    </row>
    <row r="29" spans="2:13" x14ac:dyDescent="0.2">
      <c r="B29" s="26" t="s">
        <v>194</v>
      </c>
      <c r="C29" s="51">
        <v>2</v>
      </c>
      <c r="D29" s="356"/>
      <c r="E29" s="356"/>
      <c r="F29" s="356"/>
      <c r="G29" s="356"/>
      <c r="H29" s="255">
        <v>1</v>
      </c>
      <c r="I29" s="255">
        <v>1</v>
      </c>
      <c r="J29" s="255">
        <v>1</v>
      </c>
      <c r="K29" s="255">
        <v>1</v>
      </c>
      <c r="L29" s="56">
        <f t="shared" si="2"/>
        <v>4</v>
      </c>
      <c r="M29" s="16"/>
    </row>
    <row r="30" spans="2:13" x14ac:dyDescent="0.2">
      <c r="B30" s="26" t="s">
        <v>194</v>
      </c>
      <c r="C30" s="51">
        <v>3</v>
      </c>
      <c r="D30" s="356"/>
      <c r="E30" s="356"/>
      <c r="F30" s="356"/>
      <c r="G30" s="356"/>
      <c r="H30" s="255">
        <v>1</v>
      </c>
      <c r="I30" s="255">
        <v>1</v>
      </c>
      <c r="J30" s="255">
        <v>1</v>
      </c>
      <c r="K30" s="255">
        <v>0</v>
      </c>
      <c r="L30" s="56">
        <f t="shared" si="2"/>
        <v>3</v>
      </c>
      <c r="M30" s="16"/>
    </row>
    <row r="31" spans="2:13" x14ac:dyDescent="0.2">
      <c r="B31" s="26" t="s">
        <v>194</v>
      </c>
      <c r="C31" s="51">
        <v>4</v>
      </c>
      <c r="D31" s="356"/>
      <c r="E31" s="356"/>
      <c r="F31" s="356"/>
      <c r="G31" s="356"/>
      <c r="H31" s="255">
        <v>0</v>
      </c>
      <c r="I31" s="255">
        <v>0</v>
      </c>
      <c r="J31" s="255">
        <v>1</v>
      </c>
      <c r="K31" s="255">
        <v>1</v>
      </c>
      <c r="L31" s="56">
        <f t="shared" si="2"/>
        <v>2</v>
      </c>
      <c r="M31" s="16"/>
    </row>
    <row r="32" spans="2:13" x14ac:dyDescent="0.2">
      <c r="B32" s="26" t="s">
        <v>194</v>
      </c>
      <c r="C32" s="51">
        <v>5</v>
      </c>
      <c r="D32" s="356"/>
      <c r="E32" s="356"/>
      <c r="F32" s="356"/>
      <c r="G32" s="356"/>
      <c r="H32" s="255">
        <v>1</v>
      </c>
      <c r="I32" s="255">
        <v>1</v>
      </c>
      <c r="J32" s="255">
        <v>1</v>
      </c>
      <c r="K32" s="255">
        <v>1</v>
      </c>
      <c r="L32" s="56">
        <f t="shared" si="2"/>
        <v>4</v>
      </c>
      <c r="M32" s="16"/>
    </row>
    <row r="33" spans="2:13" x14ac:dyDescent="0.2">
      <c r="B33" s="26" t="s">
        <v>194</v>
      </c>
      <c r="C33" s="51">
        <v>6</v>
      </c>
      <c r="D33" s="356"/>
      <c r="E33" s="356"/>
      <c r="F33" s="356"/>
      <c r="G33" s="356"/>
      <c r="H33" s="255">
        <v>1</v>
      </c>
      <c r="I33" s="255">
        <v>1</v>
      </c>
      <c r="J33" s="255">
        <v>1</v>
      </c>
      <c r="K33" s="255">
        <v>1</v>
      </c>
      <c r="L33" s="56">
        <f t="shared" si="2"/>
        <v>4</v>
      </c>
      <c r="M33" s="16"/>
    </row>
    <row r="34" spans="2:13" x14ac:dyDescent="0.2">
      <c r="B34" s="26" t="s">
        <v>194</v>
      </c>
      <c r="C34" s="51">
        <v>7</v>
      </c>
      <c r="D34" s="356"/>
      <c r="E34" s="356"/>
      <c r="F34" s="356"/>
      <c r="G34" s="356"/>
      <c r="H34" s="255">
        <v>1</v>
      </c>
      <c r="I34" s="255">
        <v>1</v>
      </c>
      <c r="J34" s="255">
        <v>1</v>
      </c>
      <c r="K34" s="255">
        <v>1</v>
      </c>
      <c r="L34" s="56">
        <f t="shared" si="2"/>
        <v>4</v>
      </c>
      <c r="M34" s="16"/>
    </row>
    <row r="35" spans="2:13" x14ac:dyDescent="0.2">
      <c r="B35" s="562" t="s">
        <v>81</v>
      </c>
      <c r="C35" s="562"/>
      <c r="D35" s="256">
        <f t="shared" ref="D35:K35" si="3">COUNTIF(D21:D34,"1")</f>
        <v>0</v>
      </c>
      <c r="E35" s="256">
        <f t="shared" si="3"/>
        <v>0</v>
      </c>
      <c r="F35" s="256">
        <f t="shared" si="3"/>
        <v>0</v>
      </c>
      <c r="G35" s="256">
        <f t="shared" si="3"/>
        <v>0</v>
      </c>
      <c r="H35" s="256">
        <f t="shared" si="3"/>
        <v>6</v>
      </c>
      <c r="I35" s="256">
        <f t="shared" si="3"/>
        <v>6</v>
      </c>
      <c r="J35" s="256">
        <f t="shared" si="3"/>
        <v>7</v>
      </c>
      <c r="K35" s="256">
        <f t="shared" si="3"/>
        <v>6</v>
      </c>
      <c r="L35" s="357">
        <f t="shared" si="2"/>
        <v>25</v>
      </c>
      <c r="M35" s="16"/>
    </row>
    <row r="36" spans="2:13" x14ac:dyDescent="0.2">
      <c r="B36" s="563" t="s">
        <v>83</v>
      </c>
      <c r="C36" s="563"/>
      <c r="D36" s="26">
        <f t="shared" ref="D36:K36" si="4">COUNTIF(D21:D34,0)</f>
        <v>0</v>
      </c>
      <c r="E36" s="26">
        <f t="shared" si="4"/>
        <v>0</v>
      </c>
      <c r="F36" s="26">
        <f t="shared" si="4"/>
        <v>0</v>
      </c>
      <c r="G36" s="26">
        <f t="shared" si="4"/>
        <v>0</v>
      </c>
      <c r="H36" s="26">
        <f t="shared" si="4"/>
        <v>1</v>
      </c>
      <c r="I36" s="26">
        <f t="shared" si="4"/>
        <v>1</v>
      </c>
      <c r="J36" s="26">
        <f t="shared" si="4"/>
        <v>0</v>
      </c>
      <c r="K36" s="26">
        <f t="shared" si="4"/>
        <v>1</v>
      </c>
      <c r="L36" s="144">
        <f t="shared" si="2"/>
        <v>3</v>
      </c>
      <c r="M36" s="16"/>
    </row>
    <row r="37" spans="2:13" x14ac:dyDescent="0.2">
      <c r="B37" s="563" t="s">
        <v>84</v>
      </c>
      <c r="C37" s="563"/>
      <c r="D37" s="26">
        <f t="shared" ref="D37:K37" si="5">COUNTIF(D21:D34,"J")</f>
        <v>0</v>
      </c>
      <c r="E37" s="26">
        <f t="shared" si="5"/>
        <v>0</v>
      </c>
      <c r="F37" s="26">
        <f t="shared" si="5"/>
        <v>0</v>
      </c>
      <c r="G37" s="26">
        <f t="shared" si="5"/>
        <v>0</v>
      </c>
      <c r="H37" s="26">
        <f t="shared" si="5"/>
        <v>0</v>
      </c>
      <c r="I37" s="26">
        <f t="shared" si="5"/>
        <v>0</v>
      </c>
      <c r="J37" s="26">
        <f t="shared" si="5"/>
        <v>0</v>
      </c>
      <c r="K37" s="26">
        <f t="shared" si="5"/>
        <v>0</v>
      </c>
      <c r="L37" s="144">
        <f t="shared" si="2"/>
        <v>0</v>
      </c>
      <c r="M37" s="16"/>
    </row>
    <row r="38" spans="2:13" x14ac:dyDescent="0.2">
      <c r="B38" s="564" t="s">
        <v>85</v>
      </c>
      <c r="C38" s="564"/>
      <c r="D38" s="26">
        <f t="shared" ref="D38:K38" si="6">COUNTIF(D21:D34, "NA")</f>
        <v>7</v>
      </c>
      <c r="E38" s="26">
        <f t="shared" si="6"/>
        <v>7</v>
      </c>
      <c r="F38" s="26">
        <f t="shared" si="6"/>
        <v>7</v>
      </c>
      <c r="G38" s="26">
        <f t="shared" si="6"/>
        <v>7</v>
      </c>
      <c r="H38" s="26">
        <f t="shared" si="6"/>
        <v>0</v>
      </c>
      <c r="I38" s="26">
        <f t="shared" si="6"/>
        <v>0</v>
      </c>
      <c r="J38" s="26">
        <f t="shared" si="6"/>
        <v>0</v>
      </c>
      <c r="K38" s="26">
        <f t="shared" si="6"/>
        <v>0</v>
      </c>
      <c r="L38" s="144">
        <f t="shared" si="2"/>
        <v>28</v>
      </c>
      <c r="M38" s="16"/>
    </row>
    <row r="39" spans="2:13" ht="15" thickBot="1" x14ac:dyDescent="0.25">
      <c r="B39" s="488" t="s">
        <v>7</v>
      </c>
      <c r="C39" s="488"/>
      <c r="D39" s="348">
        <f t="shared" ref="D39:K39" si="7">SUM(D35:D38)</f>
        <v>7</v>
      </c>
      <c r="E39" s="348">
        <f t="shared" si="7"/>
        <v>7</v>
      </c>
      <c r="F39" s="348">
        <f>SUM(F35:F38)</f>
        <v>7</v>
      </c>
      <c r="G39" s="348">
        <f t="shared" si="7"/>
        <v>7</v>
      </c>
      <c r="H39" s="348">
        <f t="shared" si="7"/>
        <v>7</v>
      </c>
      <c r="I39" s="306">
        <f t="shared" si="7"/>
        <v>7</v>
      </c>
      <c r="J39" s="306">
        <f t="shared" si="7"/>
        <v>7</v>
      </c>
      <c r="K39" s="306">
        <f t="shared" si="7"/>
        <v>7</v>
      </c>
      <c r="L39" s="253">
        <f t="shared" si="2"/>
        <v>56</v>
      </c>
      <c r="M39" s="16"/>
    </row>
    <row r="40" spans="2:13" x14ac:dyDescent="0.2">
      <c r="B40" s="358"/>
      <c r="C40" s="28"/>
      <c r="D40" s="28"/>
      <c r="E40" s="28"/>
      <c r="F40" s="28"/>
      <c r="G40" s="28"/>
      <c r="H40" s="28"/>
      <c r="I40" s="28"/>
      <c r="J40" s="28"/>
      <c r="K40" s="28"/>
      <c r="L40" s="28"/>
      <c r="M40" s="16"/>
    </row>
    <row r="41" spans="2:13" x14ac:dyDescent="0.2">
      <c r="B41" s="358"/>
      <c r="C41" s="28"/>
      <c r="D41" s="28"/>
      <c r="E41" s="28"/>
      <c r="F41" s="28"/>
      <c r="G41" s="28"/>
      <c r="H41" s="28"/>
      <c r="I41" s="28"/>
      <c r="J41" s="28"/>
      <c r="K41" s="28"/>
      <c r="L41" s="28"/>
      <c r="M41" s="16"/>
    </row>
    <row r="42" spans="2:13" x14ac:dyDescent="0.2">
      <c r="B42" s="145" t="s">
        <v>86</v>
      </c>
      <c r="C42" s="255">
        <v>1</v>
      </c>
      <c r="D42" s="57"/>
      <c r="E42" s="57"/>
      <c r="F42" s="57"/>
      <c r="G42" s="57"/>
      <c r="H42" s="57"/>
      <c r="I42" s="57"/>
      <c r="J42" s="57"/>
      <c r="K42" s="57"/>
      <c r="L42" s="57"/>
      <c r="M42" s="16"/>
    </row>
    <row r="43" spans="2:13" x14ac:dyDescent="0.2">
      <c r="B43" s="145" t="s">
        <v>87</v>
      </c>
      <c r="C43" s="255">
        <v>0</v>
      </c>
      <c r="D43" s="57"/>
      <c r="E43" s="57"/>
      <c r="F43" s="57"/>
      <c r="G43" s="57"/>
      <c r="H43" s="57"/>
      <c r="I43" s="57"/>
      <c r="J43" s="57"/>
      <c r="K43" s="57"/>
      <c r="L43" s="57"/>
      <c r="M43" s="16"/>
    </row>
    <row r="44" spans="2:13" x14ac:dyDescent="0.2">
      <c r="B44" s="145" t="s">
        <v>88</v>
      </c>
      <c r="C44" s="255" t="s">
        <v>80</v>
      </c>
      <c r="D44" s="57"/>
      <c r="E44" s="57"/>
      <c r="F44" s="57"/>
      <c r="G44" s="57"/>
      <c r="H44" s="57"/>
      <c r="I44" s="57"/>
      <c r="J44" s="57"/>
      <c r="K44" s="57"/>
      <c r="L44" s="57"/>
      <c r="M44" s="16"/>
    </row>
    <row r="45" spans="2:13" x14ac:dyDescent="0.2">
      <c r="B45" s="145" t="s">
        <v>85</v>
      </c>
      <c r="C45" s="255" t="s">
        <v>89</v>
      </c>
      <c r="D45" s="57"/>
      <c r="E45" s="57"/>
      <c r="F45" s="57"/>
      <c r="G45" s="57"/>
      <c r="H45" s="57"/>
      <c r="I45" s="57"/>
      <c r="J45" s="57"/>
      <c r="K45" s="57"/>
      <c r="L45" s="57"/>
      <c r="M45" s="16"/>
    </row>
    <row r="46" spans="2:13" x14ac:dyDescent="0.2">
      <c r="B46" s="57"/>
      <c r="C46" s="57"/>
      <c r="D46" s="57"/>
      <c r="E46" s="57"/>
      <c r="F46" s="57"/>
      <c r="G46" s="57"/>
      <c r="H46" s="57"/>
      <c r="I46" s="57"/>
      <c r="J46" s="57"/>
      <c r="K46" s="57"/>
      <c r="L46" s="57"/>
      <c r="M46" s="16"/>
    </row>
    <row r="47" spans="2:13" x14ac:dyDescent="0.2">
      <c r="B47" s="31"/>
      <c r="C47" s="554" t="s">
        <v>100</v>
      </c>
      <c r="D47" s="57"/>
      <c r="E47" s="57"/>
      <c r="F47" s="57"/>
      <c r="G47" s="57"/>
      <c r="H47" s="57"/>
      <c r="I47" s="57"/>
      <c r="J47" s="57"/>
      <c r="K47" s="57"/>
      <c r="L47" s="57"/>
      <c r="M47" s="16"/>
    </row>
    <row r="48" spans="2:13" x14ac:dyDescent="0.2">
      <c r="B48" s="31"/>
      <c r="C48" s="554"/>
      <c r="D48" s="57"/>
      <c r="E48" s="57"/>
      <c r="F48" s="57"/>
      <c r="G48" s="57"/>
      <c r="H48" s="57"/>
      <c r="I48" s="57"/>
      <c r="J48" s="57"/>
      <c r="K48" s="57"/>
      <c r="L48" s="57"/>
      <c r="M48" s="16"/>
    </row>
    <row r="49" spans="1:13" x14ac:dyDescent="0.2">
      <c r="B49" s="31"/>
      <c r="C49" s="47">
        <f>SUM(D35:K35)</f>
        <v>25</v>
      </c>
      <c r="D49" s="67"/>
      <c r="E49" s="67"/>
      <c r="F49" s="67"/>
      <c r="G49" s="67"/>
      <c r="H49" s="67"/>
      <c r="I49" s="67"/>
      <c r="J49" s="67"/>
      <c r="K49" s="67"/>
      <c r="L49" s="67"/>
      <c r="M49" s="16"/>
    </row>
    <row r="50" spans="1:13" x14ac:dyDescent="0.2">
      <c r="B50" s="31"/>
      <c r="C50" s="57"/>
      <c r="D50" s="57"/>
      <c r="E50" s="57"/>
      <c r="F50" s="57"/>
      <c r="G50" s="57"/>
      <c r="H50" s="57"/>
      <c r="I50" s="57"/>
      <c r="J50" s="57"/>
      <c r="K50" s="57"/>
      <c r="L50" s="57"/>
      <c r="M50" s="16"/>
    </row>
    <row r="51" spans="1:13" x14ac:dyDescent="0.2">
      <c r="B51" s="57"/>
      <c r="C51" s="57"/>
      <c r="D51" s="57"/>
      <c r="E51" s="57"/>
      <c r="F51" s="57"/>
      <c r="G51" s="57"/>
      <c r="H51" s="57"/>
      <c r="I51" s="57"/>
      <c r="J51" s="57"/>
      <c r="K51" s="57"/>
      <c r="L51" s="57"/>
      <c r="M51" s="16"/>
    </row>
    <row r="52" spans="1:13" x14ac:dyDescent="0.2">
      <c r="B52" s="57"/>
      <c r="C52" s="57"/>
      <c r="D52" s="57"/>
      <c r="E52" s="57"/>
      <c r="F52" s="57"/>
      <c r="G52" s="57"/>
      <c r="H52" s="57"/>
      <c r="I52" s="57"/>
      <c r="J52" s="57"/>
      <c r="K52" s="57"/>
      <c r="L52" s="57"/>
      <c r="M52" s="16"/>
    </row>
    <row r="53" spans="1:13" x14ac:dyDescent="0.2">
      <c r="B53" s="553" t="s">
        <v>101</v>
      </c>
      <c r="C53" s="554" t="s">
        <v>100</v>
      </c>
      <c r="D53" s="57"/>
      <c r="E53" s="57"/>
      <c r="F53" s="57"/>
      <c r="G53" s="57"/>
      <c r="H53" s="57"/>
      <c r="I53" s="57"/>
      <c r="J53" s="57"/>
      <c r="K53" s="57"/>
      <c r="L53" s="57"/>
      <c r="M53" s="16"/>
    </row>
    <row r="54" spans="1:13" x14ac:dyDescent="0.2">
      <c r="B54" s="553"/>
      <c r="C54" s="554"/>
      <c r="D54" s="57"/>
      <c r="E54" s="57"/>
      <c r="F54" s="57"/>
      <c r="G54" s="57"/>
      <c r="H54" s="57"/>
      <c r="I54" s="57"/>
      <c r="J54" s="57"/>
      <c r="K54" s="57"/>
      <c r="L54" s="57"/>
      <c r="M54" s="16"/>
    </row>
    <row r="55" spans="1:13" ht="22.5" x14ac:dyDescent="0.2">
      <c r="B55" s="359" t="s">
        <v>102</v>
      </c>
      <c r="C55" s="47">
        <f>C49</f>
        <v>25</v>
      </c>
      <c r="D55" s="67"/>
      <c r="E55" s="67"/>
      <c r="F55" s="67"/>
      <c r="G55" s="67"/>
      <c r="H55" s="67"/>
      <c r="I55" s="67"/>
      <c r="J55" s="67"/>
      <c r="K55" s="67"/>
      <c r="L55" s="67"/>
      <c r="M55" s="16"/>
    </row>
    <row r="56" spans="1:13" ht="22.5" x14ac:dyDescent="0.2">
      <c r="B56" s="359" t="s">
        <v>98</v>
      </c>
      <c r="C56" s="26">
        <f>SUM(D36:K36)</f>
        <v>3</v>
      </c>
      <c r="D56" s="67"/>
      <c r="E56" s="67"/>
      <c r="F56" s="67"/>
      <c r="G56" s="67"/>
      <c r="H56" s="67"/>
      <c r="I56" s="67"/>
      <c r="J56" s="67"/>
      <c r="K56" s="67"/>
      <c r="L56" s="67"/>
      <c r="M56" s="16"/>
    </row>
    <row r="57" spans="1:13" x14ac:dyDescent="0.2">
      <c r="B57" s="359" t="s">
        <v>99</v>
      </c>
      <c r="C57" s="26">
        <f>C55+C56</f>
        <v>28</v>
      </c>
      <c r="D57" s="67"/>
      <c r="E57" s="67"/>
      <c r="F57" s="67"/>
      <c r="G57" s="67"/>
      <c r="H57" s="67"/>
      <c r="I57" s="67"/>
      <c r="J57" s="67"/>
      <c r="K57" s="67"/>
      <c r="L57" s="67"/>
      <c r="M57" s="16"/>
    </row>
    <row r="58" spans="1:13" x14ac:dyDescent="0.2">
      <c r="A58" s="361"/>
      <c r="B58" s="362" t="s">
        <v>85</v>
      </c>
      <c r="C58" s="363">
        <f>SUM(D38:K38)</f>
        <v>28</v>
      </c>
      <c r="D58" s="364"/>
      <c r="E58" s="364"/>
      <c r="F58" s="364"/>
      <c r="G58" s="364"/>
      <c r="H58" s="364"/>
      <c r="I58" s="364"/>
      <c r="J58" s="364"/>
      <c r="K58" s="364"/>
      <c r="L58" s="364"/>
      <c r="M58" s="16"/>
    </row>
    <row r="59" spans="1:13" x14ac:dyDescent="0.2">
      <c r="A59" s="361"/>
      <c r="B59" s="365"/>
      <c r="C59" s="365"/>
      <c r="D59" s="365"/>
      <c r="E59" s="365"/>
      <c r="F59" s="365"/>
      <c r="G59" s="365"/>
      <c r="H59" s="365"/>
      <c r="I59" s="365"/>
      <c r="J59" s="365"/>
      <c r="K59" s="365"/>
      <c r="L59" s="365"/>
      <c r="M59" s="16"/>
    </row>
    <row r="60" spans="1:13" ht="28.5" x14ac:dyDescent="0.2">
      <c r="A60" s="361"/>
      <c r="B60" s="208"/>
      <c r="C60" s="208" t="s">
        <v>100</v>
      </c>
      <c r="D60" s="366"/>
      <c r="E60" s="366"/>
      <c r="F60" s="366"/>
      <c r="G60" s="366"/>
      <c r="H60" s="366"/>
      <c r="I60" s="366"/>
      <c r="J60" s="366"/>
      <c r="K60" s="366"/>
      <c r="L60" s="366"/>
      <c r="M60" s="16"/>
    </row>
    <row r="61" spans="1:13" x14ac:dyDescent="0.2">
      <c r="A61" s="361"/>
      <c r="B61" s="208" t="s">
        <v>81</v>
      </c>
      <c r="C61" s="298">
        <f>L35</f>
        <v>25</v>
      </c>
      <c r="D61" s="366"/>
      <c r="E61" s="366"/>
      <c r="F61" s="366"/>
      <c r="G61" s="366"/>
      <c r="H61" s="366"/>
      <c r="I61" s="366"/>
      <c r="J61" s="366"/>
      <c r="K61" s="366"/>
      <c r="L61" s="366"/>
      <c r="M61" s="16"/>
    </row>
    <row r="62" spans="1:13" x14ac:dyDescent="0.2">
      <c r="A62" s="361"/>
      <c r="B62" s="208" t="s">
        <v>83</v>
      </c>
      <c r="C62" s="208">
        <f>L36</f>
        <v>3</v>
      </c>
      <c r="D62" s="366"/>
      <c r="E62" s="366"/>
      <c r="F62" s="366"/>
      <c r="G62" s="366"/>
      <c r="H62" s="366"/>
      <c r="I62" s="366"/>
      <c r="J62" s="366"/>
      <c r="K62" s="366"/>
      <c r="L62" s="366"/>
      <c r="M62" s="16"/>
    </row>
    <row r="63" spans="1:13" ht="28.5" x14ac:dyDescent="0.2">
      <c r="A63" s="361"/>
      <c r="B63" s="208" t="s">
        <v>163</v>
      </c>
      <c r="C63" s="208">
        <f>L37</f>
        <v>0</v>
      </c>
      <c r="D63" s="366"/>
      <c r="E63" s="366"/>
      <c r="F63" s="366"/>
      <c r="G63" s="366"/>
      <c r="H63" s="366"/>
      <c r="I63" s="366"/>
      <c r="J63" s="366"/>
      <c r="K63" s="366"/>
      <c r="L63" s="366"/>
      <c r="M63" s="16"/>
    </row>
    <row r="64" spans="1:13" x14ac:dyDescent="0.2">
      <c r="A64" s="361"/>
      <c r="B64" s="361"/>
      <c r="C64" s="367"/>
      <c r="D64" s="367"/>
      <c r="E64" s="367"/>
      <c r="F64" s="367"/>
      <c r="G64" s="367"/>
      <c r="H64" s="367"/>
      <c r="I64" s="367"/>
      <c r="J64" s="367"/>
      <c r="K64" s="367"/>
      <c r="L64" s="361"/>
    </row>
    <row r="65" spans="1:13" ht="15" x14ac:dyDescent="0.25">
      <c r="A65" s="567" t="s">
        <v>192</v>
      </c>
      <c r="B65" s="567"/>
      <c r="C65" s="567"/>
      <c r="D65" s="567"/>
      <c r="E65" s="567"/>
      <c r="F65" s="567"/>
      <c r="G65" s="567"/>
      <c r="H65" s="567"/>
      <c r="I65" s="567"/>
      <c r="J65" s="567"/>
      <c r="K65" s="567"/>
    </row>
    <row r="66" spans="1:13" ht="15" x14ac:dyDescent="0.25">
      <c r="A66" s="568" t="s">
        <v>200</v>
      </c>
      <c r="B66" s="568"/>
      <c r="C66" s="568"/>
      <c r="D66" s="568"/>
      <c r="E66" s="568"/>
      <c r="F66" s="568"/>
      <c r="G66" s="568"/>
      <c r="H66" s="568"/>
      <c r="I66" s="568"/>
      <c r="J66" s="568"/>
      <c r="K66" s="568"/>
    </row>
    <row r="67" spans="1:13" x14ac:dyDescent="0.2">
      <c r="A67" s="16"/>
      <c r="B67" s="16"/>
      <c r="D67" s="31"/>
      <c r="E67" s="57"/>
      <c r="F67" s="57"/>
      <c r="G67" s="57"/>
      <c r="H67" s="57"/>
      <c r="I67" s="57"/>
      <c r="J67" s="31"/>
      <c r="L67" s="16"/>
      <c r="M67" s="16"/>
    </row>
    <row r="68" spans="1:13" ht="18.75" x14ac:dyDescent="0.2">
      <c r="A68" s="361"/>
      <c r="B68" s="565" t="s">
        <v>172</v>
      </c>
      <c r="C68" s="565"/>
      <c r="D68" s="565"/>
      <c r="E68" s="565"/>
      <c r="F68" s="565"/>
      <c r="G68" s="565"/>
      <c r="H68" s="565"/>
      <c r="I68" s="565"/>
      <c r="J68" s="565"/>
      <c r="K68" s="565"/>
      <c r="L68" s="565"/>
      <c r="M68" s="16"/>
    </row>
    <row r="69" spans="1:13" ht="18.75" x14ac:dyDescent="0.2">
      <c r="A69" s="361"/>
      <c r="B69" s="312"/>
      <c r="C69" s="312"/>
      <c r="D69" s="312"/>
      <c r="E69" s="312"/>
      <c r="F69" s="312"/>
      <c r="G69" s="312"/>
      <c r="H69" s="312"/>
      <c r="I69" s="312"/>
      <c r="J69" s="312"/>
      <c r="K69" s="312"/>
      <c r="L69" s="312"/>
      <c r="M69" s="16"/>
    </row>
    <row r="70" spans="1:13" ht="60" customHeight="1" thickBot="1" x14ac:dyDescent="0.25">
      <c r="A70" s="361"/>
      <c r="B70" s="566" t="s">
        <v>193</v>
      </c>
      <c r="C70" s="566"/>
      <c r="D70" s="566"/>
      <c r="E70" s="566"/>
      <c r="F70" s="566"/>
      <c r="G70" s="566"/>
      <c r="H70" s="566"/>
      <c r="I70" s="566"/>
      <c r="J70" s="566"/>
      <c r="K70" s="566"/>
      <c r="L70" s="566"/>
      <c r="M70" s="16"/>
    </row>
    <row r="71" spans="1:13" ht="30.75" customHeight="1" x14ac:dyDescent="0.2">
      <c r="A71" s="361"/>
      <c r="B71" s="484" t="s">
        <v>49</v>
      </c>
      <c r="C71" s="497" t="s">
        <v>0</v>
      </c>
      <c r="D71" s="497"/>
      <c r="E71" s="497"/>
      <c r="F71" s="494"/>
      <c r="G71" s="497"/>
      <c r="H71" s="497"/>
      <c r="I71" s="497"/>
      <c r="J71" s="497"/>
      <c r="K71" s="497"/>
      <c r="L71" s="528" t="s">
        <v>7</v>
      </c>
      <c r="M71" s="16"/>
    </row>
    <row r="72" spans="1:13" ht="30.75" customHeight="1" x14ac:dyDescent="0.2">
      <c r="B72" s="569"/>
      <c r="C72" s="559"/>
      <c r="D72" s="559"/>
      <c r="E72" s="559"/>
      <c r="F72" s="561"/>
      <c r="G72" s="559"/>
      <c r="H72" s="559"/>
      <c r="I72" s="559"/>
      <c r="J72" s="559"/>
      <c r="K72" s="559"/>
      <c r="L72" s="560"/>
      <c r="M72" s="16"/>
    </row>
    <row r="73" spans="1:13" x14ac:dyDescent="0.2">
      <c r="B73" s="234"/>
      <c r="C73" s="234"/>
      <c r="D73" s="234"/>
      <c r="E73" s="234"/>
      <c r="F73" s="234"/>
      <c r="G73" s="234"/>
      <c r="H73" s="234"/>
      <c r="I73" s="234"/>
      <c r="J73" s="234"/>
      <c r="K73" s="234"/>
      <c r="L73" s="234"/>
      <c r="M73" s="16"/>
    </row>
    <row r="74" spans="1:13" x14ac:dyDescent="0.2">
      <c r="B74" s="555" t="s">
        <v>7</v>
      </c>
      <c r="C74" s="556"/>
      <c r="D74" s="368">
        <f t="shared" ref="D74:K74" si="8">SUM(D75:D78)</f>
        <v>7</v>
      </c>
      <c r="E74" s="368">
        <f t="shared" si="8"/>
        <v>7</v>
      </c>
      <c r="F74" s="368">
        <f t="shared" si="8"/>
        <v>7</v>
      </c>
      <c r="G74" s="368">
        <f t="shared" si="8"/>
        <v>7</v>
      </c>
      <c r="H74" s="368">
        <f t="shared" si="8"/>
        <v>7</v>
      </c>
      <c r="I74" s="368">
        <f t="shared" si="8"/>
        <v>7</v>
      </c>
      <c r="J74" s="368">
        <f t="shared" si="8"/>
        <v>7</v>
      </c>
      <c r="K74" s="368">
        <f t="shared" si="8"/>
        <v>7</v>
      </c>
      <c r="L74" s="369">
        <f>SUM(D74:K74)</f>
        <v>56</v>
      </c>
      <c r="M74" s="16"/>
    </row>
    <row r="75" spans="1:13" x14ac:dyDescent="0.2">
      <c r="B75" s="555" t="s">
        <v>81</v>
      </c>
      <c r="C75" s="556"/>
      <c r="D75" s="370">
        <f t="shared" ref="D75:K75" si="9">COUNTIF(D80:D93,"1")</f>
        <v>0</v>
      </c>
      <c r="E75" s="370">
        <f t="shared" si="9"/>
        <v>0</v>
      </c>
      <c r="F75" s="370">
        <f t="shared" si="9"/>
        <v>0</v>
      </c>
      <c r="G75" s="370">
        <f t="shared" si="9"/>
        <v>0</v>
      </c>
      <c r="H75" s="370">
        <f t="shared" si="9"/>
        <v>4</v>
      </c>
      <c r="I75" s="370">
        <f t="shared" si="9"/>
        <v>7</v>
      </c>
      <c r="J75" s="370">
        <f t="shared" si="9"/>
        <v>5</v>
      </c>
      <c r="K75" s="370">
        <f t="shared" si="9"/>
        <v>5</v>
      </c>
      <c r="L75" s="371">
        <f>SUM(D75:K75)</f>
        <v>21</v>
      </c>
      <c r="M75" s="16"/>
    </row>
    <row r="76" spans="1:13" x14ac:dyDescent="0.2">
      <c r="B76" s="557" t="s">
        <v>83</v>
      </c>
      <c r="C76" s="558"/>
      <c r="D76" s="363">
        <f t="shared" ref="D76:K76" si="10">COUNTIF(D80:D93,0)</f>
        <v>0</v>
      </c>
      <c r="E76" s="363">
        <f t="shared" si="10"/>
        <v>0</v>
      </c>
      <c r="F76" s="363">
        <f t="shared" si="10"/>
        <v>0</v>
      </c>
      <c r="G76" s="363">
        <f t="shared" si="10"/>
        <v>0</v>
      </c>
      <c r="H76" s="363">
        <f t="shared" si="10"/>
        <v>3</v>
      </c>
      <c r="I76" s="363">
        <f t="shared" si="10"/>
        <v>0</v>
      </c>
      <c r="J76" s="363">
        <f t="shared" si="10"/>
        <v>1</v>
      </c>
      <c r="K76" s="363">
        <f t="shared" si="10"/>
        <v>2</v>
      </c>
      <c r="L76" s="369">
        <f>SUM(D76:K76)</f>
        <v>6</v>
      </c>
      <c r="M76" s="16"/>
    </row>
    <row r="77" spans="1:13" x14ac:dyDescent="0.2">
      <c r="B77" s="557" t="s">
        <v>84</v>
      </c>
      <c r="C77" s="558"/>
      <c r="D77" s="363">
        <f t="shared" ref="D77:K77" si="11">COUNTIF(D80:D93,"J")</f>
        <v>0</v>
      </c>
      <c r="E77" s="363">
        <f t="shared" si="11"/>
        <v>0</v>
      </c>
      <c r="F77" s="363">
        <f t="shared" si="11"/>
        <v>0</v>
      </c>
      <c r="G77" s="363">
        <f t="shared" si="11"/>
        <v>0</v>
      </c>
      <c r="H77" s="363">
        <f t="shared" si="11"/>
        <v>0</v>
      </c>
      <c r="I77" s="363">
        <f t="shared" si="11"/>
        <v>0</v>
      </c>
      <c r="J77" s="363">
        <f t="shared" si="11"/>
        <v>1</v>
      </c>
      <c r="K77" s="363">
        <f t="shared" si="11"/>
        <v>0</v>
      </c>
      <c r="L77" s="369">
        <f>SUM(D77:K77)</f>
        <v>1</v>
      </c>
      <c r="M77" s="16"/>
    </row>
    <row r="78" spans="1:13" x14ac:dyDescent="0.2">
      <c r="B78" s="557" t="s">
        <v>85</v>
      </c>
      <c r="C78" s="558"/>
      <c r="D78" s="363">
        <f t="shared" ref="D78:K78" si="12">COUNTIF(D80:D93, "NA")</f>
        <v>7</v>
      </c>
      <c r="E78" s="363">
        <f t="shared" si="12"/>
        <v>7</v>
      </c>
      <c r="F78" s="363">
        <f t="shared" si="12"/>
        <v>7</v>
      </c>
      <c r="G78" s="363">
        <f t="shared" si="12"/>
        <v>7</v>
      </c>
      <c r="H78" s="363">
        <f t="shared" si="12"/>
        <v>0</v>
      </c>
      <c r="I78" s="363">
        <f t="shared" si="12"/>
        <v>0</v>
      </c>
      <c r="J78" s="363">
        <f t="shared" si="12"/>
        <v>0</v>
      </c>
      <c r="K78" s="363">
        <f t="shared" si="12"/>
        <v>0</v>
      </c>
      <c r="L78" s="369">
        <f>SUM(D78:K78)</f>
        <v>28</v>
      </c>
      <c r="M78" s="16"/>
    </row>
    <row r="79" spans="1:13" x14ac:dyDescent="0.2">
      <c r="B79" s="235"/>
      <c r="C79" s="235"/>
      <c r="D79" s="235"/>
      <c r="E79" s="235"/>
      <c r="F79" s="235"/>
      <c r="G79" s="235"/>
      <c r="H79" s="235"/>
      <c r="I79" s="235"/>
      <c r="J79" s="235"/>
      <c r="K79" s="235"/>
      <c r="L79" s="235"/>
      <c r="M79" s="16"/>
    </row>
    <row r="80" spans="1:13" x14ac:dyDescent="0.2">
      <c r="B80" s="352" t="s">
        <v>17</v>
      </c>
      <c r="C80" s="353">
        <v>1</v>
      </c>
      <c r="D80" s="372" t="s">
        <v>89</v>
      </c>
      <c r="E80" s="372" t="s">
        <v>89</v>
      </c>
      <c r="F80" s="372" t="s">
        <v>89</v>
      </c>
      <c r="G80" s="372" t="s">
        <v>89</v>
      </c>
      <c r="H80" s="373"/>
      <c r="I80" s="373"/>
      <c r="J80" s="373"/>
      <c r="K80" s="373"/>
      <c r="L80" s="374">
        <f t="shared" ref="L80:L93" si="13">SUM(D80:K80)</f>
        <v>0</v>
      </c>
      <c r="M80" s="16"/>
    </row>
    <row r="81" spans="2:13" x14ac:dyDescent="0.2">
      <c r="B81" s="290" t="s">
        <v>17</v>
      </c>
      <c r="C81" s="51">
        <v>2</v>
      </c>
      <c r="D81" s="355" t="s">
        <v>89</v>
      </c>
      <c r="E81" s="355" t="s">
        <v>89</v>
      </c>
      <c r="F81" s="355" t="s">
        <v>89</v>
      </c>
      <c r="G81" s="355" t="s">
        <v>89</v>
      </c>
      <c r="H81" s="142"/>
      <c r="I81" s="142"/>
      <c r="J81" s="142"/>
      <c r="K81" s="142"/>
      <c r="L81" s="56">
        <f t="shared" si="13"/>
        <v>0</v>
      </c>
      <c r="M81" s="16"/>
    </row>
    <row r="82" spans="2:13" x14ac:dyDescent="0.2">
      <c r="B82" s="290" t="s">
        <v>17</v>
      </c>
      <c r="C82" s="51">
        <v>3</v>
      </c>
      <c r="D82" s="355" t="s">
        <v>89</v>
      </c>
      <c r="E82" s="355" t="s">
        <v>89</v>
      </c>
      <c r="F82" s="355" t="s">
        <v>89</v>
      </c>
      <c r="G82" s="355" t="s">
        <v>89</v>
      </c>
      <c r="H82" s="142"/>
      <c r="I82" s="143"/>
      <c r="J82" s="143"/>
      <c r="K82" s="143"/>
      <c r="L82" s="56">
        <f t="shared" si="13"/>
        <v>0</v>
      </c>
      <c r="M82" s="16"/>
    </row>
    <row r="83" spans="2:13" x14ac:dyDescent="0.2">
      <c r="B83" s="290" t="s">
        <v>17</v>
      </c>
      <c r="C83" s="51">
        <v>4</v>
      </c>
      <c r="D83" s="355" t="s">
        <v>89</v>
      </c>
      <c r="E83" s="355" t="s">
        <v>89</v>
      </c>
      <c r="F83" s="355" t="s">
        <v>89</v>
      </c>
      <c r="G83" s="355" t="s">
        <v>89</v>
      </c>
      <c r="H83" s="142"/>
      <c r="I83" s="143"/>
      <c r="J83" s="143"/>
      <c r="K83" s="143"/>
      <c r="L83" s="56">
        <f t="shared" si="13"/>
        <v>0</v>
      </c>
      <c r="M83" s="16"/>
    </row>
    <row r="84" spans="2:13" x14ac:dyDescent="0.2">
      <c r="B84" s="290" t="s">
        <v>17</v>
      </c>
      <c r="C84" s="51">
        <v>5</v>
      </c>
      <c r="D84" s="355" t="s">
        <v>89</v>
      </c>
      <c r="E84" s="355" t="s">
        <v>89</v>
      </c>
      <c r="F84" s="355" t="s">
        <v>89</v>
      </c>
      <c r="G84" s="355" t="s">
        <v>89</v>
      </c>
      <c r="H84" s="142"/>
      <c r="I84" s="143"/>
      <c r="J84" s="143"/>
      <c r="K84" s="143"/>
      <c r="L84" s="56">
        <f t="shared" si="13"/>
        <v>0</v>
      </c>
      <c r="M84" s="16"/>
    </row>
    <row r="85" spans="2:13" x14ac:dyDescent="0.2">
      <c r="B85" s="290" t="s">
        <v>17</v>
      </c>
      <c r="C85" s="51">
        <v>6</v>
      </c>
      <c r="D85" s="355" t="s">
        <v>89</v>
      </c>
      <c r="E85" s="355" t="s">
        <v>89</v>
      </c>
      <c r="F85" s="355" t="s">
        <v>89</v>
      </c>
      <c r="G85" s="355" t="s">
        <v>89</v>
      </c>
      <c r="H85" s="142"/>
      <c r="I85" s="143"/>
      <c r="J85" s="143"/>
      <c r="K85" s="143"/>
      <c r="L85" s="56">
        <f t="shared" si="13"/>
        <v>0</v>
      </c>
      <c r="M85" s="16"/>
    </row>
    <row r="86" spans="2:13" x14ac:dyDescent="0.2">
      <c r="B86" s="290" t="s">
        <v>17</v>
      </c>
      <c r="C86" s="51">
        <v>7</v>
      </c>
      <c r="D86" s="355" t="s">
        <v>89</v>
      </c>
      <c r="E86" s="355" t="s">
        <v>89</v>
      </c>
      <c r="F86" s="355" t="s">
        <v>89</v>
      </c>
      <c r="G86" s="355" t="s">
        <v>89</v>
      </c>
      <c r="H86" s="142"/>
      <c r="I86" s="143"/>
      <c r="J86" s="143"/>
      <c r="K86" s="143"/>
      <c r="L86" s="56">
        <f t="shared" si="13"/>
        <v>0</v>
      </c>
      <c r="M86" s="16"/>
    </row>
    <row r="87" spans="2:13" x14ac:dyDescent="0.2">
      <c r="B87" s="290" t="s">
        <v>194</v>
      </c>
      <c r="C87" s="51">
        <v>1</v>
      </c>
      <c r="D87" s="356"/>
      <c r="E87" s="356"/>
      <c r="F87" s="356"/>
      <c r="G87" s="356"/>
      <c r="H87" s="372">
        <v>1</v>
      </c>
      <c r="I87" s="372">
        <v>1</v>
      </c>
      <c r="J87" s="372">
        <v>1</v>
      </c>
      <c r="K87" s="372">
        <v>1</v>
      </c>
      <c r="L87" s="56">
        <f t="shared" si="13"/>
        <v>4</v>
      </c>
      <c r="M87" s="16"/>
    </row>
    <row r="88" spans="2:13" x14ac:dyDescent="0.2">
      <c r="B88" s="290" t="s">
        <v>194</v>
      </c>
      <c r="C88" s="51">
        <v>2</v>
      </c>
      <c r="D88" s="356"/>
      <c r="E88" s="356"/>
      <c r="F88" s="356"/>
      <c r="G88" s="356"/>
      <c r="H88" s="355">
        <v>0</v>
      </c>
      <c r="I88" s="355">
        <v>1</v>
      </c>
      <c r="J88" s="355" t="s">
        <v>80</v>
      </c>
      <c r="K88" s="355">
        <v>0</v>
      </c>
      <c r="L88" s="56">
        <f t="shared" si="13"/>
        <v>1</v>
      </c>
      <c r="M88" s="16"/>
    </row>
    <row r="89" spans="2:13" x14ac:dyDescent="0.2">
      <c r="B89" s="290" t="s">
        <v>194</v>
      </c>
      <c r="C89" s="51">
        <v>3</v>
      </c>
      <c r="D89" s="356"/>
      <c r="E89" s="356"/>
      <c r="F89" s="356"/>
      <c r="G89" s="356"/>
      <c r="H89" s="355">
        <v>1</v>
      </c>
      <c r="I89" s="355">
        <v>1</v>
      </c>
      <c r="J89" s="355">
        <v>1</v>
      </c>
      <c r="K89" s="355">
        <v>1</v>
      </c>
      <c r="L89" s="56">
        <f t="shared" si="13"/>
        <v>4</v>
      </c>
      <c r="M89" s="16"/>
    </row>
    <row r="90" spans="2:13" x14ac:dyDescent="0.2">
      <c r="B90" s="290" t="s">
        <v>194</v>
      </c>
      <c r="C90" s="51">
        <v>4</v>
      </c>
      <c r="D90" s="356"/>
      <c r="E90" s="356"/>
      <c r="F90" s="356"/>
      <c r="G90" s="356"/>
      <c r="H90" s="355">
        <v>0</v>
      </c>
      <c r="I90" s="355">
        <v>1</v>
      </c>
      <c r="J90" s="355">
        <v>1</v>
      </c>
      <c r="K90" s="355">
        <v>0</v>
      </c>
      <c r="L90" s="56">
        <f t="shared" si="13"/>
        <v>2</v>
      </c>
      <c r="M90" s="16"/>
    </row>
    <row r="91" spans="2:13" x14ac:dyDescent="0.2">
      <c r="B91" s="290" t="s">
        <v>194</v>
      </c>
      <c r="C91" s="51">
        <v>5</v>
      </c>
      <c r="D91" s="356"/>
      <c r="E91" s="356"/>
      <c r="F91" s="356"/>
      <c r="G91" s="356"/>
      <c r="H91" s="355">
        <v>0</v>
      </c>
      <c r="I91" s="355">
        <v>1</v>
      </c>
      <c r="J91" s="355">
        <v>0</v>
      </c>
      <c r="K91" s="355">
        <v>1</v>
      </c>
      <c r="L91" s="56">
        <f t="shared" si="13"/>
        <v>2</v>
      </c>
      <c r="M91" s="16"/>
    </row>
    <row r="92" spans="2:13" x14ac:dyDescent="0.2">
      <c r="B92" s="290" t="s">
        <v>194</v>
      </c>
      <c r="C92" s="51">
        <v>6</v>
      </c>
      <c r="D92" s="356"/>
      <c r="E92" s="356"/>
      <c r="F92" s="356"/>
      <c r="G92" s="356"/>
      <c r="H92" s="355">
        <v>1</v>
      </c>
      <c r="I92" s="355">
        <v>1</v>
      </c>
      <c r="J92" s="355">
        <v>1</v>
      </c>
      <c r="K92" s="355">
        <v>1</v>
      </c>
      <c r="L92" s="56">
        <f t="shared" si="13"/>
        <v>4</v>
      </c>
      <c r="M92" s="16"/>
    </row>
    <row r="93" spans="2:13" x14ac:dyDescent="0.2">
      <c r="B93" s="290" t="s">
        <v>194</v>
      </c>
      <c r="C93" s="51">
        <v>7</v>
      </c>
      <c r="D93" s="356"/>
      <c r="E93" s="356"/>
      <c r="F93" s="356"/>
      <c r="G93" s="356"/>
      <c r="H93" s="355">
        <v>1</v>
      </c>
      <c r="I93" s="355">
        <v>1</v>
      </c>
      <c r="J93" s="355">
        <v>1</v>
      </c>
      <c r="K93" s="355">
        <v>1</v>
      </c>
      <c r="L93" s="56">
        <f t="shared" si="13"/>
        <v>4</v>
      </c>
      <c r="M93" s="16"/>
    </row>
    <row r="94" spans="2:13" ht="15" thickBot="1" x14ac:dyDescent="0.25">
      <c r="B94" s="254"/>
      <c r="C94" s="254"/>
      <c r="D94" s="254"/>
      <c r="E94" s="254"/>
      <c r="F94" s="254"/>
      <c r="G94" s="254"/>
      <c r="H94" s="254"/>
      <c r="I94" s="254"/>
      <c r="J94" s="254"/>
      <c r="K94" s="254"/>
      <c r="L94" s="254"/>
      <c r="M94" s="16"/>
    </row>
    <row r="95" spans="2:13" x14ac:dyDescent="0.2">
      <c r="B95" s="16"/>
      <c r="L95" s="16"/>
      <c r="M95" s="16"/>
    </row>
    <row r="96" spans="2:13" x14ac:dyDescent="0.2">
      <c r="B96" s="145" t="s">
        <v>86</v>
      </c>
      <c r="C96" s="255">
        <v>1</v>
      </c>
      <c r="L96" s="16"/>
      <c r="M96" s="16"/>
    </row>
    <row r="97" spans="2:13" x14ac:dyDescent="0.2">
      <c r="B97" s="145" t="s">
        <v>87</v>
      </c>
      <c r="C97" s="255">
        <v>0</v>
      </c>
      <c r="L97" s="16"/>
      <c r="M97" s="16"/>
    </row>
    <row r="98" spans="2:13" x14ac:dyDescent="0.2">
      <c r="B98" s="145" t="s">
        <v>88</v>
      </c>
      <c r="C98" s="255" t="s">
        <v>80</v>
      </c>
      <c r="L98" s="16"/>
      <c r="M98" s="16"/>
    </row>
    <row r="99" spans="2:13" x14ac:dyDescent="0.2">
      <c r="B99" s="145" t="s">
        <v>85</v>
      </c>
      <c r="C99" s="255" t="s">
        <v>89</v>
      </c>
      <c r="D99" s="28"/>
      <c r="E99" s="28"/>
      <c r="F99" s="28"/>
      <c r="G99" s="28"/>
      <c r="H99" s="28"/>
      <c r="I99" s="28"/>
      <c r="J99" s="28"/>
      <c r="K99" s="28"/>
      <c r="L99" s="28"/>
      <c r="M99" s="16"/>
    </row>
    <row r="100" spans="2:13" x14ac:dyDescent="0.2">
      <c r="B100" s="358"/>
      <c r="C100" s="28"/>
      <c r="D100" s="28"/>
      <c r="E100" s="28"/>
      <c r="F100" s="28"/>
      <c r="G100" s="28"/>
      <c r="H100" s="28"/>
      <c r="I100" s="28"/>
      <c r="J100" s="28"/>
      <c r="K100" s="28"/>
      <c r="L100" s="28"/>
      <c r="M100" s="16"/>
    </row>
    <row r="101" spans="2:13" x14ac:dyDescent="0.2">
      <c r="B101" s="16"/>
      <c r="D101" s="57"/>
      <c r="E101" s="57"/>
      <c r="F101" s="57"/>
      <c r="G101" s="57"/>
      <c r="H101" s="57"/>
      <c r="I101" s="57"/>
      <c r="J101" s="57"/>
      <c r="K101" s="57"/>
      <c r="L101" s="57"/>
      <c r="M101" s="16"/>
    </row>
    <row r="102" spans="2:13" x14ac:dyDescent="0.2">
      <c r="B102" s="16"/>
      <c r="D102" s="57"/>
      <c r="E102" s="57"/>
      <c r="F102" s="57"/>
      <c r="G102" s="57"/>
      <c r="H102" s="57"/>
      <c r="I102" s="57"/>
      <c r="J102" s="57"/>
      <c r="K102" s="57"/>
      <c r="L102" s="57"/>
      <c r="M102" s="16"/>
    </row>
    <row r="103" spans="2:13" x14ac:dyDescent="0.2">
      <c r="B103" s="16"/>
      <c r="D103" s="57"/>
      <c r="E103" s="57"/>
      <c r="F103" s="57"/>
      <c r="G103" s="57"/>
      <c r="H103" s="57"/>
      <c r="I103" s="57"/>
      <c r="J103" s="57"/>
      <c r="K103" s="57"/>
      <c r="L103" s="57"/>
      <c r="M103" s="16"/>
    </row>
    <row r="104" spans="2:13" x14ac:dyDescent="0.2">
      <c r="B104" s="16"/>
      <c r="D104" s="57"/>
      <c r="E104" s="57"/>
      <c r="F104" s="57"/>
      <c r="G104" s="57"/>
      <c r="H104" s="57"/>
      <c r="I104" s="57"/>
      <c r="J104" s="57"/>
      <c r="K104" s="57"/>
      <c r="L104" s="57"/>
      <c r="M104" s="16"/>
    </row>
    <row r="105" spans="2:13" x14ac:dyDescent="0.2">
      <c r="B105" s="57"/>
      <c r="C105" s="57"/>
      <c r="D105" s="57"/>
      <c r="E105" s="57"/>
      <c r="F105" s="57"/>
      <c r="G105" s="57"/>
      <c r="H105" s="57"/>
      <c r="I105" s="57"/>
      <c r="J105" s="57"/>
      <c r="K105" s="57"/>
      <c r="L105" s="57"/>
      <c r="M105" s="16"/>
    </row>
    <row r="106" spans="2:13" x14ac:dyDescent="0.2">
      <c r="B106" s="31"/>
      <c r="C106" s="554" t="s">
        <v>100</v>
      </c>
      <c r="D106" s="57"/>
      <c r="E106" s="57"/>
      <c r="F106" s="57"/>
      <c r="G106" s="57"/>
      <c r="H106" s="57"/>
      <c r="I106" s="57"/>
      <c r="J106" s="57"/>
      <c r="K106" s="57"/>
      <c r="L106" s="57"/>
      <c r="M106" s="16"/>
    </row>
    <row r="107" spans="2:13" x14ac:dyDescent="0.2">
      <c r="B107" s="31"/>
      <c r="C107" s="554"/>
      <c r="D107" s="57"/>
      <c r="E107" s="57"/>
      <c r="F107" s="57"/>
      <c r="G107" s="57"/>
      <c r="H107" s="57"/>
      <c r="I107" s="57"/>
      <c r="J107" s="57"/>
      <c r="K107" s="57"/>
      <c r="L107" s="57"/>
      <c r="M107" s="16"/>
    </row>
    <row r="108" spans="2:13" x14ac:dyDescent="0.2">
      <c r="B108" s="31"/>
      <c r="C108" s="47">
        <f>SUM(D75:K75)</f>
        <v>21</v>
      </c>
      <c r="D108" s="67"/>
      <c r="E108" s="67"/>
      <c r="F108" s="67"/>
      <c r="G108" s="67"/>
      <c r="H108" s="67"/>
      <c r="I108" s="67"/>
      <c r="J108" s="67"/>
      <c r="K108" s="67"/>
      <c r="L108" s="67"/>
      <c r="M108" s="16"/>
    </row>
    <row r="109" spans="2:13" x14ac:dyDescent="0.2">
      <c r="B109" s="31"/>
      <c r="C109" s="57"/>
      <c r="D109" s="57"/>
      <c r="E109" s="57"/>
      <c r="F109" s="57"/>
      <c r="G109" s="57"/>
      <c r="H109" s="57"/>
      <c r="I109" s="57"/>
      <c r="J109" s="57"/>
      <c r="K109" s="57"/>
      <c r="L109" s="57"/>
      <c r="M109" s="16"/>
    </row>
    <row r="110" spans="2:13" x14ac:dyDescent="0.2">
      <c r="B110" s="57"/>
      <c r="C110" s="57"/>
      <c r="D110" s="57"/>
      <c r="E110" s="57"/>
      <c r="F110" s="57"/>
      <c r="G110" s="57"/>
      <c r="H110" s="57"/>
      <c r="I110" s="57"/>
      <c r="J110" s="57"/>
      <c r="K110" s="57"/>
      <c r="L110" s="57"/>
      <c r="M110" s="16"/>
    </row>
    <row r="111" spans="2:13" x14ac:dyDescent="0.2">
      <c r="B111" s="57"/>
      <c r="C111" s="57"/>
      <c r="D111" s="57"/>
      <c r="E111" s="57"/>
      <c r="F111" s="57"/>
      <c r="G111" s="57"/>
      <c r="H111" s="57"/>
      <c r="I111" s="57"/>
      <c r="J111" s="57"/>
      <c r="K111" s="57"/>
      <c r="L111" s="57"/>
      <c r="M111" s="16"/>
    </row>
    <row r="112" spans="2:13" x14ac:dyDescent="0.2">
      <c r="B112" s="553" t="s">
        <v>101</v>
      </c>
      <c r="C112" s="554" t="s">
        <v>100</v>
      </c>
      <c r="D112" s="57"/>
      <c r="E112" s="57"/>
      <c r="F112" s="57"/>
      <c r="G112" s="57"/>
      <c r="H112" s="57"/>
      <c r="I112" s="57"/>
      <c r="J112" s="57"/>
      <c r="K112" s="57"/>
      <c r="L112" s="57"/>
      <c r="M112" s="16"/>
    </row>
    <row r="113" spans="2:13" x14ac:dyDescent="0.2">
      <c r="B113" s="553"/>
      <c r="C113" s="554"/>
      <c r="D113" s="57"/>
      <c r="E113" s="57"/>
      <c r="F113" s="57"/>
      <c r="G113" s="57"/>
      <c r="H113" s="57"/>
      <c r="I113" s="57"/>
      <c r="J113" s="57"/>
      <c r="K113" s="57"/>
      <c r="L113" s="57"/>
      <c r="M113" s="16"/>
    </row>
    <row r="114" spans="2:13" ht="22.5" x14ac:dyDescent="0.2">
      <c r="B114" s="359" t="s">
        <v>102</v>
      </c>
      <c r="C114" s="47">
        <f>C108</f>
        <v>21</v>
      </c>
      <c r="D114" s="67"/>
      <c r="E114" s="67"/>
      <c r="F114" s="67"/>
      <c r="G114" s="67"/>
      <c r="H114" s="67"/>
      <c r="I114" s="67"/>
      <c r="J114" s="67"/>
      <c r="K114" s="67"/>
      <c r="L114" s="67"/>
      <c r="M114" s="16"/>
    </row>
    <row r="115" spans="2:13" ht="22.5" x14ac:dyDescent="0.2">
      <c r="B115" s="359" t="s">
        <v>98</v>
      </c>
      <c r="C115" s="26">
        <f>SUM(D76:K77)</f>
        <v>7</v>
      </c>
      <c r="D115" s="67"/>
      <c r="E115" s="67"/>
      <c r="F115" s="67"/>
      <c r="G115" s="67"/>
      <c r="H115" s="67"/>
      <c r="I115" s="67"/>
      <c r="J115" s="67"/>
      <c r="K115" s="67"/>
      <c r="L115" s="67"/>
      <c r="M115" s="16"/>
    </row>
    <row r="116" spans="2:13" x14ac:dyDescent="0.2">
      <c r="B116" s="359" t="s">
        <v>99</v>
      </c>
      <c r="C116" s="47">
        <f>C114+C115</f>
        <v>28</v>
      </c>
      <c r="D116" s="67"/>
      <c r="E116" s="67"/>
      <c r="F116" s="67"/>
      <c r="G116" s="67"/>
      <c r="H116" s="67"/>
      <c r="I116" s="67"/>
      <c r="J116" s="67"/>
      <c r="K116" s="67"/>
      <c r="L116" s="67"/>
      <c r="M116" s="16"/>
    </row>
    <row r="117" spans="2:13" x14ac:dyDescent="0.2">
      <c r="B117" s="146" t="s">
        <v>85</v>
      </c>
      <c r="C117" s="26">
        <f>SUM(D78:K78)</f>
        <v>28</v>
      </c>
      <c r="D117" s="67"/>
      <c r="E117" s="67"/>
      <c r="F117" s="67"/>
      <c r="G117" s="67"/>
      <c r="H117" s="67"/>
      <c r="I117" s="67"/>
      <c r="J117" s="67"/>
      <c r="K117" s="67"/>
      <c r="L117" s="67"/>
      <c r="M117" s="16"/>
    </row>
    <row r="118" spans="2:13" x14ac:dyDescent="0.2">
      <c r="B118" s="57"/>
      <c r="C118" s="57"/>
      <c r="D118" s="57"/>
      <c r="E118" s="57"/>
      <c r="F118" s="57"/>
      <c r="G118" s="57"/>
      <c r="H118" s="57"/>
      <c r="I118" s="57"/>
      <c r="J118" s="57"/>
      <c r="K118" s="57"/>
      <c r="L118" s="57"/>
      <c r="M118" s="16"/>
    </row>
    <row r="119" spans="2:13" ht="28.5" x14ac:dyDescent="0.2">
      <c r="B119" s="69"/>
      <c r="C119" s="69" t="s">
        <v>100</v>
      </c>
      <c r="D119" s="69"/>
      <c r="E119" s="69"/>
      <c r="F119" s="69"/>
      <c r="G119" s="69"/>
      <c r="H119" s="69"/>
      <c r="I119" s="69"/>
      <c r="J119" s="69"/>
      <c r="K119" s="69"/>
      <c r="L119" s="69"/>
      <c r="M119" s="16"/>
    </row>
    <row r="120" spans="2:13" x14ac:dyDescent="0.2">
      <c r="B120" s="69" t="s">
        <v>81</v>
      </c>
      <c r="C120" s="360">
        <f>L75</f>
        <v>21</v>
      </c>
      <c r="D120" s="69"/>
      <c r="E120" s="69"/>
      <c r="F120" s="69"/>
      <c r="G120" s="69"/>
      <c r="H120" s="69"/>
      <c r="I120" s="69"/>
      <c r="J120" s="69"/>
      <c r="K120" s="69"/>
      <c r="L120" s="69"/>
      <c r="M120" s="16"/>
    </row>
    <row r="121" spans="2:13" x14ac:dyDescent="0.2">
      <c r="B121" s="69" t="s">
        <v>83</v>
      </c>
      <c r="C121" s="69">
        <f>L76</f>
        <v>6</v>
      </c>
      <c r="D121" s="69"/>
      <c r="E121" s="69"/>
      <c r="F121" s="69"/>
      <c r="G121" s="69"/>
      <c r="H121" s="69"/>
      <c r="I121" s="69"/>
      <c r="J121" s="69"/>
      <c r="K121" s="69"/>
      <c r="L121" s="69"/>
      <c r="M121" s="16"/>
    </row>
    <row r="122" spans="2:13" ht="28.5" x14ac:dyDescent="0.2">
      <c r="B122" s="69" t="s">
        <v>163</v>
      </c>
      <c r="C122" s="69">
        <f>L77</f>
        <v>1</v>
      </c>
      <c r="D122" s="69"/>
      <c r="E122" s="69"/>
      <c r="F122" s="69"/>
      <c r="G122" s="69"/>
      <c r="H122" s="69"/>
      <c r="I122" s="69"/>
      <c r="J122" s="69"/>
      <c r="K122" s="69"/>
      <c r="L122" s="69"/>
      <c r="M122" s="16"/>
    </row>
    <row r="123" spans="2:13" x14ac:dyDescent="0.2">
      <c r="B123" s="31"/>
      <c r="C123" s="31"/>
      <c r="D123" s="31"/>
      <c r="E123" s="31"/>
      <c r="F123" s="31"/>
      <c r="G123" s="31"/>
      <c r="H123" s="31"/>
      <c r="I123" s="31"/>
      <c r="J123" s="31"/>
      <c r="K123" s="31"/>
      <c r="L123" s="31"/>
      <c r="M123" s="16"/>
    </row>
  </sheetData>
  <mergeCells count="50">
    <mergeCell ref="A13:K13"/>
    <mergeCell ref="A14:K14"/>
    <mergeCell ref="H1:M1"/>
    <mergeCell ref="B4:B5"/>
    <mergeCell ref="C4:K4"/>
    <mergeCell ref="B2:L2"/>
    <mergeCell ref="A65:K65"/>
    <mergeCell ref="A66:K66"/>
    <mergeCell ref="B68:L68"/>
    <mergeCell ref="B70:L70"/>
    <mergeCell ref="B71:B72"/>
    <mergeCell ref="C71:C72"/>
    <mergeCell ref="B39:C39"/>
    <mergeCell ref="C47:C48"/>
    <mergeCell ref="B16:L16"/>
    <mergeCell ref="B18:L18"/>
    <mergeCell ref="B53:B54"/>
    <mergeCell ref="C53:C54"/>
    <mergeCell ref="L19:L20"/>
    <mergeCell ref="B35:C35"/>
    <mergeCell ref="B36:C36"/>
    <mergeCell ref="B37:C37"/>
    <mergeCell ref="B38:C38"/>
    <mergeCell ref="G19:G20"/>
    <mergeCell ref="H19:H20"/>
    <mergeCell ref="I19:I20"/>
    <mergeCell ref="J19:J20"/>
    <mergeCell ref="K19:K20"/>
    <mergeCell ref="B19:B20"/>
    <mergeCell ref="C19:C20"/>
    <mergeCell ref="D19:D20"/>
    <mergeCell ref="E19:E20"/>
    <mergeCell ref="F19:F20"/>
    <mergeCell ref="I71:I72"/>
    <mergeCell ref="J71:J72"/>
    <mergeCell ref="K71:K72"/>
    <mergeCell ref="L71:L72"/>
    <mergeCell ref="B74:C74"/>
    <mergeCell ref="D71:D72"/>
    <mergeCell ref="E71:E72"/>
    <mergeCell ref="F71:F72"/>
    <mergeCell ref="G71:G72"/>
    <mergeCell ref="H71:H72"/>
    <mergeCell ref="B112:B113"/>
    <mergeCell ref="C112:C113"/>
    <mergeCell ref="B75:C75"/>
    <mergeCell ref="B76:C76"/>
    <mergeCell ref="B77:C77"/>
    <mergeCell ref="B78:C78"/>
    <mergeCell ref="C106:C107"/>
  </mergeCells>
  <conditionalFormatting sqref="C42">
    <cfRule type="cellIs" dxfId="125" priority="63" operator="equal">
      <formula>1</formula>
    </cfRule>
  </conditionalFormatting>
  <conditionalFormatting sqref="C43">
    <cfRule type="cellIs" dxfId="124" priority="62" operator="equal">
      <formula>0</formula>
    </cfRule>
  </conditionalFormatting>
  <conditionalFormatting sqref="C44">
    <cfRule type="cellIs" dxfId="123" priority="61" operator="equal">
      <formula>"J"</formula>
    </cfRule>
  </conditionalFormatting>
  <conditionalFormatting sqref="C45">
    <cfRule type="cellIs" dxfId="122" priority="60" operator="equal">
      <formula>"NA"</formula>
    </cfRule>
  </conditionalFormatting>
  <conditionalFormatting sqref="D21:G27">
    <cfRule type="cellIs" dxfId="121" priority="56" operator="equal">
      <formula>"NA"</formula>
    </cfRule>
    <cfRule type="cellIs" dxfId="120" priority="57" operator="equal">
      <formula>"J"</formula>
    </cfRule>
    <cfRule type="cellIs" dxfId="119" priority="58" operator="equal">
      <formula>0</formula>
    </cfRule>
    <cfRule type="cellIs" dxfId="118" priority="59" operator="equal">
      <formula>1</formula>
    </cfRule>
  </conditionalFormatting>
  <conditionalFormatting sqref="D23:G23 D26 F26:G26 E24:E27">
    <cfRule type="cellIs" dxfId="117" priority="52" operator="equal">
      <formula>"NA"</formula>
    </cfRule>
    <cfRule type="cellIs" dxfId="116" priority="53" operator="equal">
      <formula>"J"</formula>
    </cfRule>
    <cfRule type="cellIs" dxfId="115" priority="54" operator="equal">
      <formula>0</formula>
    </cfRule>
    <cfRule type="cellIs" dxfId="114" priority="55" operator="equal">
      <formula>1</formula>
    </cfRule>
  </conditionalFormatting>
  <conditionalFormatting sqref="H28">
    <cfRule type="cellIs" dxfId="113" priority="51" operator="equal">
      <formula>1</formula>
    </cfRule>
  </conditionalFormatting>
  <conditionalFormatting sqref="H29">
    <cfRule type="cellIs" dxfId="112" priority="50" operator="equal">
      <formula>1</formula>
    </cfRule>
  </conditionalFormatting>
  <conditionalFormatting sqref="H30">
    <cfRule type="cellIs" dxfId="111" priority="49" operator="equal">
      <formula>1</formula>
    </cfRule>
  </conditionalFormatting>
  <conditionalFormatting sqref="H31">
    <cfRule type="cellIs" dxfId="110" priority="48" operator="equal">
      <formula>0</formula>
    </cfRule>
  </conditionalFormatting>
  <conditionalFormatting sqref="H32">
    <cfRule type="cellIs" dxfId="109" priority="47" operator="equal">
      <formula>1</formula>
    </cfRule>
  </conditionalFormatting>
  <conditionalFormatting sqref="H34">
    <cfRule type="cellIs" dxfId="108" priority="46" operator="equal">
      <formula>1</formula>
    </cfRule>
  </conditionalFormatting>
  <conditionalFormatting sqref="I28">
    <cfRule type="cellIs" dxfId="107" priority="45" operator="equal">
      <formula>1</formula>
    </cfRule>
  </conditionalFormatting>
  <conditionalFormatting sqref="I29">
    <cfRule type="cellIs" dxfId="106" priority="44" operator="equal">
      <formula>1</formula>
    </cfRule>
  </conditionalFormatting>
  <conditionalFormatting sqref="I30">
    <cfRule type="cellIs" dxfId="105" priority="43" operator="equal">
      <formula>1</formula>
    </cfRule>
  </conditionalFormatting>
  <conditionalFormatting sqref="I32">
    <cfRule type="cellIs" dxfId="104" priority="42" operator="equal">
      <formula>1</formula>
    </cfRule>
  </conditionalFormatting>
  <conditionalFormatting sqref="I34">
    <cfRule type="cellIs" dxfId="103" priority="41" operator="equal">
      <formula>1</formula>
    </cfRule>
  </conditionalFormatting>
  <conditionalFormatting sqref="I31">
    <cfRule type="cellIs" dxfId="102" priority="40" operator="equal">
      <formula>0</formula>
    </cfRule>
  </conditionalFormatting>
  <conditionalFormatting sqref="J28">
    <cfRule type="cellIs" dxfId="101" priority="39" operator="equal">
      <formula>1</formula>
    </cfRule>
  </conditionalFormatting>
  <conditionalFormatting sqref="J29">
    <cfRule type="cellIs" dxfId="100" priority="38" operator="equal">
      <formula>1</formula>
    </cfRule>
  </conditionalFormatting>
  <conditionalFormatting sqref="J30:J31">
    <cfRule type="cellIs" dxfId="99" priority="37" operator="equal">
      <formula>1</formula>
    </cfRule>
  </conditionalFormatting>
  <conditionalFormatting sqref="J34">
    <cfRule type="cellIs" dxfId="98" priority="36" operator="equal">
      <formula>1</formula>
    </cfRule>
  </conditionalFormatting>
  <conditionalFormatting sqref="J32">
    <cfRule type="cellIs" dxfId="97" priority="35" operator="equal">
      <formula>1</formula>
    </cfRule>
  </conditionalFormatting>
  <conditionalFormatting sqref="K28">
    <cfRule type="cellIs" dxfId="96" priority="34" operator="equal">
      <formula>1</formula>
    </cfRule>
  </conditionalFormatting>
  <conditionalFormatting sqref="K29">
    <cfRule type="cellIs" dxfId="95" priority="33" operator="equal">
      <formula>1</formula>
    </cfRule>
  </conditionalFormatting>
  <conditionalFormatting sqref="K31">
    <cfRule type="cellIs" dxfId="94" priority="32" operator="equal">
      <formula>1</formula>
    </cfRule>
  </conditionalFormatting>
  <conditionalFormatting sqref="K32">
    <cfRule type="cellIs" dxfId="93" priority="31" operator="equal">
      <formula>1</formula>
    </cfRule>
  </conditionalFormatting>
  <conditionalFormatting sqref="K34">
    <cfRule type="cellIs" dxfId="92" priority="30" operator="equal">
      <formula>1</formula>
    </cfRule>
  </conditionalFormatting>
  <conditionalFormatting sqref="K30">
    <cfRule type="cellIs" dxfId="91" priority="29" operator="equal">
      <formula>0</formula>
    </cfRule>
  </conditionalFormatting>
  <conditionalFormatting sqref="H33">
    <cfRule type="cellIs" dxfId="90" priority="28" operator="equal">
      <formula>1</formula>
    </cfRule>
  </conditionalFormatting>
  <conditionalFormatting sqref="I33">
    <cfRule type="cellIs" dxfId="89" priority="27" operator="equal">
      <formula>1</formula>
    </cfRule>
  </conditionalFormatting>
  <conditionalFormatting sqref="J33">
    <cfRule type="cellIs" dxfId="88" priority="26" operator="equal">
      <formula>1</formula>
    </cfRule>
  </conditionalFormatting>
  <conditionalFormatting sqref="K33">
    <cfRule type="cellIs" dxfId="87" priority="25" operator="equal">
      <formula>1</formula>
    </cfRule>
  </conditionalFormatting>
  <conditionalFormatting sqref="C96">
    <cfRule type="cellIs" dxfId="86" priority="24" operator="equal">
      <formula>1</formula>
    </cfRule>
  </conditionalFormatting>
  <conditionalFormatting sqref="C97">
    <cfRule type="cellIs" dxfId="85" priority="23" operator="equal">
      <formula>0</formula>
    </cfRule>
  </conditionalFormatting>
  <conditionalFormatting sqref="C98">
    <cfRule type="cellIs" dxfId="84" priority="22" operator="equal">
      <formula>"J"</formula>
    </cfRule>
  </conditionalFormatting>
  <conditionalFormatting sqref="C99">
    <cfRule type="cellIs" dxfId="83" priority="21" operator="equal">
      <formula>"NA"</formula>
    </cfRule>
  </conditionalFormatting>
  <conditionalFormatting sqref="D80:G86">
    <cfRule type="cellIs" dxfId="82" priority="17" operator="equal">
      <formula>"NA"</formula>
    </cfRule>
    <cfRule type="cellIs" dxfId="81" priority="18" operator="equal">
      <formula>"J"</formula>
    </cfRule>
    <cfRule type="cellIs" dxfId="80" priority="19" operator="equal">
      <formula>0</formula>
    </cfRule>
    <cfRule type="cellIs" dxfId="79" priority="20" operator="equal">
      <formula>1</formula>
    </cfRule>
  </conditionalFormatting>
  <conditionalFormatting sqref="D82:G82 D85 F85:G85 E83:E86">
    <cfRule type="cellIs" dxfId="78" priority="13" operator="equal">
      <formula>"NA"</formula>
    </cfRule>
    <cfRule type="cellIs" dxfId="77" priority="14" operator="equal">
      <formula>"J"</formula>
    </cfRule>
    <cfRule type="cellIs" dxfId="76" priority="15" operator="equal">
      <formula>0</formula>
    </cfRule>
    <cfRule type="cellIs" dxfId="75" priority="16" operator="equal">
      <formula>1</formula>
    </cfRule>
  </conditionalFormatting>
  <conditionalFormatting sqref="H87:K93">
    <cfRule type="cellIs" dxfId="74" priority="9" operator="equal">
      <formula>"NA"</formula>
    </cfRule>
    <cfRule type="cellIs" dxfId="73" priority="10" operator="equal">
      <formula>"J"</formula>
    </cfRule>
    <cfRule type="cellIs" dxfId="72" priority="11" operator="equal">
      <formula>0</formula>
    </cfRule>
    <cfRule type="cellIs" dxfId="71" priority="12" operator="equal">
      <formula>1</formula>
    </cfRule>
  </conditionalFormatting>
  <conditionalFormatting sqref="H89:K89 H92 J92:K92 I90:I93">
    <cfRule type="cellIs" dxfId="70" priority="5" operator="equal">
      <formula>"NA"</formula>
    </cfRule>
    <cfRule type="cellIs" dxfId="69" priority="6" operator="equal">
      <formula>"J"</formula>
    </cfRule>
    <cfRule type="cellIs" dxfId="68" priority="7" operator="equal">
      <formula>0</formula>
    </cfRule>
    <cfRule type="cellIs" dxfId="67" priority="8" operator="equal">
      <formula>1</formula>
    </cfRule>
  </conditionalFormatting>
  <conditionalFormatting sqref="C7:F7">
    <cfRule type="cellIs" dxfId="66" priority="1" operator="equal">
      <formula>"NA"</formula>
    </cfRule>
    <cfRule type="cellIs" dxfId="65" priority="2" operator="equal">
      <formula>"J"</formula>
    </cfRule>
    <cfRule type="cellIs" dxfId="64" priority="3" operator="equal">
      <formula>0</formula>
    </cfRule>
    <cfRule type="cellIs" dxfId="63" priority="4" operator="equal">
      <formula>1</formula>
    </cfRule>
  </conditionalFormatting>
  <printOptions horizontalCentered="1"/>
  <pageMargins left="0.70866141732283472" right="0.70866141732283472" top="0.74803149606299213" bottom="0.74803149606299213" header="0.31496062992125984" footer="0.31496062992125984"/>
  <pageSetup scale="69" fitToHeight="100"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0457DA5F509B91488D3B09E778485FDE" ma:contentTypeVersion="2" ma:contentTypeDescription="Crear nuevo documento." ma:contentTypeScope="" ma:versionID="bb12ada250f44da1634022683e55f8af">
  <xsd:schema xmlns:xsd="http://www.w3.org/2001/XMLSchema" xmlns:xs="http://www.w3.org/2001/XMLSchema" xmlns:p="http://schemas.microsoft.com/office/2006/metadata/properties" xmlns:ns2="0a3de59a-5928-4204-b749-0a3f751e3539" targetNamespace="http://schemas.microsoft.com/office/2006/metadata/properties" ma:root="true" ma:fieldsID="6dfeef9b242f56569a24c597cd022002" ns2:_="">
    <xsd:import namespace="0a3de59a-5928-4204-b749-0a3f751e3539"/>
    <xsd:element name="properties">
      <xsd:complexType>
        <xsd:sequence>
          <xsd:element name="documentManagement">
            <xsd:complexType>
              <xsd:all>
                <xsd:element ref="ns2:MediaServiceMetadata" minOccurs="0"/>
                <xsd:element ref="ns2:MediaServiceFast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a3de59a-5928-4204-b749-0a3f751e353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A0131E5C-B0D5-4242-A15F-2E532DE655AD}"/>
</file>

<file path=customXml/itemProps2.xml><?xml version="1.0" encoding="utf-8"?>
<ds:datastoreItem xmlns:ds="http://schemas.openxmlformats.org/officeDocument/2006/customXml" ds:itemID="{AF004492-074B-4A4B-9519-246774094F63}"/>
</file>

<file path=customXml/itemProps3.xml><?xml version="1.0" encoding="utf-8"?>
<ds:datastoreItem xmlns:ds="http://schemas.openxmlformats.org/officeDocument/2006/customXml" ds:itemID="{EE2A5DE5-3F17-458E-B3B4-0B8D8E56EC79}"/>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13</vt:i4>
      </vt:variant>
      <vt:variant>
        <vt:lpstr>Rangos con nombre</vt:lpstr>
      </vt:variant>
      <vt:variant>
        <vt:i4>14</vt:i4>
      </vt:variant>
    </vt:vector>
  </HeadingPairs>
  <TitlesOfParts>
    <vt:vector size="27" baseType="lpstr">
      <vt:lpstr>Anexo 1</vt:lpstr>
      <vt:lpstr>Anexo 1.1</vt:lpstr>
      <vt:lpstr>Anexo 2</vt:lpstr>
      <vt:lpstr>Anexo 3</vt:lpstr>
      <vt:lpstr>Anexo 4</vt:lpstr>
      <vt:lpstr>Anexo 5</vt:lpstr>
      <vt:lpstr>Anexo 6</vt:lpstr>
      <vt:lpstr>Anexo 6.1</vt:lpstr>
      <vt:lpstr>Anexo 7</vt:lpstr>
      <vt:lpstr>Anexo 8</vt:lpstr>
      <vt:lpstr>Anexo 9</vt:lpstr>
      <vt:lpstr>Anexo 10</vt:lpstr>
      <vt:lpstr>Sheet1</vt:lpstr>
      <vt:lpstr>'Anexo 1'!Área_de_impresión</vt:lpstr>
      <vt:lpstr>'Anexo 10'!Área_de_impresión</vt:lpstr>
      <vt:lpstr>'Anexo 2'!Área_de_impresión</vt:lpstr>
      <vt:lpstr>'Anexo 4'!Área_de_impresión</vt:lpstr>
      <vt:lpstr>'Anexo 6.1'!Área_de_impresión</vt:lpstr>
      <vt:lpstr>'Anexo 9'!Área_de_impresión</vt:lpstr>
      <vt:lpstr>'Anexo 1'!Títulos_a_imprimir</vt:lpstr>
      <vt:lpstr>'Anexo 1.1'!Títulos_a_imprimir</vt:lpstr>
      <vt:lpstr>'Anexo 10'!Títulos_a_imprimir</vt:lpstr>
      <vt:lpstr>'Anexo 2'!Títulos_a_imprimir</vt:lpstr>
      <vt:lpstr>'Anexo 3'!Títulos_a_imprimir</vt:lpstr>
      <vt:lpstr>'Anexo 6.1'!Títulos_a_imprimir</vt:lpstr>
      <vt:lpstr>'Anexo 8'!Títulos_a_imprimir</vt:lpstr>
      <vt:lpstr>'Anexo 9'!Títulos_a_imprimir</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2018-03-20T20:00:42Z</dcterms:created>
  <dcterms:modified xsi:type="dcterms:W3CDTF">2020-01-27T18:49:48Z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0x0101000457DA5F509B91488D3B09E778485FDE</vt:lpwstr>
  </property>
</Properties>
</file>