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style9.xml" ContentType="application/vnd.ms-office.chartstyle+xml"/>
  <Override PartName="/xl/charts/colors9.xml" ContentType="application/vnd.ms-office.chartcolorstyle+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xml"/>
  <Override PartName="/xl/charts/chart18.xml" ContentType="application/vnd.openxmlformats-officedocument.drawingml.chart+xml"/>
  <Override PartName="/xl/drawings/drawing17.xml" ContentType="application/vnd.openxmlformats-officedocument.drawing+xml"/>
  <Override PartName="/xl/charts/chart19.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6945" tabRatio="881"/>
  </bookViews>
  <sheets>
    <sheet name="Anexo 1" sheetId="6" r:id="rId1"/>
    <sheet name="Anexo 1.1" sheetId="59" r:id="rId2"/>
    <sheet name="Anexo 2" sheetId="18" r:id="rId3"/>
    <sheet name="Anexo 3" sheetId="20" r:id="rId4"/>
    <sheet name="Anexo 4" sheetId="31" r:id="rId5"/>
    <sheet name="Anexo 5" sheetId="29" r:id="rId6"/>
    <sheet name="Anexo 5.2" sheetId="41" r:id="rId7"/>
    <sheet name="Anexo 5.3" sheetId="42" r:id="rId8"/>
    <sheet name="Anexo 6.1" sheetId="22" r:id="rId9"/>
    <sheet name="Anexo 6.1 (2)" sheetId="58" state="hidden" r:id="rId10"/>
    <sheet name="Anexo 6.2 " sheetId="50" r:id="rId11"/>
    <sheet name="Anexo 6.3" sheetId="46" state="hidden" r:id="rId12"/>
    <sheet name="Anexo 6.4" sheetId="47" state="hidden" r:id="rId13"/>
    <sheet name="Anexo 7.1" sheetId="54" r:id="rId14"/>
    <sheet name="Anexo 7.2" sheetId="56" r:id="rId15"/>
    <sheet name="Anexo 7.3" sheetId="57" r:id="rId16"/>
    <sheet name="Anexo 8" sheetId="24" r:id="rId17"/>
    <sheet name="Anexo 9" sheetId="28" r:id="rId18"/>
  </sheets>
  <definedNames>
    <definedName name="_xlnm._FilterDatabase" localSheetId="0" hidden="1">'Anexo 1'!$A$7:$AF$20</definedName>
    <definedName name="_xlnm._FilterDatabase" localSheetId="2" hidden="1">'Anexo 2'!$A$6:$AL$6</definedName>
    <definedName name="_xlnm._FilterDatabase" localSheetId="3" hidden="1">'Anexo 3'!#REF!</definedName>
    <definedName name="_xlnm._FilterDatabase" localSheetId="4" hidden="1">'Anexo 4'!$D$7:$I$13</definedName>
    <definedName name="_xlnm._FilterDatabase" localSheetId="5" hidden="1">'Anexo 5'!$A$8:$AG$68</definedName>
    <definedName name="_xlnm._FilterDatabase" localSheetId="6" hidden="1">'Anexo 5.2'!#REF!</definedName>
    <definedName name="_xlnm._FilterDatabase" localSheetId="7" hidden="1">'Anexo 5.3'!$B$6:$D$11</definedName>
    <definedName name="_xlnm._FilterDatabase" localSheetId="8" hidden="1">'Anexo 6.1'!$A$7:$O$55</definedName>
    <definedName name="_xlnm._FilterDatabase" localSheetId="9" hidden="1">'Anexo 6.1 (2)'!$A$7:$Q$80</definedName>
    <definedName name="_xlnm._FilterDatabase" localSheetId="10" hidden="1">'Anexo 6.2 '!$C$6:$K$17</definedName>
    <definedName name="_xlnm._FilterDatabase" localSheetId="11" hidden="1">'Anexo 6.3'!$A$5:$E$37</definedName>
    <definedName name="_xlnm._FilterDatabase" localSheetId="12" hidden="1">'Anexo 6.4'!$A$6:$E$18</definedName>
    <definedName name="_xlnm._FilterDatabase" localSheetId="13" hidden="1">'Anexo 7.1'!$A$12:$U$44</definedName>
    <definedName name="_xlnm._FilterDatabase" localSheetId="14" hidden="1">'Anexo 7.2'!$A$12:$U$44</definedName>
    <definedName name="_xlnm._FilterDatabase" localSheetId="15" hidden="1">'Anexo 7.3'!$A$12:$U$44</definedName>
    <definedName name="_xlnm._FilterDatabase" localSheetId="16" hidden="1">'Anexo 8'!$B$12:$U$39</definedName>
    <definedName name="_xlnm._FilterDatabase" localSheetId="17" hidden="1">'Anexo 9'!$A$7:$D$12</definedName>
    <definedName name="_xlnm.Print_Area" localSheetId="0">'Anexo 1'!$A$1:$AH$42</definedName>
    <definedName name="_xlnm.Print_Area" localSheetId="2">'Anexo 2'!$A$1:$G$11</definedName>
    <definedName name="_xlnm.Print_Area" localSheetId="4">'Anexo 4'!$D$1:$I$13</definedName>
    <definedName name="_xlnm.Print_Area" localSheetId="5">'Anexo 5'!$A$1:$O$76,'Anexo 5'!$P$10:$AD$93</definedName>
    <definedName name="_xlnm.Print_Area" localSheetId="6">'Anexo 5.2'!$A$1:$E$14</definedName>
    <definedName name="_xlnm.Print_Area" localSheetId="7">'Anexo 5.3'!$A$1:$D$15</definedName>
    <definedName name="_xlnm.Print_Area" localSheetId="8">'Anexo 6.1'!$C$1:$Z$44</definedName>
    <definedName name="_xlnm.Print_Area" localSheetId="9">'Anexo 6.1 (2)'!$A$1:$M$61,'Anexo 6.1 (2)'!$N$8:$AA$61</definedName>
    <definedName name="_xlnm.Print_Area" localSheetId="10">'Anexo 6.2 '!$A$1:$K$35</definedName>
    <definedName name="_xlnm.Print_Area" localSheetId="11">'Anexo 6.3'!$A$1:$D$51</definedName>
    <definedName name="_xlnm.Print_Area" localSheetId="12">'Anexo 6.4'!$A$1:$E$19</definedName>
    <definedName name="_xlnm.Print_Area" localSheetId="16">'Anexo 8'!$A$1:$U$40</definedName>
    <definedName name="_xlnm.Print_Area" localSheetId="17">'Anexo 9'!$A$1:$D$12</definedName>
    <definedName name="_xlnm.Print_Titles" localSheetId="0">'Anexo 1'!$1:$7</definedName>
    <definedName name="_xlnm.Print_Titles" localSheetId="2">'Anexo 2'!$1:$6</definedName>
    <definedName name="_xlnm.Print_Titles" localSheetId="3">'Anexo 3'!$1:$9</definedName>
    <definedName name="_xlnm.Print_Titles" localSheetId="4">'Anexo 4'!$1:$7</definedName>
    <definedName name="_xlnm.Print_Titles" localSheetId="6">'Anexo 5.2'!$1:$6</definedName>
    <definedName name="_xlnm.Print_Titles" localSheetId="7">'Anexo 5.3'!$1:$6</definedName>
    <definedName name="_xlnm.Print_Titles" localSheetId="8">'Anexo 6.1'!$1:$3</definedName>
    <definedName name="_xlnm.Print_Titles" localSheetId="9">'Anexo 6.1 (2)'!$1:$7</definedName>
    <definedName name="_xlnm.Print_Titles" localSheetId="10">'Anexo 6.2 '!$1:$7</definedName>
    <definedName name="_xlnm.Print_Titles" localSheetId="11">'Anexo 6.3'!$1:$5</definedName>
    <definedName name="_xlnm.Print_Titles" localSheetId="12">'Anexo 6.4'!$1:$6</definedName>
    <definedName name="_xlnm.Print_Titles" localSheetId="13">'Anexo 7.1'!$1:$12</definedName>
    <definedName name="_xlnm.Print_Titles" localSheetId="14">'Anexo 7.2'!$1:$12</definedName>
    <definedName name="_xlnm.Print_Titles" localSheetId="15">'Anexo 7.3'!$1:$12</definedName>
    <definedName name="_xlnm.Print_Titles" localSheetId="16">'Anexo 8'!$1:$11</definedName>
    <definedName name="_xlnm.Print_Titles" localSheetId="17">'Anexo 9'!$1:$7</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6" i="22" l="1"/>
  <c r="L16" i="58" l="1"/>
  <c r="L46" i="58" s="1"/>
  <c r="D16" i="58"/>
  <c r="D46" i="58" s="1"/>
  <c r="I13" i="58"/>
  <c r="I43" i="58" s="1"/>
  <c r="G13" i="58"/>
  <c r="G37" i="58" s="1"/>
  <c r="G51" i="58" s="1"/>
  <c r="E16" i="58"/>
  <c r="E22" i="58" s="1"/>
  <c r="J15" i="58"/>
  <c r="J21" i="58" s="1"/>
  <c r="G15" i="58"/>
  <c r="H14" i="58"/>
  <c r="H20" i="58" s="1"/>
  <c r="L22" i="58"/>
  <c r="K16" i="58"/>
  <c r="K46" i="58" s="1"/>
  <c r="K22" i="58"/>
  <c r="J16" i="58"/>
  <c r="J46" i="58" s="1"/>
  <c r="I16" i="58"/>
  <c r="I46" i="58"/>
  <c r="H16" i="58"/>
  <c r="H46" i="58" s="1"/>
  <c r="G16" i="58"/>
  <c r="G22" i="58" s="1"/>
  <c r="F16" i="58"/>
  <c r="F46" i="58" s="1"/>
  <c r="L15" i="58"/>
  <c r="L21" i="58" s="1"/>
  <c r="L14" i="58"/>
  <c r="L20" i="58" s="1"/>
  <c r="K15" i="58"/>
  <c r="K21" i="58"/>
  <c r="I15" i="58"/>
  <c r="I21" i="58" s="1"/>
  <c r="H15" i="58"/>
  <c r="H21" i="58"/>
  <c r="F15" i="58"/>
  <c r="F21" i="58" s="1"/>
  <c r="E15" i="58"/>
  <c r="E21" i="58"/>
  <c r="D15" i="58"/>
  <c r="D21" i="58" s="1"/>
  <c r="K14" i="58"/>
  <c r="K20" i="58" s="1"/>
  <c r="J14" i="58"/>
  <c r="I14" i="58"/>
  <c r="I44" i="58" s="1"/>
  <c r="G14" i="58"/>
  <c r="G20" i="58" s="1"/>
  <c r="F14" i="58"/>
  <c r="E14" i="58"/>
  <c r="E44" i="58" s="1"/>
  <c r="D14" i="58"/>
  <c r="D20" i="58" s="1"/>
  <c r="L13" i="58"/>
  <c r="L32" i="58" s="1"/>
  <c r="K13" i="58"/>
  <c r="K32" i="58" s="1"/>
  <c r="J13" i="58"/>
  <c r="I31" i="58"/>
  <c r="H13" i="58"/>
  <c r="H43" i="58" s="1"/>
  <c r="F13" i="58"/>
  <c r="F19" i="58" s="1"/>
  <c r="F37" i="58"/>
  <c r="F51" i="58" s="1"/>
  <c r="E13" i="58"/>
  <c r="E31" i="58" s="1"/>
  <c r="D13" i="58"/>
  <c r="M12" i="58"/>
  <c r="M11" i="58"/>
  <c r="M10" i="58"/>
  <c r="M9" i="58"/>
  <c r="M8" i="58"/>
  <c r="M14" i="24"/>
  <c r="M15" i="24"/>
  <c r="M16" i="24"/>
  <c r="M17" i="24"/>
  <c r="M18" i="24"/>
  <c r="M19" i="24"/>
  <c r="M20" i="24"/>
  <c r="M21" i="24"/>
  <c r="M22" i="24"/>
  <c r="M23" i="24"/>
  <c r="M24" i="24"/>
  <c r="M25" i="24"/>
  <c r="M26" i="24"/>
  <c r="M27" i="24"/>
  <c r="M28" i="24"/>
  <c r="M29" i="24"/>
  <c r="M30" i="24"/>
  <c r="M31" i="24"/>
  <c r="M32" i="24"/>
  <c r="M33" i="24"/>
  <c r="M34" i="24"/>
  <c r="M35" i="24"/>
  <c r="M36" i="24"/>
  <c r="M37" i="24"/>
  <c r="M38"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C21" i="57"/>
  <c r="M13" i="57"/>
  <c r="M14" i="57"/>
  <c r="M15" i="57"/>
  <c r="M16" i="57"/>
  <c r="M17" i="57"/>
  <c r="D19" i="57"/>
  <c r="C27" i="57" s="1"/>
  <c r="E17" i="57"/>
  <c r="E16" i="57"/>
  <c r="E15" i="57"/>
  <c r="E14" i="57"/>
  <c r="E13" i="57"/>
  <c r="E19" i="57" s="1"/>
  <c r="D27" i="57" s="1"/>
  <c r="C21" i="56"/>
  <c r="D19" i="56"/>
  <c r="C27" i="56" s="1"/>
  <c r="M17" i="56"/>
  <c r="E17" i="56"/>
  <c r="M16" i="56"/>
  <c r="E16" i="56"/>
  <c r="M15" i="56"/>
  <c r="E15" i="56"/>
  <c r="M14" i="56"/>
  <c r="M13" i="56"/>
  <c r="M19" i="56"/>
  <c r="E14" i="56"/>
  <c r="E13" i="56"/>
  <c r="D39" i="24"/>
  <c r="F31" i="58"/>
  <c r="K19" i="58"/>
  <c r="K37" i="58"/>
  <c r="K51" i="58" s="1"/>
  <c r="J43" i="58"/>
  <c r="G46" i="58"/>
  <c r="I22" i="58"/>
  <c r="J31" i="58"/>
  <c r="E20" i="58"/>
  <c r="K31" i="58"/>
  <c r="F43" i="58"/>
  <c r="K44" i="58"/>
  <c r="D37" i="58"/>
  <c r="F20" i="58"/>
  <c r="F22" i="58"/>
  <c r="F32" i="58"/>
  <c r="I37" i="58"/>
  <c r="I51" i="58" s="1"/>
  <c r="H37" i="58"/>
  <c r="H51" i="58" s="1"/>
  <c r="K17" i="58"/>
  <c r="K45" i="58" s="1"/>
  <c r="I19" i="58"/>
  <c r="K12" i="22"/>
  <c r="K11" i="18"/>
  <c r="K10" i="18"/>
  <c r="D51" i="58"/>
  <c r="O13" i="29"/>
  <c r="N14" i="29"/>
  <c r="O29" i="29" s="1"/>
  <c r="N15" i="29"/>
  <c r="N16" i="29"/>
  <c r="AL72" i="29" s="1"/>
  <c r="K13" i="6"/>
  <c r="AA8" i="6" s="1"/>
  <c r="L13" i="6"/>
  <c r="AL18" i="6" s="1"/>
  <c r="AO18" i="6" s="1"/>
  <c r="AB8" i="6"/>
  <c r="E13" i="24"/>
  <c r="M13" i="24"/>
  <c r="E13" i="54"/>
  <c r="E14" i="54"/>
  <c r="E15" i="54"/>
  <c r="E16" i="54"/>
  <c r="E17" i="54"/>
  <c r="D19" i="54"/>
  <c r="C27" i="54" s="1"/>
  <c r="M17" i="54"/>
  <c r="M16" i="54"/>
  <c r="M15" i="54"/>
  <c r="M14" i="54"/>
  <c r="M13" i="54"/>
  <c r="C21" i="54"/>
  <c r="O9" i="29"/>
  <c r="K11" i="22"/>
  <c r="K10" i="22"/>
  <c r="K9" i="22"/>
  <c r="E14" i="47"/>
  <c r="E15" i="47"/>
  <c r="E16" i="47"/>
  <c r="E17" i="47"/>
  <c r="D13" i="50"/>
  <c r="E13" i="50"/>
  <c r="F13" i="50"/>
  <c r="F17" i="50" s="1"/>
  <c r="G13" i="50"/>
  <c r="H13" i="50"/>
  <c r="I13" i="50"/>
  <c r="J13" i="50"/>
  <c r="J14" i="50"/>
  <c r="J15" i="50"/>
  <c r="J16" i="50"/>
  <c r="D14" i="50"/>
  <c r="E14" i="50"/>
  <c r="E15" i="50"/>
  <c r="E16" i="50"/>
  <c r="F14" i="50"/>
  <c r="G14" i="50"/>
  <c r="H14" i="50"/>
  <c r="I14" i="50"/>
  <c r="I15" i="50"/>
  <c r="I16" i="50"/>
  <c r="D15" i="50"/>
  <c r="D16" i="50"/>
  <c r="F15" i="50"/>
  <c r="G15" i="50"/>
  <c r="H15" i="50"/>
  <c r="F16" i="50"/>
  <c r="G16" i="50"/>
  <c r="H16" i="50"/>
  <c r="C13" i="42"/>
  <c r="C13" i="41"/>
  <c r="E14" i="29"/>
  <c r="AK43" i="29" s="1"/>
  <c r="F14" i="29"/>
  <c r="AK17" i="29" s="1"/>
  <c r="G29" i="29"/>
  <c r="E34" i="29" s="1"/>
  <c r="H34" i="29" s="1"/>
  <c r="G14" i="29"/>
  <c r="AK18" i="29" s="1"/>
  <c r="H29" i="29"/>
  <c r="E35" i="29" s="1"/>
  <c r="H35" i="29" s="1"/>
  <c r="AK16" i="6"/>
  <c r="AP16" i="6" s="1"/>
  <c r="G13" i="6"/>
  <c r="AL16" i="6" s="1"/>
  <c r="AO16" i="6" s="1"/>
  <c r="W8" i="6"/>
  <c r="H13" i="6"/>
  <c r="X8" i="6" s="1"/>
  <c r="E13" i="6"/>
  <c r="U8" i="6"/>
  <c r="F13" i="6"/>
  <c r="V8" i="6" s="1"/>
  <c r="D41" i="46"/>
  <c r="D51" i="46"/>
  <c r="D38" i="46"/>
  <c r="D48" i="46" s="1"/>
  <c r="D39" i="46"/>
  <c r="D40" i="46"/>
  <c r="K12" i="50"/>
  <c r="K11" i="50"/>
  <c r="K10" i="50"/>
  <c r="K9" i="50"/>
  <c r="K8" i="50"/>
  <c r="G16" i="22"/>
  <c r="F16" i="22"/>
  <c r="G13" i="22"/>
  <c r="I13" i="22"/>
  <c r="J16" i="22"/>
  <c r="J22" i="22"/>
  <c r="I16" i="22"/>
  <c r="H16" i="22"/>
  <c r="H22" i="22" s="1"/>
  <c r="E16" i="22"/>
  <c r="D16" i="22"/>
  <c r="J15" i="22"/>
  <c r="J21" i="22" s="1"/>
  <c r="I15" i="22"/>
  <c r="I21" i="22" s="1"/>
  <c r="H15" i="22"/>
  <c r="H21" i="22" s="1"/>
  <c r="G15" i="22"/>
  <c r="G21" i="22" s="1"/>
  <c r="F15" i="22"/>
  <c r="F21" i="22" s="1"/>
  <c r="F13" i="22"/>
  <c r="F43" i="22" s="1"/>
  <c r="F14" i="22"/>
  <c r="E15" i="22"/>
  <c r="E21" i="22" s="1"/>
  <c r="D15" i="22"/>
  <c r="J14" i="22"/>
  <c r="I14" i="22"/>
  <c r="H14" i="22"/>
  <c r="G14" i="22"/>
  <c r="E14" i="22"/>
  <c r="D14" i="22"/>
  <c r="J13" i="22"/>
  <c r="H13" i="22"/>
  <c r="E13" i="22"/>
  <c r="D13" i="22"/>
  <c r="D31" i="22" s="1"/>
  <c r="K8" i="22"/>
  <c r="D13" i="42"/>
  <c r="E13" i="41"/>
  <c r="D13" i="41"/>
  <c r="M15" i="29"/>
  <c r="M16" i="29"/>
  <c r="M14" i="29"/>
  <c r="L14" i="29"/>
  <c r="N17" i="29"/>
  <c r="M17" i="29"/>
  <c r="L17" i="29"/>
  <c r="K17" i="29"/>
  <c r="J17" i="29"/>
  <c r="I17" i="29"/>
  <c r="H17" i="29"/>
  <c r="G17" i="29"/>
  <c r="F17" i="29"/>
  <c r="E17" i="29"/>
  <c r="D17" i="29"/>
  <c r="L16" i="29"/>
  <c r="AL70" i="29" s="1"/>
  <c r="K16" i="29"/>
  <c r="AL22" i="29" s="1"/>
  <c r="J16" i="29"/>
  <c r="I16" i="29"/>
  <c r="H16" i="29"/>
  <c r="F36" i="29" s="1"/>
  <c r="I36" i="29" s="1"/>
  <c r="G16" i="29"/>
  <c r="AG13" i="29" s="1"/>
  <c r="F16" i="29"/>
  <c r="E16" i="29"/>
  <c r="D16" i="29"/>
  <c r="D15" i="29"/>
  <c r="E30" i="29" s="1"/>
  <c r="L15" i="29"/>
  <c r="K15" i="29"/>
  <c r="J15" i="29"/>
  <c r="AL21" i="29" s="1"/>
  <c r="I15" i="29"/>
  <c r="H15" i="29"/>
  <c r="G15" i="29"/>
  <c r="F15" i="29"/>
  <c r="AL17" i="29" s="1"/>
  <c r="E15" i="29"/>
  <c r="Y38" i="29" s="1"/>
  <c r="K14" i="29"/>
  <c r="L29" i="29" s="1"/>
  <c r="E39" i="29" s="1"/>
  <c r="H39" i="29" s="1"/>
  <c r="J14" i="29"/>
  <c r="AK21" i="29" s="1"/>
  <c r="I14" i="29"/>
  <c r="J29" i="29" s="1"/>
  <c r="E37" i="29"/>
  <c r="H37" i="29" s="1"/>
  <c r="H14" i="29"/>
  <c r="I29" i="29" s="1"/>
  <c r="E36" i="29" s="1"/>
  <c r="H36" i="29" s="1"/>
  <c r="D14" i="29"/>
  <c r="E29" i="29" s="1"/>
  <c r="O12" i="29"/>
  <c r="O11" i="29"/>
  <c r="O10" i="29"/>
  <c r="I13" i="31"/>
  <c r="H13" i="31"/>
  <c r="G13" i="31"/>
  <c r="F13" i="31"/>
  <c r="K8" i="18"/>
  <c r="K7" i="18"/>
  <c r="P13" i="6"/>
  <c r="AF8" i="6" s="1"/>
  <c r="O13" i="6"/>
  <c r="N13" i="6"/>
  <c r="AD8" i="6" s="1"/>
  <c r="M13" i="6"/>
  <c r="AC8" i="6" s="1"/>
  <c r="J13" i="6"/>
  <c r="Z8" i="6" s="1"/>
  <c r="AA19" i="6" s="1"/>
  <c r="I13" i="6"/>
  <c r="Y8" i="6" s="1"/>
  <c r="AK20" i="6"/>
  <c r="AP20" i="6" s="1"/>
  <c r="AK19" i="6"/>
  <c r="AP19" i="6" s="1"/>
  <c r="AK18" i="6"/>
  <c r="AP18" i="6" s="1"/>
  <c r="AK17" i="6"/>
  <c r="AP17" i="6" s="1"/>
  <c r="Q12" i="6"/>
  <c r="AK15" i="6"/>
  <c r="AP15" i="6" s="1"/>
  <c r="Q11" i="6"/>
  <c r="Q10" i="6"/>
  <c r="Q9" i="6"/>
  <c r="Q8" i="6"/>
  <c r="Y37" i="29"/>
  <c r="AL20" i="29"/>
  <c r="M29" i="29"/>
  <c r="L18" i="29"/>
  <c r="K29" i="29"/>
  <c r="E38" i="29" s="1"/>
  <c r="H38" i="29"/>
  <c r="M30" i="29"/>
  <c r="AG14" i="29"/>
  <c r="AK19" i="29"/>
  <c r="AE8" i="6"/>
  <c r="AG72" i="29" l="1"/>
  <c r="M18" i="29"/>
  <c r="AL17" i="6"/>
  <c r="AO17" i="6" s="1"/>
  <c r="K14" i="50"/>
  <c r="E17" i="50"/>
  <c r="M19" i="54"/>
  <c r="H44" i="58"/>
  <c r="AL15" i="6"/>
  <c r="AO15" i="6" s="1"/>
  <c r="Q13" i="6"/>
  <c r="K13" i="50"/>
  <c r="Q19" i="50" s="1"/>
  <c r="AL42" i="29"/>
  <c r="F30" i="29"/>
  <c r="G30" i="29"/>
  <c r="AK72" i="29"/>
  <c r="F29" i="29"/>
  <c r="AA18" i="6"/>
  <c r="I32" i="58"/>
  <c r="D22" i="58"/>
  <c r="G31" i="58"/>
  <c r="L44" i="58"/>
  <c r="F22" i="22"/>
  <c r="G22" i="22"/>
  <c r="E19" i="22"/>
  <c r="E22" i="22"/>
  <c r="E31" i="22"/>
  <c r="J19" i="22"/>
  <c r="J31" i="22" s="1"/>
  <c r="H17" i="22"/>
  <c r="I19" i="22"/>
  <c r="I31" i="22" s="1"/>
  <c r="E20" i="22"/>
  <c r="F19" i="22"/>
  <c r="F31" i="22" s="1"/>
  <c r="H19" i="22"/>
  <c r="H31" i="22" s="1"/>
  <c r="H43" i="22"/>
  <c r="D19" i="22"/>
  <c r="D20" i="22"/>
  <c r="I20" i="22"/>
  <c r="I32" i="22" s="1"/>
  <c r="F17" i="22"/>
  <c r="D22" i="22"/>
  <c r="I22" i="22"/>
  <c r="G19" i="22"/>
  <c r="G31" i="22" s="1"/>
  <c r="D32" i="22"/>
  <c r="Q22" i="50"/>
  <c r="AD19" i="6"/>
  <c r="AD18" i="6"/>
  <c r="AG8" i="6"/>
  <c r="K16" i="50"/>
  <c r="D30" i="50" s="1"/>
  <c r="AB19" i="6"/>
  <c r="M39" i="24"/>
  <c r="AC19" i="6"/>
  <c r="X38" i="29"/>
  <c r="F34" i="29"/>
  <c r="I34" i="29" s="1"/>
  <c r="F39" i="29"/>
  <c r="I39" i="29" s="1"/>
  <c r="D43" i="22"/>
  <c r="AA4" i="22" s="1"/>
  <c r="AL20" i="6"/>
  <c r="AO20" i="6" s="1"/>
  <c r="J18" i="29"/>
  <c r="G43" i="22"/>
  <c r="AL43" i="29"/>
  <c r="H17" i="50"/>
  <c r="K15" i="50"/>
  <c r="Q21" i="50" s="1"/>
  <c r="E19" i="54"/>
  <c r="D27" i="54" s="1"/>
  <c r="E19" i="58"/>
  <c r="H32" i="58"/>
  <c r="Y18" i="6"/>
  <c r="Z19" i="6"/>
  <c r="E39" i="24"/>
  <c r="G17" i="22"/>
  <c r="E37" i="58"/>
  <c r="E51" i="58" s="1"/>
  <c r="G19" i="58"/>
  <c r="H22" i="58"/>
  <c r="AG43" i="29"/>
  <c r="AG11" i="29"/>
  <c r="G18" i="29"/>
  <c r="Y19" i="6"/>
  <c r="H18" i="29"/>
  <c r="E18" i="47"/>
  <c r="G43" i="58"/>
  <c r="J22" i="58"/>
  <c r="H19" i="58"/>
  <c r="M16" i="58"/>
  <c r="M22" i="58" s="1"/>
  <c r="E19" i="56"/>
  <c r="D27" i="56" s="1"/>
  <c r="G32" i="58"/>
  <c r="F44" i="58"/>
  <c r="M44" i="58" s="1"/>
  <c r="Q20" i="50"/>
  <c r="D28" i="50"/>
  <c r="Q23" i="50"/>
  <c r="G20" i="22"/>
  <c r="G32" i="22" s="1"/>
  <c r="I43" i="22"/>
  <c r="I17" i="22"/>
  <c r="AK22" i="29"/>
  <c r="I17" i="50"/>
  <c r="AG71" i="29"/>
  <c r="O30" i="29"/>
  <c r="N18" i="29"/>
  <c r="H17" i="58"/>
  <c r="H45" i="58" s="1"/>
  <c r="M15" i="58"/>
  <c r="M21" i="58" s="1"/>
  <c r="G21" i="58"/>
  <c r="AL19" i="6"/>
  <c r="AO19" i="6" s="1"/>
  <c r="O14" i="29"/>
  <c r="H30" i="29"/>
  <c r="O16" i="29"/>
  <c r="K18" i="29"/>
  <c r="I18" i="29"/>
  <c r="D17" i="50"/>
  <c r="AG42" i="29"/>
  <c r="AK20" i="29"/>
  <c r="F18" i="29"/>
  <c r="K30" i="29"/>
  <c r="F38" i="29"/>
  <c r="I38" i="29" s="1"/>
  <c r="AG69" i="29"/>
  <c r="AK70" i="29"/>
  <c r="K14" i="22"/>
  <c r="K20" i="22" s="1"/>
  <c r="D17" i="22"/>
  <c r="F20" i="22"/>
  <c r="F32" i="22" s="1"/>
  <c r="K16" i="22"/>
  <c r="K22" i="22" s="1"/>
  <c r="M19" i="57"/>
  <c r="J32" i="58"/>
  <c r="J37" i="58"/>
  <c r="J51" i="58" s="1"/>
  <c r="J17" i="58"/>
  <c r="J45" i="58" s="1"/>
  <c r="J20" i="58"/>
  <c r="J44" i="58"/>
  <c r="AL19" i="29"/>
  <c r="I30" i="29"/>
  <c r="D21" i="22"/>
  <c r="K15" i="22"/>
  <c r="K21" i="22" s="1"/>
  <c r="L37" i="58"/>
  <c r="L51" i="58" s="1"/>
  <c r="L17" i="58"/>
  <c r="L45" i="58" s="1"/>
  <c r="L43" i="58"/>
  <c r="L19" i="58"/>
  <c r="L31" i="58"/>
  <c r="AG12" i="29"/>
  <c r="AG70" i="29"/>
  <c r="AL71" i="29"/>
  <c r="J43" i="22"/>
  <c r="J17" i="22"/>
  <c r="H20" i="22"/>
  <c r="H32" i="22" s="1"/>
  <c r="D49" i="46"/>
  <c r="D50" i="46" s="1"/>
  <c r="D42" i="46"/>
  <c r="O15" i="29"/>
  <c r="N30" i="29"/>
  <c r="AL18" i="29"/>
  <c r="D18" i="29"/>
  <c r="AK42" i="29"/>
  <c r="F35" i="29"/>
  <c r="I35" i="29" s="1"/>
  <c r="X37" i="29"/>
  <c r="K13" i="22"/>
  <c r="Z18" i="6"/>
  <c r="AC18" i="6"/>
  <c r="L30" i="29"/>
  <c r="E18" i="29"/>
  <c r="AG44" i="29"/>
  <c r="F37" i="29"/>
  <c r="I37" i="29" s="1"/>
  <c r="J30" i="29"/>
  <c r="AG45" i="29"/>
  <c r="O17" i="29"/>
  <c r="AK71" i="29"/>
  <c r="N29" i="29"/>
  <c r="E32" i="22"/>
  <c r="E43" i="22"/>
  <c r="AB4" i="22" s="1"/>
  <c r="E17" i="22"/>
  <c r="J20" i="22"/>
  <c r="J32" i="22" s="1"/>
  <c r="J17" i="50"/>
  <c r="G17" i="50"/>
  <c r="AB18" i="6"/>
  <c r="G17" i="58"/>
  <c r="G45" i="58" s="1"/>
  <c r="H31" i="58"/>
  <c r="G44" i="58"/>
  <c r="J19" i="58"/>
  <c r="D19" i="58"/>
  <c r="D31" i="58"/>
  <c r="D43" i="58"/>
  <c r="D17" i="58"/>
  <c r="M13" i="58"/>
  <c r="M19" i="58" s="1"/>
  <c r="D32" i="58"/>
  <c r="I17" i="58"/>
  <c r="I45" i="58" s="1"/>
  <c r="K43" i="58"/>
  <c r="D44" i="58"/>
  <c r="E32" i="58"/>
  <c r="E43" i="58"/>
  <c r="E46" i="58"/>
  <c r="M46" i="58" s="1"/>
  <c r="E17" i="58"/>
  <c r="E45" i="58" s="1"/>
  <c r="F17" i="58"/>
  <c r="F45" i="58" s="1"/>
  <c r="M14" i="58"/>
  <c r="M20" i="58" s="1"/>
  <c r="I20" i="58"/>
  <c r="D27" i="50" l="1"/>
  <c r="D29" i="50" s="1"/>
  <c r="K31" i="22"/>
  <c r="K19" i="22"/>
  <c r="K32" i="22"/>
  <c r="M45" i="58"/>
  <c r="K17" i="50"/>
  <c r="AE18" i="6"/>
  <c r="AE19" i="6"/>
  <c r="M17" i="58"/>
  <c r="D45" i="58"/>
  <c r="K43" i="22"/>
  <c r="K17" i="22"/>
  <c r="M43" i="58"/>
  <c r="M31" i="58"/>
  <c r="O18" i="29"/>
  <c r="M37" i="58"/>
</calcChain>
</file>

<file path=xl/sharedStrings.xml><?xml version="1.0" encoding="utf-8"?>
<sst xmlns="http://schemas.openxmlformats.org/spreadsheetml/2006/main" count="989" uniqueCount="243">
  <si>
    <t>Formato de Control y Seguimiento 1</t>
  </si>
  <si>
    <t xml:space="preserve">Cuadro 1.1
Total de vacantes de consejeras/os electorales de los consejos locales
Proceso Electoral Local 2018-2019
</t>
  </si>
  <si>
    <t>Tabla 1
Proceso Electoral Local 2018-2019
Distribución del número de vacantes de consejeras y consejeros electorales de los consejos locales según fórmula y tipo de nombramiento designado, por entidad federativa.</t>
  </si>
  <si>
    <t>Circunscripción</t>
  </si>
  <si>
    <t>ID Entidad</t>
  </si>
  <si>
    <t>Vacantes de Consejeros Electorales</t>
  </si>
  <si>
    <t>Entidad</t>
  </si>
  <si>
    <t>F1</t>
  </si>
  <si>
    <t>F2</t>
  </si>
  <si>
    <t>F3</t>
  </si>
  <si>
    <t>F4</t>
  </si>
  <si>
    <t>F5</t>
  </si>
  <si>
    <t>F6</t>
  </si>
  <si>
    <t>Total</t>
  </si>
  <si>
    <t>P</t>
  </si>
  <si>
    <t>S</t>
  </si>
  <si>
    <t>II</t>
  </si>
  <si>
    <t>Aguascalientes</t>
  </si>
  <si>
    <t>Vacantes</t>
  </si>
  <si>
    <t>I</t>
  </si>
  <si>
    <t>Baja California</t>
  </si>
  <si>
    <t>Durango</t>
  </si>
  <si>
    <t>III</t>
  </si>
  <si>
    <t>Quintana Roo</t>
  </si>
  <si>
    <t>Tamaulipas</t>
  </si>
  <si>
    <t>Totales</t>
  </si>
  <si>
    <t>Cuadro 2
Porcentaje de vacantes de consejeras/os electorales de los consejos locales Proceso Electoral  2017-2018</t>
  </si>
  <si>
    <t>Plazas cubiertas</t>
  </si>
  <si>
    <t>FI</t>
  </si>
  <si>
    <t>1=Vacante</t>
  </si>
  <si>
    <t>Porcentaje de</t>
  </si>
  <si>
    <t xml:space="preserve"> </t>
  </si>
  <si>
    <t>Formato de Control y Seguimiento 1.1</t>
  </si>
  <si>
    <t>Tabla 1
Proceso Electoral  2018-2019
Relación de consejeras y consejeros electorales que dejaron de ocupar el cargo</t>
  </si>
  <si>
    <t>Consejo</t>
  </si>
  <si>
    <t>No. Distrito</t>
  </si>
  <si>
    <t>Calidad
(Propietario o Suplente)</t>
  </si>
  <si>
    <t>Fórmula</t>
  </si>
  <si>
    <t>Fecha vacante
(dd-mm-aaaa)</t>
  </si>
  <si>
    <t>Nombre</t>
  </si>
  <si>
    <t>Causal</t>
  </si>
  <si>
    <t>Motivo</t>
  </si>
  <si>
    <t>En caso de que la/el suplente se haya designado como propietario marcar con una "X"</t>
  </si>
  <si>
    <t>Fecha de toma de protesta</t>
  </si>
  <si>
    <t>Local</t>
  </si>
  <si>
    <t>Propietario</t>
  </si>
  <si>
    <t>31/10/2018</t>
  </si>
  <si>
    <t>Pulido Corral Norma Beatriz</t>
  </si>
  <si>
    <t>Renuncia</t>
  </si>
  <si>
    <t>Fue designada como Consejera Electoral del Consejo General del OPL en Durango</t>
  </si>
  <si>
    <t>X</t>
  </si>
  <si>
    <t>16/11/2018</t>
  </si>
  <si>
    <t>Suplente</t>
  </si>
  <si>
    <t>Miguel Ángel Chávez García</t>
  </si>
  <si>
    <t>Para fungir como Secretario provisional en el IETAM</t>
  </si>
  <si>
    <t>Promoción</t>
  </si>
  <si>
    <t>Declinación</t>
  </si>
  <si>
    <t>Formato de Control y Seguimiento  2</t>
  </si>
  <si>
    <t>Tabla 2.1
Proceso Electoral Local 2018-2019
Fechas y horarios de la sesión de los consejos locales</t>
  </si>
  <si>
    <t>ID Estado</t>
  </si>
  <si>
    <t>Fecha de la sesión</t>
  </si>
  <si>
    <t>Hora local de inicio programada</t>
  </si>
  <si>
    <t xml:space="preserve">Hora local de inicio </t>
  </si>
  <si>
    <t>Hora local de conclusión</t>
  </si>
  <si>
    <t>Hora mínima Programada</t>
  </si>
  <si>
    <t>Hora máxima Programada</t>
  </si>
  <si>
    <t>Fecha mínima Programada</t>
  </si>
  <si>
    <t>Fecha máxima Programada</t>
  </si>
  <si>
    <t>Formato de Control y Seguimiento  3</t>
  </si>
  <si>
    <t>Cuadro 3.1
Proceso Electoral Local 2018-2019
Sesión Ordinaria de Instalación
16 de noviembre de 2018</t>
  </si>
  <si>
    <t>Orden del día programado para la sesión de los consejos locales</t>
  </si>
  <si>
    <t>No.</t>
  </si>
  <si>
    <t>Puntos agendados</t>
  </si>
  <si>
    <t>Toma de protesta de las y los integrantes del Consejo Local.</t>
  </si>
  <si>
    <t>Mensaje de la Presidencia del Consejo e intervenciones de los integrantes del Consejo Local con motivo de su instalación.</t>
  </si>
  <si>
    <t>Proyecto de Acuerdo por el que se ratifica la designación de los Consejeros Electorales de los Consejos Distritales, efectuada con fecha __ de __________ del año, para el Proceso Electoral Local 2018-2019 en el Estado de _____________.</t>
  </si>
  <si>
    <t>Informe sobre la Identificación de vacantes de las y los Consejeros Electorales Distritales, y en su caso, Proyecto de Acuerdo por el que se determina el procedimiento de designación de ciudadanos para ocupar dichas vacantes.</t>
  </si>
  <si>
    <t>Informe sobre el Acuerdo del Consejo General por el que se aprueba la Estrategia de Capacitación y Asistencia Electoral para el Proceso Electoral Local 2018-2019 y sus respectivos anexos.</t>
  </si>
  <si>
    <t>Informe de la Junta Local sobre el avance en la elaboración del Listado de Secciones con Estrategias Diferenciadas por las juntas distritales ejecutivas.</t>
  </si>
  <si>
    <t>Informe sobre los acuerdos del Consejo General del Instituto Nacional Electoral por el que se aprueban el Calendario y el Plan Integral de Coordinación de los Procesos Electorales Locales 2018-2019.</t>
  </si>
  <si>
    <t xml:space="preserve">Informe sobre el avance de la Campaña Anual Intensa de Actualización del Padrón Electoral. </t>
  </si>
  <si>
    <t>Informe sobre la inscripción al Padrón Electoral de los jóvenes mexicanos que cumplirán 18 años entre el 16 de enero de 2019 y el día de la elección.</t>
  </si>
  <si>
    <t>Proyecto de Acuerdo del Consejo Local por el que se aprueba la utilización de medios electrónicos o magnéticos para la presentación a los integrantes del Consejo de la documentación que acompañe la convocatoria a las sesiones de dicho órgano, en congruencia con el Programa de Gestión Ambiental del Instituto.</t>
  </si>
  <si>
    <t>Proyecto de Acuerdo sobre la determinación del horario de labores.</t>
  </si>
  <si>
    <t>Asuntos generales.</t>
  </si>
  <si>
    <t>Formato de Control y Seguimiento 4</t>
  </si>
  <si>
    <t>Tabla 4.1
Proceso Electoral Local 2018-2019
Relación de los puntos adicionales al orden del día de las sesiones de los consejos locales</t>
  </si>
  <si>
    <t>Puntos adicionales (En su caso)</t>
  </si>
  <si>
    <t>Informes</t>
  </si>
  <si>
    <t>Acuerdos</t>
  </si>
  <si>
    <t>Resoluciones</t>
  </si>
  <si>
    <t>Otros</t>
  </si>
  <si>
    <t>Sin puntos adicionales</t>
  </si>
  <si>
    <t>Informe sobre el Convenio General de Coordinación y Colaboración celebrado por el Instituto Nacional Electoral y el Instituto Estatal Electoral de Baja California, con el fin de establecer las bases de coordinación para hacer efectiva la realización del Proceso Electoral Ordinario 2018-2019, en el Estado de Baja California, para la renovación de los cargos de Baja California, para la renovación de los cargos de Gubernatura, Diputaciones Locales y Ayuntamientos, cuya jornada electoral será el 2 de junio de 2019.
Informe sobre el anexo Técnico número uno al Convenio General de Coordinación y Colaboración celebrado por el Instituto Nacional Electoral y el Instituto Estatal Electoral de Baja California, con el fin de establecer las bases de coordinación para hacer efectiva la realización del Proceso Electoral Ordinario 2018-2019, en el Estado de Baja California, para la renovación de los cargos de Baja California, para la renovación de los cargos de Gubernatura, Diputaciones Locales y Ayuntamientos, cuya jornada electoral será el 2 de junio de 2019.
Informe sobre los acuerdos y resoluciones aprobados por el Consejo General del Instituto Nacional Electoral.</t>
  </si>
  <si>
    <t xml:space="preserve">                 T   o   t   a   l   e   s</t>
  </si>
  <si>
    <t>Formato de Control y Seguimiento  5</t>
  </si>
  <si>
    <t>Tabla 5.1
Proceso Electoral Local 2018-2019
Asistencia, inasistencia, justificaciones y vacantes de funcionarias/os que conforman los consejos locales</t>
  </si>
  <si>
    <t>Miembros del Consejo</t>
  </si>
  <si>
    <t>Vocales</t>
  </si>
  <si>
    <t>Presidenta/e</t>
  </si>
  <si>
    <t>Secretaria/o</t>
  </si>
  <si>
    <t>Consejeras/os electorales</t>
  </si>
  <si>
    <t>VOE</t>
  </si>
  <si>
    <t>VRFE</t>
  </si>
  <si>
    <t>VCEyEC</t>
  </si>
  <si>
    <t>Asistencias</t>
  </si>
  <si>
    <t>Inasistencia</t>
  </si>
  <si>
    <t>Inasistencia Justificadas</t>
  </si>
  <si>
    <t>V</t>
  </si>
  <si>
    <t>IV</t>
  </si>
  <si>
    <t>Consejera/o F1</t>
  </si>
  <si>
    <t>Consejera/o F2</t>
  </si>
  <si>
    <t>Consejera/o F3</t>
  </si>
  <si>
    <t>Consejera/o F4</t>
  </si>
  <si>
    <t>Consejera/o F5</t>
  </si>
  <si>
    <t>Asistió =</t>
  </si>
  <si>
    <t>Consejera/o F6</t>
  </si>
  <si>
    <t>No asistió =</t>
  </si>
  <si>
    <t>Justificación =</t>
  </si>
  <si>
    <t>J</t>
  </si>
  <si>
    <t>Vacante =</t>
  </si>
  <si>
    <t>Inasistencias</t>
  </si>
  <si>
    <t>Asistencia</t>
  </si>
  <si>
    <t>Presidente</t>
  </si>
  <si>
    <t>Secretario</t>
  </si>
  <si>
    <t>Asistió</t>
  </si>
  <si>
    <t>No asistió</t>
  </si>
  <si>
    <t>Inasistencias Justificadas</t>
  </si>
  <si>
    <t>Formato de Control y Seguimiento 5.2</t>
  </si>
  <si>
    <t>Tabla 5.2.1
En su caso, sustitución de consejeros presidentas/es o secretarias/os por inasistencia o vacante
Proceso Electoral Local 2018-2019</t>
  </si>
  <si>
    <t>Sustitución de Presidentas/es y/o Secretarias/os por inasistencia (en su caso)</t>
  </si>
  <si>
    <t>Cubrió el cargo</t>
  </si>
  <si>
    <t>Formato de Control y Seguimiento 5.3</t>
  </si>
  <si>
    <t>Tabla 5.3.1
En su caso, motivo de inasistencia de vocales de área
Proceso Electoral Local 2018-2019</t>
  </si>
  <si>
    <t>Inasistencias de Vocales de Área (en su caso)</t>
  </si>
  <si>
    <t>Cargo</t>
  </si>
  <si>
    <t>Fue comisionado para asistir a una reunión de trabajo a la Ciudad de México</t>
  </si>
  <si>
    <t>Formato de Control y Seguimiento 6.1</t>
  </si>
  <si>
    <t>PAN</t>
  </si>
  <si>
    <t>PRI</t>
  </si>
  <si>
    <t>PRD</t>
  </si>
  <si>
    <t>PVEM</t>
  </si>
  <si>
    <t>PT</t>
  </si>
  <si>
    <t>Movimiento Ciudadano</t>
  </si>
  <si>
    <t>MORENA</t>
  </si>
  <si>
    <t>Tabla 6.1.1
Acreditación, asistencia, inasistencia y justificaciones de representantes de partidos políticos nacionales a las sesiones de los consejos locales
Proceso Electoral Local 2018-2019</t>
  </si>
  <si>
    <t>Partidos Políticos Nacionales</t>
  </si>
  <si>
    <t>NA</t>
  </si>
  <si>
    <t>Justificadas</t>
  </si>
  <si>
    <t>No Acreditado</t>
  </si>
  <si>
    <t>% Asistencia</t>
  </si>
  <si>
    <t>% Inasistencias</t>
  </si>
  <si>
    <t>% Justificadas</t>
  </si>
  <si>
    <t>% No Acreditado</t>
  </si>
  <si>
    <t>Asistió=</t>
  </si>
  <si>
    <t>No asistió=</t>
  </si>
  <si>
    <t>Justificación=</t>
  </si>
  <si>
    <t>Total de asistencias</t>
  </si>
  <si>
    <t>RPPN</t>
  </si>
  <si>
    <t>Asistencia de RPPN</t>
  </si>
  <si>
    <t>Inasistencias de RPP</t>
  </si>
  <si>
    <t>RPP Acreditados</t>
  </si>
  <si>
    <t>Nueva  Alianza</t>
  </si>
  <si>
    <t>Encuentro Social</t>
  </si>
  <si>
    <t>Formato de Control y Seguimiento 6.2</t>
  </si>
  <si>
    <t>Tabla 6.2.1
En su caso, acreditación, asistencia, inasistencia y justificaciones de representantes de partidos políticos locales a las sesiones de los consejos locales
Proceso Electoral Local 2018-2019</t>
  </si>
  <si>
    <t>RPP</t>
  </si>
  <si>
    <t>Partidos Locales</t>
  </si>
  <si>
    <t>RPP que asistieron a las sesiones</t>
  </si>
  <si>
    <t>Formato de Control y Seguimiento 6.3</t>
  </si>
  <si>
    <t>Tabla 6.3
En su caso, acreditación, asistencia, inasistencia y justificaciones de representantes de candidaturas independientes presidenciales
Proceso Electoral 2017-2018</t>
  </si>
  <si>
    <t>Baja California Sur</t>
  </si>
  <si>
    <t>Campeche</t>
  </si>
  <si>
    <t>Coahuila</t>
  </si>
  <si>
    <t>Colima</t>
  </si>
  <si>
    <t>Chiapas</t>
  </si>
  <si>
    <t>Chihuahua</t>
  </si>
  <si>
    <t>Ciudad de México</t>
  </si>
  <si>
    <t>Guanajuato</t>
  </si>
  <si>
    <t>Guerrero</t>
  </si>
  <si>
    <t>Hidalgo</t>
  </si>
  <si>
    <t>Jalisco</t>
  </si>
  <si>
    <t>México</t>
  </si>
  <si>
    <t>Michoacán</t>
  </si>
  <si>
    <t>Morelos</t>
  </si>
  <si>
    <t>Nayarit</t>
  </si>
  <si>
    <t>Nuevo León</t>
  </si>
  <si>
    <t>Oaxaca</t>
  </si>
  <si>
    <t>Puebla</t>
  </si>
  <si>
    <t>Querétaro</t>
  </si>
  <si>
    <t>San Luís Potosí</t>
  </si>
  <si>
    <t>Sinaloa</t>
  </si>
  <si>
    <t>Sonora</t>
  </si>
  <si>
    <t>Tabasco</t>
  </si>
  <si>
    <t>Tlaxcala</t>
  </si>
  <si>
    <t>Veracruz</t>
  </si>
  <si>
    <t>Yucatán</t>
  </si>
  <si>
    <t>Zacatecas</t>
  </si>
  <si>
    <t>RCI</t>
  </si>
  <si>
    <t>Jaime Heliodoro Rodríguez Calderón</t>
  </si>
  <si>
    <t>RCI que asistieron a las sesiones</t>
  </si>
  <si>
    <t>Inasistencias de RCI</t>
  </si>
  <si>
    <t>RCI Acreditados</t>
  </si>
  <si>
    <t>Formato de Control y Seguimiento 6.4</t>
  </si>
  <si>
    <t>Tabla 6.4
En su caso, acreditación, asistencia, inasistencia y justificaciones de representantes de candidaturas independientes de senadurías a las sesiones de los consejos locales
Proceso Electoral 2017-2018</t>
  </si>
  <si>
    <t>Senadurías</t>
  </si>
  <si>
    <t>Nombre de candidata/o independiente</t>
  </si>
  <si>
    <t>Lorenzo Ricardo García de León Coria</t>
  </si>
  <si>
    <t>Pablo Abner Salazar Mendiguchia</t>
  </si>
  <si>
    <t>Soledad Romero Espinal</t>
  </si>
  <si>
    <t>José Pedro Kumamoto Aguilar</t>
  </si>
  <si>
    <t>Raúl González Rodríguez</t>
  </si>
  <si>
    <t>Manuel Jesús Clouthier Carrillo</t>
  </si>
  <si>
    <t>Obed Javier Cruz Pérez</t>
  </si>
  <si>
    <t>Formato de Control y Seguimiento 7.1</t>
  </si>
  <si>
    <t>Tabla 1
Proceso Electoral Local 2018-2019
Sentido de la votación sobre los acuerdos presentados en el orden del día de los consejos locales</t>
  </si>
  <si>
    <t>Acuerdo por el que se ratifica la designación de los Consejeros Electorales de los Consejos Distritales, efectuada con fecha __ de __________ del año 201__, para el Proceso Electoral Local 2018-2019 en el Estado de _____________.</t>
  </si>
  <si>
    <t xml:space="preserve">Entidad </t>
  </si>
  <si>
    <t>Sentido de la votación</t>
  </si>
  <si>
    <t>Observaciones (en su caso)</t>
  </si>
  <si>
    <t>Unanimidad</t>
  </si>
  <si>
    <t>Mayoría</t>
  </si>
  <si>
    <t>A favor</t>
  </si>
  <si>
    <t>En contra</t>
  </si>
  <si>
    <t xml:space="preserve">Total </t>
  </si>
  <si>
    <t xml:space="preserve">Totales </t>
  </si>
  <si>
    <t>Formato de Control y Seguimiento 7.2</t>
  </si>
  <si>
    <t>Acuerdo del Consejo Local por el que se aprueba la utilización de medios electrónicos o magnéticos para la presentación a los integrantes del Consejo de la documentación que acompañe la convocatoria a las sesiones de dicho órgano, en congruencia con el Programa de Gestión Ambiental del Instituto.</t>
  </si>
  <si>
    <t>Se aprobó con 6 votos a favor, el consejero propietario de la F4 tuvo que retirarse por motivos de salud.</t>
  </si>
  <si>
    <t>Formato de Control y Seguimiento 7.3</t>
  </si>
  <si>
    <t>Acuerdo sobre la determinación del horario de labores.</t>
  </si>
  <si>
    <t>Formato de Control y Seguimiento 8</t>
  </si>
  <si>
    <t>Tabla 8.1
Proceso Electoral Local 2018-2019
Sentido de la votación sobre los Acuerdos adicionales al orden del día</t>
  </si>
  <si>
    <t>Acuerdos adicionales</t>
  </si>
  <si>
    <t>Entidad Federativa</t>
  </si>
  <si>
    <t>Observaciones (En su caso)</t>
  </si>
  <si>
    <t>Formato de Control y Seguimiento 9</t>
  </si>
  <si>
    <t>Tabla 9.1
Proceso Electoral Local 2018-2019
Asuntos relevantes</t>
  </si>
  <si>
    <t>Asuntos Relevantes (En su caso)</t>
  </si>
  <si>
    <t>El Proyecto de Acuerdo del Consejo Local por el que se aprueba la utilización de medios electrónicos o magnéticos para la presentación a los integrantes del Consejo de la documentación que acompañe la convocatoria a las sesiones de dicho órgano, en congruencia con el Programa de Gestión Ambiental del Instituto. y Proyecto de Acuerdo sobre la determinación del horario de labores fueron aprobados por 6 votos a favor, derivado que el consejero propietario de la F4 tuvo que retirarse por motivos de salud.</t>
  </si>
  <si>
    <t>Sin asuntos relevantes</t>
  </si>
  <si>
    <t>Fuente: Elaborado por la Dirección de Operación Regional de la Dirección Ejecutiva de Organización Electoral (DEOE) con base en la información y oficios que proporcionaron las juntas locales del INE, con fecha de corte al 16 de noviembre de 2018.</t>
  </si>
  <si>
    <t>Los representantes de MORENA y Partido Duranguense, solicitaron hacer del conocimiento del CG, la omisión de la instalación de los 39 consejos municipales del OPL.
El representante del PAN, se pronunció porque se solicite al CG por medio del CL, emitir los criterios respecto al uso de recursos públicos y programas sociales, durante el PEL 2018-2019 y, en su caso, solicitar el Acuerdo referido,  debido a que el PRD en la entidad realiza la distribución de recursos públicos en escuelas.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</si>
</sst>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dd/mm/yyyy;@"/>
    <numFmt numFmtId="166" formatCode="0.0"/>
    <numFmt numFmtId="167" formatCode="0.0%"/>
  </numFmts>
  <fonts count="37" x14ac:knownFonts="1">
    <font>
      <sz val="11"/>
      <color theme="1"/>
      <name val="Calibri"/>
      <family val="2"/>
      <scheme val="minor"/>
    </font>
    <font>
      <sz val="10"/>
      <name val="Arial"/>
      <family val="2"/>
    </font>
    <font>
      <sz val="8"/>
      <color theme="1"/>
      <name val="Arial"/>
      <family val="2"/>
    </font>
    <font>
      <sz val="8"/>
      <color theme="0"/>
      <name val="Arial"/>
      <family val="2"/>
    </font>
    <font>
      <b/>
      <sz val="11"/>
      <color theme="1"/>
      <name val="Arial"/>
      <family val="2"/>
    </font>
    <font>
      <b/>
      <sz val="8"/>
      <color theme="0"/>
      <name val="Arial"/>
      <family val="2"/>
    </font>
    <font>
      <sz val="8"/>
      <color indexed="8"/>
      <name val="Arial"/>
      <family val="2"/>
    </font>
    <font>
      <b/>
      <sz val="8"/>
      <color theme="1"/>
      <name val="Arial"/>
      <family val="2"/>
    </font>
    <font>
      <b/>
      <sz val="8"/>
      <name val="Arial"/>
      <family val="2"/>
    </font>
    <font>
      <b/>
      <sz val="8"/>
      <color rgb="FFFFFFFF"/>
      <name val="Arial"/>
      <family val="2"/>
    </font>
    <font>
      <sz val="8"/>
      <color rgb="FF000000"/>
      <name val="Arial"/>
      <family val="2"/>
    </font>
    <font>
      <b/>
      <sz val="9"/>
      <color theme="1"/>
      <name val="Arial"/>
      <family val="2"/>
    </font>
    <font>
      <sz val="11"/>
      <color theme="1"/>
      <name val="Arial"/>
      <family val="2"/>
    </font>
    <font>
      <b/>
      <sz val="10"/>
      <color theme="1"/>
      <name val="Arial"/>
      <family val="2"/>
    </font>
    <font>
      <sz val="10"/>
      <color theme="1"/>
      <name val="Arial"/>
      <family val="2"/>
    </font>
    <font>
      <b/>
      <sz val="14"/>
      <color theme="1"/>
      <name val="Arial"/>
      <family val="2"/>
    </font>
    <font>
      <b/>
      <sz val="12"/>
      <color theme="1"/>
      <name val="Arial"/>
      <family val="2"/>
    </font>
    <font>
      <sz val="11"/>
      <color theme="0"/>
      <name val="Arial"/>
      <family val="2"/>
    </font>
    <font>
      <sz val="11"/>
      <color rgb="FFFF0000"/>
      <name val="Arial"/>
      <family val="2"/>
    </font>
    <font>
      <sz val="9"/>
      <color theme="1"/>
      <name val="Arial"/>
      <family val="2"/>
    </font>
    <font>
      <b/>
      <sz val="9"/>
      <name val="Arial"/>
      <family val="2"/>
    </font>
    <font>
      <sz val="9"/>
      <color theme="3" tint="-0.24994659260841701"/>
      <name val="Arial"/>
      <family val="2"/>
    </font>
    <font>
      <b/>
      <sz val="11"/>
      <name val="Arial"/>
      <family val="2"/>
    </font>
    <font>
      <b/>
      <sz val="14"/>
      <name val="Arial"/>
      <family val="2"/>
    </font>
    <font>
      <b/>
      <sz val="7"/>
      <color rgb="FFFFFFFF"/>
      <name val="Arial"/>
      <family val="2"/>
    </font>
    <font>
      <sz val="8"/>
      <color theme="1"/>
      <name val="Calibri"/>
      <family val="2"/>
      <scheme val="minor"/>
    </font>
    <font>
      <b/>
      <sz val="8"/>
      <color theme="1"/>
      <name val="Calibri"/>
      <family val="2"/>
      <scheme val="minor"/>
    </font>
    <font>
      <b/>
      <sz val="12"/>
      <name val="Arial"/>
      <family val="2"/>
    </font>
    <font>
      <sz val="11"/>
      <color rgb="FFFFFFFF"/>
      <name val="Arial"/>
      <family val="2"/>
    </font>
    <font>
      <sz val="9"/>
      <color indexed="8"/>
      <name val="Arial"/>
      <family val="2"/>
    </font>
    <font>
      <sz val="11"/>
      <color theme="1"/>
      <name val="Calibri"/>
      <family val="2"/>
      <scheme val="minor"/>
    </font>
    <font>
      <b/>
      <sz val="16"/>
      <color theme="1"/>
      <name val="Arial"/>
      <family val="2"/>
    </font>
    <font>
      <sz val="11"/>
      <name val="Arial"/>
      <family val="2"/>
    </font>
    <font>
      <b/>
      <sz val="9"/>
      <color theme="0"/>
      <name val="Arial"/>
      <family val="2"/>
    </font>
    <font>
      <sz val="8"/>
      <name val="Arial"/>
      <family val="2"/>
    </font>
    <font>
      <sz val="7"/>
      <color theme="1"/>
      <name val="Arial"/>
      <family val="2"/>
    </font>
    <font>
      <b/>
      <sz val="9"/>
      <color rgb="FFFFFFFF"/>
      <name val="Arial"/>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FFCCFF"/>
        <bgColor indexed="64"/>
      </patternFill>
    </fill>
    <fill>
      <patternFill patternType="solid">
        <fgColor rgb="FFFF66CC"/>
        <bgColor indexed="64"/>
      </patternFill>
    </fill>
    <fill>
      <patternFill patternType="solid">
        <fgColor rgb="FFFFFFFF"/>
        <bgColor indexed="64"/>
      </patternFill>
    </fill>
    <fill>
      <patternFill patternType="solid">
        <fgColor rgb="FFFF33CC"/>
        <bgColor indexed="64"/>
      </patternFill>
    </fill>
    <fill>
      <patternFill patternType="solid">
        <fgColor rgb="FF9900CC"/>
        <bgColor indexed="64"/>
      </patternFill>
    </fill>
    <fill>
      <patternFill patternType="darkDown">
        <bgColor rgb="FFFF66CC"/>
      </patternFill>
    </fill>
    <fill>
      <patternFill patternType="solid">
        <fgColor theme="8"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hair">
        <color indexed="64"/>
      </right>
      <top style="hair">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medium">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right style="hair">
        <color indexed="64"/>
      </right>
      <top style="medium">
        <color indexed="64"/>
      </top>
      <bottom/>
      <diagonal/>
    </border>
    <border>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hair">
        <color indexed="64"/>
      </bottom>
      <diagonal/>
    </border>
    <border>
      <left style="thin">
        <color indexed="64"/>
      </left>
      <right style="hair">
        <color indexed="64"/>
      </right>
      <top style="hair">
        <color indexed="64"/>
      </top>
      <bottom style="hair">
        <color indexed="64"/>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hair">
        <color indexed="64"/>
      </left>
      <right/>
      <top/>
      <bottom style="hair">
        <color indexed="64"/>
      </bottom>
      <diagonal/>
    </border>
    <border>
      <left/>
      <right style="hair">
        <color indexed="64"/>
      </right>
      <top style="hair">
        <color indexed="64"/>
      </top>
      <bottom/>
      <diagonal/>
    </border>
    <border>
      <left/>
      <right/>
      <top style="thin">
        <color auto="1"/>
      </top>
      <bottom style="thin">
        <color auto="1"/>
      </bottom>
      <diagonal/>
    </border>
    <border>
      <left style="hair">
        <color indexed="64"/>
      </left>
      <right/>
      <top style="hair">
        <color indexed="64"/>
      </top>
      <bottom/>
      <diagonal/>
    </border>
    <border>
      <left/>
      <right style="thin">
        <color indexed="64"/>
      </right>
      <top style="thin">
        <color auto="1"/>
      </top>
      <bottom style="thin">
        <color auto="1"/>
      </bottom>
      <diagonal/>
    </border>
    <border>
      <left style="thin">
        <color indexed="64"/>
      </left>
      <right/>
      <top style="thin">
        <color auto="1"/>
      </top>
      <bottom style="thin">
        <color auto="1"/>
      </bottom>
      <diagonal/>
    </border>
    <border>
      <left style="hair">
        <color indexed="64"/>
      </left>
      <right style="dashDot">
        <color indexed="64"/>
      </right>
      <top style="hair">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hair">
        <color indexed="64"/>
      </right>
      <top/>
      <bottom/>
      <diagonal/>
    </border>
    <border>
      <left/>
      <right style="hair">
        <color indexed="64"/>
      </right>
      <top style="medium">
        <color indexed="64"/>
      </top>
      <bottom style="thin">
        <color indexed="64"/>
      </bottom>
      <diagonal/>
    </border>
    <border>
      <left/>
      <right/>
      <top style="thin">
        <color indexed="64"/>
      </top>
      <bottom style="hair">
        <color indexed="64"/>
      </bottom>
      <diagonal/>
    </border>
    <border>
      <left/>
      <right style="hair">
        <color auto="1"/>
      </right>
      <top style="thin">
        <color auto="1"/>
      </top>
      <bottom style="thin">
        <color auto="1"/>
      </bottom>
      <diagonal/>
    </border>
    <border>
      <left/>
      <right/>
      <top style="medium">
        <color indexed="64"/>
      </top>
      <bottom style="thin">
        <color indexed="64"/>
      </bottom>
      <diagonal/>
    </border>
    <border>
      <left style="hair">
        <color auto="1"/>
      </left>
      <right style="hair">
        <color auto="1"/>
      </right>
      <top style="double">
        <color auto="1"/>
      </top>
      <bottom style="hair">
        <color auto="1"/>
      </bottom>
      <diagonal/>
    </border>
    <border>
      <left/>
      <right style="hair">
        <color auto="1"/>
      </right>
      <top style="double">
        <color auto="1"/>
      </top>
      <bottom style="hair">
        <color auto="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0" fontId="1" fillId="0" borderId="0"/>
    <xf numFmtId="0" fontId="14" fillId="0" borderId="0"/>
    <xf numFmtId="9" fontId="30" fillId="0" borderId="0" applyFont="0" applyFill="0" applyBorder="0" applyAlignment="0" applyProtection="0"/>
  </cellStyleXfs>
  <cellXfs count="392">
    <xf numFmtId="0" fontId="0" fillId="0" borderId="0" xfId="0"/>
    <xf numFmtId="0" fontId="2" fillId="0" borderId="0" xfId="0" applyFont="1"/>
    <xf numFmtId="0" fontId="2" fillId="3" borderId="1" xfId="0" applyFont="1" applyFill="1" applyBorder="1" applyAlignment="1">
      <alignment horizontal="center" vertical="center"/>
    </xf>
    <xf numFmtId="0" fontId="2" fillId="0" borderId="0" xfId="0" applyFont="1" applyAlignment="1">
      <alignment horizontal="center" vertical="center"/>
    </xf>
    <xf numFmtId="1" fontId="2" fillId="4" borderId="2" xfId="0" applyNumberFormat="1" applyFont="1" applyFill="1" applyBorder="1" applyAlignment="1">
      <alignment horizontal="center" vertical="center"/>
    </xf>
    <xf numFmtId="0" fontId="2" fillId="0" borderId="2" xfId="0" applyFont="1" applyBorder="1" applyAlignment="1">
      <alignment horizontal="center" vertical="center"/>
    </xf>
    <xf numFmtId="1" fontId="2" fillId="0" borderId="2" xfId="0" applyNumberFormat="1" applyFont="1" applyBorder="1" applyAlignment="1">
      <alignment horizontal="center" vertical="center"/>
    </xf>
    <xf numFmtId="0" fontId="2" fillId="0" borderId="0" xfId="0" applyFont="1" applyAlignment="1">
      <alignment horizontal="left"/>
    </xf>
    <xf numFmtId="0" fontId="2" fillId="0" borderId="2" xfId="0" applyFont="1" applyBorder="1" applyAlignment="1">
      <alignment horizontal="center"/>
    </xf>
    <xf numFmtId="0" fontId="7" fillId="5" borderId="2" xfId="0" applyFont="1" applyFill="1" applyBorder="1" applyAlignment="1">
      <alignment horizontal="center" vertical="center" wrapText="1"/>
    </xf>
    <xf numFmtId="0" fontId="8" fillId="0" borderId="9" xfId="0" applyFont="1" applyBorder="1" applyAlignment="1">
      <alignment horizontal="center"/>
    </xf>
    <xf numFmtId="0" fontId="2" fillId="0" borderId="1" xfId="0" applyFont="1" applyBorder="1" applyAlignment="1">
      <alignment horizontal="center" vertical="center"/>
    </xf>
    <xf numFmtId="0" fontId="8" fillId="0" borderId="2" xfId="0" applyFont="1" applyBorder="1" applyAlignment="1">
      <alignment horizontal="center" vertical="center"/>
    </xf>
    <xf numFmtId="1" fontId="5" fillId="6" borderId="21" xfId="0" applyNumberFormat="1" applyFont="1" applyFill="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center"/>
    </xf>
    <xf numFmtId="1" fontId="7" fillId="0" borderId="12" xfId="0" applyNumberFormat="1" applyFont="1" applyBorder="1" applyAlignment="1">
      <alignment horizontal="center" vertical="center"/>
    </xf>
    <xf numFmtId="0" fontId="7" fillId="0" borderId="12" xfId="0" applyFont="1" applyBorder="1" applyAlignment="1">
      <alignment horizontal="center" vertical="center"/>
    </xf>
    <xf numFmtId="1" fontId="5" fillId="6" borderId="22" xfId="0" applyNumberFormat="1" applyFont="1" applyFill="1" applyBorder="1" applyAlignment="1">
      <alignment horizontal="center" vertical="center"/>
    </xf>
    <xf numFmtId="0" fontId="8" fillId="0" borderId="0" xfId="0" applyFont="1" applyAlignment="1">
      <alignment horizontal="center"/>
    </xf>
    <xf numFmtId="0" fontId="2" fillId="7" borderId="36" xfId="0" applyFont="1" applyFill="1" applyBorder="1" applyAlignment="1" applyProtection="1">
      <alignment horizontal="center" vertical="center"/>
      <protection locked="0"/>
    </xf>
    <xf numFmtId="0" fontId="2" fillId="7" borderId="36" xfId="0" applyFont="1" applyFill="1" applyBorder="1" applyAlignment="1">
      <alignment horizontal="center" vertical="center"/>
    </xf>
    <xf numFmtId="0" fontId="9" fillId="8" borderId="18" xfId="0" applyFont="1" applyFill="1" applyBorder="1" applyAlignment="1" applyProtection="1">
      <alignment horizontal="center" vertical="center" wrapText="1"/>
      <protection locked="0"/>
    </xf>
    <xf numFmtId="0" fontId="9" fillId="9" borderId="18" xfId="0" applyFont="1" applyFill="1" applyBorder="1" applyAlignment="1" applyProtection="1">
      <alignment horizontal="center" vertical="center" wrapText="1"/>
      <protection locked="0"/>
    </xf>
    <xf numFmtId="0" fontId="9" fillId="9" borderId="19" xfId="0" applyFont="1" applyFill="1" applyBorder="1" applyAlignment="1" applyProtection="1">
      <alignment horizontal="center" vertical="center" wrapText="1"/>
      <protection locked="0"/>
    </xf>
    <xf numFmtId="0" fontId="2" fillId="0" borderId="9" xfId="0" applyFont="1" applyBorder="1" applyProtection="1">
      <protection locked="0"/>
    </xf>
    <xf numFmtId="0" fontId="2" fillId="7" borderId="39" xfId="0" applyFont="1" applyFill="1" applyBorder="1" applyAlignment="1" applyProtection="1">
      <alignment horizontal="center" vertical="center"/>
      <protection locked="0"/>
    </xf>
    <xf numFmtId="0" fontId="2" fillId="7" borderId="2" xfId="0" applyFont="1" applyFill="1" applyBorder="1" applyAlignment="1" applyProtection="1">
      <alignment horizontal="center" vertical="center"/>
      <protection locked="0"/>
    </xf>
    <xf numFmtId="0" fontId="2" fillId="7" borderId="37"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7" fillId="0" borderId="0" xfId="0" applyFont="1" applyAlignment="1">
      <alignment horizontal="center"/>
    </xf>
    <xf numFmtId="0" fontId="7" fillId="0" borderId="0" xfId="0" applyFont="1" applyAlignment="1">
      <alignment horizontal="center" vertical="center"/>
    </xf>
    <xf numFmtId="0" fontId="12" fillId="0" borderId="0" xfId="0" applyFont="1"/>
    <xf numFmtId="0" fontId="12" fillId="0" borderId="0" xfId="0" applyFont="1" applyAlignment="1">
      <alignment horizontal="center" vertical="center"/>
    </xf>
    <xf numFmtId="0" fontId="4" fillId="0" borderId="0" xfId="0" applyFont="1" applyAlignment="1">
      <alignment vertical="center" wrapText="1"/>
    </xf>
    <xf numFmtId="0" fontId="13" fillId="0" borderId="0" xfId="0" applyFont="1" applyAlignment="1">
      <alignment vertical="center" wrapText="1"/>
    </xf>
    <xf numFmtId="0" fontId="14" fillId="0" borderId="0" xfId="0" applyFont="1"/>
    <xf numFmtId="0" fontId="12" fillId="0" borderId="0" xfId="0" applyFont="1" applyAlignment="1">
      <alignment wrapText="1"/>
    </xf>
    <xf numFmtId="0" fontId="16" fillId="0" borderId="0" xfId="0" applyFont="1" applyAlignment="1">
      <alignment horizontal="center"/>
    </xf>
    <xf numFmtId="0" fontId="17" fillId="0" borderId="0" xfId="0" applyFont="1"/>
    <xf numFmtId="0" fontId="18" fillId="0" borderId="0" xfId="0" applyFont="1"/>
    <xf numFmtId="0" fontId="15" fillId="2" borderId="0" xfId="0" applyFont="1" applyFill="1" applyAlignment="1">
      <alignment vertical="center"/>
    </xf>
    <xf numFmtId="0" fontId="15" fillId="2" borderId="0" xfId="0" applyFont="1" applyFill="1" applyAlignment="1">
      <alignment horizontal="center" vertical="center" wrapText="1"/>
    </xf>
    <xf numFmtId="0" fontId="19" fillId="0" borderId="0" xfId="0" applyFont="1"/>
    <xf numFmtId="0" fontId="12" fillId="0" borderId="0" xfId="0" applyFont="1" applyProtection="1">
      <protection locked="0"/>
    </xf>
    <xf numFmtId="0" fontId="12" fillId="0" borderId="0" xfId="0" applyFont="1" applyAlignment="1" applyProtection="1">
      <alignment horizontal="center" vertical="center"/>
      <protection locked="0"/>
    </xf>
    <xf numFmtId="0" fontId="15" fillId="0" borderId="0" xfId="0" applyFont="1"/>
    <xf numFmtId="0" fontId="12" fillId="0" borderId="0" xfId="0" applyFont="1" applyAlignment="1">
      <alignment horizontal="center"/>
    </xf>
    <xf numFmtId="1" fontId="7" fillId="0" borderId="2" xfId="0" applyNumberFormat="1" applyFont="1" applyBorder="1" applyAlignment="1">
      <alignment horizontal="center" vertical="center"/>
    </xf>
    <xf numFmtId="0" fontId="16" fillId="0" borderId="0" xfId="0" applyFont="1"/>
    <xf numFmtId="0" fontId="12" fillId="0" borderId="9" xfId="0" applyFont="1" applyBorder="1"/>
    <xf numFmtId="0" fontId="9" fillId="6" borderId="7" xfId="0" applyFont="1" applyFill="1" applyBorder="1" applyAlignment="1" applyProtection="1">
      <alignment horizontal="center" vertical="center" wrapText="1"/>
      <protection locked="0"/>
    </xf>
    <xf numFmtId="49" fontId="5" fillId="6" borderId="18" xfId="0" applyNumberFormat="1" applyFont="1" applyFill="1" applyBorder="1" applyAlignment="1">
      <alignment horizontal="center" vertical="center" wrapText="1"/>
    </xf>
    <xf numFmtId="20" fontId="12" fillId="0" borderId="0" xfId="0" applyNumberFormat="1" applyFont="1"/>
    <xf numFmtId="0" fontId="2" fillId="0" borderId="35" xfId="0" applyFont="1" applyBorder="1" applyAlignment="1">
      <alignment horizontal="center"/>
    </xf>
    <xf numFmtId="0" fontId="2" fillId="0" borderId="45" xfId="0" applyFont="1" applyBorder="1" applyAlignment="1">
      <alignment horizontal="center"/>
    </xf>
    <xf numFmtId="0" fontId="2" fillId="7" borderId="5" xfId="0" applyFont="1" applyFill="1" applyBorder="1" applyAlignment="1" applyProtection="1">
      <alignment horizontal="center" vertical="center"/>
      <protection locked="0"/>
    </xf>
    <xf numFmtId="0" fontId="10" fillId="7" borderId="36" xfId="0" applyFont="1" applyFill="1" applyBorder="1" applyAlignment="1" applyProtection="1">
      <alignment horizontal="left" vertical="top" wrapText="1"/>
      <protection locked="0"/>
    </xf>
    <xf numFmtId="0" fontId="2" fillId="0" borderId="2" xfId="0" applyFont="1" applyBorder="1" applyAlignment="1" applyProtection="1">
      <alignment horizontal="center" vertical="center"/>
      <protection locked="0"/>
    </xf>
    <xf numFmtId="0" fontId="5" fillId="6" borderId="40" xfId="0" applyFont="1" applyFill="1" applyBorder="1" applyAlignment="1">
      <alignment horizontal="center"/>
    </xf>
    <xf numFmtId="0" fontId="7" fillId="0" borderId="0" xfId="0" applyFont="1" applyAlignment="1">
      <alignment wrapText="1"/>
    </xf>
    <xf numFmtId="0" fontId="5" fillId="6" borderId="19" xfId="0" applyFont="1" applyFill="1" applyBorder="1" applyAlignment="1">
      <alignment horizontal="center" vertical="center" wrapText="1"/>
    </xf>
    <xf numFmtId="0" fontId="2" fillId="0" borderId="5" xfId="0" applyFont="1" applyBorder="1" applyAlignment="1">
      <alignment horizontal="center" vertical="center"/>
    </xf>
    <xf numFmtId="0" fontId="0" fillId="0" borderId="0" xfId="0" applyAlignment="1">
      <alignment horizontal="center" vertical="center"/>
    </xf>
    <xf numFmtId="0" fontId="2" fillId="0" borderId="2" xfId="0" applyFont="1" applyBorder="1" applyAlignment="1">
      <alignment horizontal="center" wrapText="1"/>
    </xf>
    <xf numFmtId="165" fontId="12" fillId="0" borderId="0" xfId="0" applyNumberFormat="1" applyFont="1"/>
    <xf numFmtId="0" fontId="21" fillId="11" borderId="3" xfId="0" applyFont="1" applyFill="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vertical="center"/>
    </xf>
    <xf numFmtId="165" fontId="6" fillId="0" borderId="2" xfId="0" applyNumberFormat="1" applyFont="1" applyBorder="1" applyAlignment="1">
      <alignment horizontal="center" vertical="center"/>
    </xf>
    <xf numFmtId="20" fontId="2" fillId="0" borderId="2" xfId="0" applyNumberFormat="1" applyFont="1" applyBorder="1" applyAlignment="1">
      <alignment horizontal="center" vertical="center"/>
    </xf>
    <xf numFmtId="0" fontId="9" fillId="6" borderId="49" xfId="0" applyFont="1" applyFill="1" applyBorder="1" applyAlignment="1" applyProtection="1">
      <alignment horizontal="center" vertical="center" wrapText="1"/>
      <protection locked="0"/>
    </xf>
    <xf numFmtId="0" fontId="9" fillId="6" borderId="1" xfId="0" applyFont="1" applyFill="1" applyBorder="1" applyAlignment="1">
      <alignment horizontal="center" vertical="center"/>
    </xf>
    <xf numFmtId="0" fontId="9" fillId="10" borderId="47" xfId="0" applyFont="1" applyFill="1" applyBorder="1" applyAlignment="1">
      <alignment horizontal="center" vertical="center"/>
    </xf>
    <xf numFmtId="0" fontId="9" fillId="10" borderId="49" xfId="0" applyFont="1" applyFill="1" applyBorder="1" applyAlignment="1">
      <alignment horizontal="center" vertical="center"/>
    </xf>
    <xf numFmtId="0" fontId="9" fillId="10" borderId="50" xfId="0" applyFont="1" applyFill="1" applyBorder="1" applyAlignment="1">
      <alignment horizontal="center" vertical="center"/>
    </xf>
    <xf numFmtId="0" fontId="12" fillId="0" borderId="26" xfId="0" applyFont="1" applyBorder="1"/>
    <xf numFmtId="0" fontId="6" fillId="0" borderId="51" xfId="0" applyFont="1" applyBorder="1" applyAlignment="1">
      <alignment horizontal="center" vertical="center"/>
    </xf>
    <xf numFmtId="0" fontId="5" fillId="0" borderId="0" xfId="0" applyFont="1" applyAlignment="1">
      <alignment horizontal="center"/>
    </xf>
    <xf numFmtId="0" fontId="12" fillId="0" borderId="26" xfId="0" applyFont="1" applyBorder="1" applyAlignment="1">
      <alignment horizontal="center"/>
    </xf>
    <xf numFmtId="20" fontId="12" fillId="0" borderId="26" xfId="0" applyNumberFormat="1" applyFont="1" applyBorder="1"/>
    <xf numFmtId="1" fontId="2" fillId="0" borderId="8" xfId="0" applyNumberFormat="1" applyFont="1" applyBorder="1" applyAlignment="1">
      <alignment horizontal="center" vertical="center"/>
    </xf>
    <xf numFmtId="0" fontId="2" fillId="3" borderId="49" xfId="0" applyFont="1" applyFill="1" applyBorder="1" applyAlignment="1">
      <alignment horizontal="center"/>
    </xf>
    <xf numFmtId="49" fontId="5" fillId="6" borderId="27" xfId="0" applyNumberFormat="1" applyFont="1" applyFill="1" applyBorder="1" applyAlignment="1">
      <alignment horizontal="center" vertical="center" wrapText="1"/>
    </xf>
    <xf numFmtId="0" fontId="2" fillId="0" borderId="26" xfId="0" applyFont="1" applyBorder="1" applyAlignment="1">
      <alignment horizontal="center"/>
    </xf>
    <xf numFmtId="0" fontId="25" fillId="0" borderId="0" xfId="0" applyFont="1" applyAlignment="1">
      <alignment horizontal="center" vertical="center"/>
    </xf>
    <xf numFmtId="164" fontId="12" fillId="0" borderId="0" xfId="0" applyNumberFormat="1" applyFont="1"/>
    <xf numFmtId="0" fontId="15" fillId="0" borderId="0" xfId="0" applyFont="1" applyAlignment="1">
      <alignment horizontal="center" vertical="center" wrapText="1"/>
    </xf>
    <xf numFmtId="0" fontId="12" fillId="0" borderId="0" xfId="0" applyFont="1" applyAlignment="1">
      <alignment horizontal="center" vertical="center" wrapText="1"/>
    </xf>
    <xf numFmtId="0" fontId="5" fillId="6" borderId="53" xfId="0" applyFont="1" applyFill="1" applyBorder="1" applyAlignment="1">
      <alignment vertical="center"/>
    </xf>
    <xf numFmtId="0" fontId="3" fillId="6" borderId="54" xfId="1" applyFont="1" applyFill="1" applyBorder="1" applyAlignment="1">
      <alignment horizontal="center" vertical="center" wrapText="1"/>
    </xf>
    <xf numFmtId="0" fontId="0" fillId="0" borderId="0" xfId="0" applyAlignment="1">
      <alignment wrapText="1"/>
    </xf>
    <xf numFmtId="0" fontId="2" fillId="3" borderId="50" xfId="0" applyFont="1" applyFill="1" applyBorder="1" applyAlignment="1">
      <alignment horizontal="center"/>
    </xf>
    <xf numFmtId="0" fontId="5" fillId="6" borderId="20" xfId="0" applyFont="1" applyFill="1" applyBorder="1" applyAlignment="1">
      <alignment horizontal="center" vertical="center"/>
    </xf>
    <xf numFmtId="164" fontId="7" fillId="0" borderId="5" xfId="0" applyNumberFormat="1" applyFont="1" applyBorder="1" applyAlignment="1">
      <alignment horizontal="center" vertical="center"/>
    </xf>
    <xf numFmtId="164" fontId="7" fillId="5" borderId="5" xfId="0" applyNumberFormat="1" applyFont="1" applyFill="1" applyBorder="1" applyAlignment="1">
      <alignment horizontal="center" vertical="center"/>
    </xf>
    <xf numFmtId="0" fontId="9" fillId="6" borderId="1" xfId="0" applyFont="1" applyFill="1" applyBorder="1" applyAlignment="1" applyProtection="1">
      <alignment horizontal="center" vertical="center" wrapText="1"/>
      <protection locked="0"/>
    </xf>
    <xf numFmtId="0" fontId="6" fillId="0" borderId="0" xfId="0" applyFont="1" applyAlignment="1">
      <alignment horizontal="center" vertical="center"/>
    </xf>
    <xf numFmtId="0" fontId="5" fillId="6" borderId="54" xfId="0" applyFont="1" applyFill="1" applyBorder="1" applyAlignment="1">
      <alignment horizontal="center" vertical="center" wrapText="1"/>
    </xf>
    <xf numFmtId="0" fontId="0" fillId="0" borderId="0" xfId="0" applyAlignment="1">
      <alignment horizontal="center" vertical="center" wrapText="1"/>
    </xf>
    <xf numFmtId="0" fontId="6" fillId="0" borderId="2" xfId="0" applyFont="1" applyBorder="1" applyAlignment="1">
      <alignment horizontal="center" vertical="center" wrapText="1"/>
    </xf>
    <xf numFmtId="0" fontId="5" fillId="6" borderId="28" xfId="1" applyFont="1" applyFill="1" applyBorder="1" applyAlignment="1">
      <alignment horizontal="center" vertical="center" wrapText="1"/>
    </xf>
    <xf numFmtId="0" fontId="5" fillId="6" borderId="25" xfId="0" applyFont="1" applyFill="1" applyBorder="1" applyAlignment="1">
      <alignment horizontal="center" vertical="center" wrapText="1"/>
    </xf>
    <xf numFmtId="0" fontId="15" fillId="0" borderId="0" xfId="0" applyFont="1" applyAlignment="1">
      <alignment wrapText="1"/>
    </xf>
    <xf numFmtId="0" fontId="6" fillId="0" borderId="0" xfId="0" applyFont="1" applyAlignment="1">
      <alignment vertical="center" wrapText="1"/>
    </xf>
    <xf numFmtId="0" fontId="8" fillId="0" borderId="0" xfId="0" applyFont="1" applyAlignment="1">
      <alignment horizontal="center" wrapText="1"/>
    </xf>
    <xf numFmtId="0" fontId="8" fillId="0" borderId="9" xfId="0" applyFont="1" applyBorder="1" applyAlignment="1">
      <alignment horizontal="center" wrapText="1"/>
    </xf>
    <xf numFmtId="1" fontId="2" fillId="0" borderId="2" xfId="0" applyNumberFormat="1" applyFont="1" applyBorder="1" applyAlignment="1">
      <alignment horizontal="center"/>
    </xf>
    <xf numFmtId="0" fontId="12" fillId="2" borderId="0" xfId="0" applyFont="1" applyFill="1"/>
    <xf numFmtId="0" fontId="12" fillId="2" borderId="0" xfId="0" applyFont="1" applyFill="1" applyAlignment="1" applyProtection="1">
      <alignment horizontal="center" vertical="center"/>
      <protection locked="0"/>
    </xf>
    <xf numFmtId="0" fontId="12" fillId="2" borderId="0" xfId="0" applyFont="1" applyFill="1" applyProtection="1">
      <protection locked="0"/>
    </xf>
    <xf numFmtId="0" fontId="2" fillId="7" borderId="57" xfId="0" applyFont="1" applyFill="1" applyBorder="1" applyAlignment="1" applyProtection="1">
      <alignment horizontal="center" vertical="center"/>
      <protection locked="0"/>
    </xf>
    <xf numFmtId="0" fontId="2" fillId="7" borderId="18" xfId="0" applyFont="1" applyFill="1" applyBorder="1" applyAlignment="1" applyProtection="1">
      <alignment horizontal="center" vertical="center"/>
      <protection locked="0"/>
    </xf>
    <xf numFmtId="0" fontId="9" fillId="6" borderId="59" xfId="0" applyFont="1" applyFill="1" applyBorder="1" applyAlignment="1">
      <alignment horizontal="center" vertical="center"/>
    </xf>
    <xf numFmtId="0" fontId="9" fillId="10" borderId="60" xfId="0" applyFont="1" applyFill="1" applyBorder="1" applyAlignment="1">
      <alignment horizontal="center" vertical="center"/>
    </xf>
    <xf numFmtId="0" fontId="9" fillId="10" borderId="58" xfId="0" applyFont="1" applyFill="1" applyBorder="1" applyAlignment="1">
      <alignment horizontal="center" vertical="center"/>
    </xf>
    <xf numFmtId="0" fontId="9" fillId="10" borderId="61" xfId="0" applyFont="1" applyFill="1" applyBorder="1" applyAlignment="1">
      <alignment horizontal="center" vertical="center"/>
    </xf>
    <xf numFmtId="0" fontId="9" fillId="6" borderId="58" xfId="0" applyFont="1" applyFill="1" applyBorder="1" applyAlignment="1">
      <alignment horizontal="center" vertical="center"/>
    </xf>
    <xf numFmtId="0" fontId="9" fillId="6" borderId="58" xfId="0" applyFont="1" applyFill="1" applyBorder="1" applyAlignment="1" applyProtection="1">
      <alignment horizontal="center" vertical="center" wrapText="1"/>
      <protection locked="0"/>
    </xf>
    <xf numFmtId="0" fontId="17" fillId="0" borderId="0" xfId="0" applyFont="1" applyAlignment="1">
      <alignment vertical="center"/>
    </xf>
    <xf numFmtId="0" fontId="5" fillId="0" borderId="0" xfId="0" applyFont="1" applyAlignment="1">
      <alignment vertical="center" wrapText="1"/>
    </xf>
    <xf numFmtId="1" fontId="5" fillId="6" borderId="24" xfId="0" applyNumberFormat="1" applyFont="1" applyFill="1" applyBorder="1" applyAlignment="1">
      <alignment horizontal="center" vertical="center"/>
    </xf>
    <xf numFmtId="0" fontId="17" fillId="0" borderId="0" xfId="0" applyFont="1" applyAlignment="1">
      <alignment horizontal="center"/>
    </xf>
    <xf numFmtId="0" fontId="17" fillId="0" borderId="0" xfId="0" applyFont="1" applyAlignment="1">
      <alignment wrapText="1"/>
    </xf>
    <xf numFmtId="166" fontId="17" fillId="0" borderId="0" xfId="0" applyNumberFormat="1" applyFont="1"/>
    <xf numFmtId="0" fontId="18" fillId="0" borderId="0" xfId="0" applyFont="1" applyAlignment="1">
      <alignment horizontal="center"/>
    </xf>
    <xf numFmtId="0" fontId="28" fillId="0" borderId="0" xfId="0" applyFont="1" applyAlignment="1">
      <alignment horizontal="center"/>
    </xf>
    <xf numFmtId="0" fontId="28" fillId="0" borderId="0" xfId="0" applyFont="1"/>
    <xf numFmtId="0" fontId="28" fillId="0" borderId="0" xfId="0" applyFont="1" applyAlignment="1">
      <alignment wrapText="1"/>
    </xf>
    <xf numFmtId="166" fontId="28" fillId="0" borderId="0" xfId="0" applyNumberFormat="1" applyFont="1"/>
    <xf numFmtId="0" fontId="2" fillId="0" borderId="2" xfId="0" applyFont="1" applyBorder="1" applyAlignment="1">
      <alignment horizontal="left" vertical="center" wrapText="1"/>
    </xf>
    <xf numFmtId="1" fontId="7" fillId="0" borderId="0" xfId="0" applyNumberFormat="1" applyFont="1" applyAlignment="1">
      <alignment horizontal="center" vertical="center"/>
    </xf>
    <xf numFmtId="0" fontId="7" fillId="0" borderId="0" xfId="0" applyFont="1" applyAlignment="1">
      <alignment horizontal="center" vertical="center" wrapText="1"/>
    </xf>
    <xf numFmtId="0" fontId="5" fillId="6" borderId="13" xfId="0" applyFont="1" applyFill="1" applyBorder="1" applyAlignment="1">
      <alignment horizontal="center" vertical="center"/>
    </xf>
    <xf numFmtId="0" fontId="5" fillId="6" borderId="41" xfId="0" applyFont="1" applyFill="1" applyBorder="1" applyAlignment="1">
      <alignment horizontal="center" vertical="center"/>
    </xf>
    <xf numFmtId="0" fontId="3" fillId="6" borderId="16" xfId="1"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35" xfId="0" applyFont="1" applyFill="1" applyBorder="1" applyAlignment="1">
      <alignment horizontal="center" vertical="center"/>
    </xf>
    <xf numFmtId="0" fontId="6" fillId="0" borderId="38" xfId="0" applyFont="1" applyBorder="1" applyAlignment="1">
      <alignment horizontal="center" vertical="center"/>
    </xf>
    <xf numFmtId="0" fontId="12" fillId="3" borderId="0" xfId="0" applyFont="1" applyFill="1"/>
    <xf numFmtId="0" fontId="12" fillId="3" borderId="0" xfId="0" applyFont="1" applyFill="1" applyAlignment="1">
      <alignment horizontal="center" vertical="center" wrapText="1"/>
    </xf>
    <xf numFmtId="0" fontId="12" fillId="3" borderId="0" xfId="0" applyFont="1" applyFill="1" applyAlignment="1">
      <alignment horizontal="center"/>
    </xf>
    <xf numFmtId="0" fontId="2" fillId="0" borderId="12" xfId="0" applyFont="1" applyBorder="1" applyAlignment="1">
      <alignment horizontal="center" vertical="center"/>
    </xf>
    <xf numFmtId="1" fontId="2" fillId="5" borderId="12" xfId="0" applyNumberFormat="1" applyFont="1" applyFill="1" applyBorder="1" applyAlignment="1">
      <alignment horizontal="center" vertical="center"/>
    </xf>
    <xf numFmtId="0" fontId="5" fillId="6" borderId="67" xfId="0" applyFont="1" applyFill="1" applyBorder="1" applyAlignment="1">
      <alignment horizontal="center" vertical="center"/>
    </xf>
    <xf numFmtId="0" fontId="6" fillId="0" borderId="15" xfId="0" applyFont="1" applyBorder="1" applyAlignment="1">
      <alignment horizontal="center" vertical="center"/>
    </xf>
    <xf numFmtId="0" fontId="6" fillId="0" borderId="15" xfId="0" applyFont="1" applyBorder="1" applyAlignment="1">
      <alignment vertical="center"/>
    </xf>
    <xf numFmtId="165" fontId="6" fillId="0" borderId="15" xfId="0" applyNumberFormat="1" applyFont="1" applyBorder="1" applyAlignment="1">
      <alignment horizontal="center" vertical="center"/>
    </xf>
    <xf numFmtId="20" fontId="2" fillId="0" borderId="15" xfId="0" applyNumberFormat="1" applyFont="1" applyBorder="1" applyAlignment="1">
      <alignment horizontal="center" vertical="center"/>
    </xf>
    <xf numFmtId="0" fontId="3" fillId="6" borderId="15" xfId="0" applyFont="1" applyFill="1" applyBorder="1" applyAlignment="1">
      <alignment horizontal="center" vertical="center"/>
    </xf>
    <xf numFmtId="0" fontId="26" fillId="6" borderId="24" xfId="0" applyFont="1" applyFill="1" applyBorder="1" applyAlignment="1">
      <alignment horizontal="center" vertical="center"/>
    </xf>
    <xf numFmtId="0" fontId="6" fillId="0" borderId="56" xfId="0" applyFont="1" applyBorder="1" applyAlignment="1">
      <alignment horizontal="center" vertical="center"/>
    </xf>
    <xf numFmtId="0" fontId="7" fillId="5" borderId="0" xfId="0" applyFont="1" applyFill="1" applyAlignment="1">
      <alignment horizontal="center" vertical="center" wrapText="1"/>
    </xf>
    <xf numFmtId="0" fontId="3" fillId="6" borderId="42" xfId="0" applyFont="1" applyFill="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12" fillId="0" borderId="0" xfId="0" applyFont="1" applyAlignment="1" applyProtection="1">
      <alignment vertical="center"/>
      <protection locked="0"/>
    </xf>
    <xf numFmtId="0" fontId="12" fillId="0" borderId="0" xfId="0" applyFont="1" applyAlignment="1">
      <alignment vertical="center"/>
    </xf>
    <xf numFmtId="0" fontId="14" fillId="0" borderId="0" xfId="0" applyFont="1" applyAlignment="1">
      <alignment vertical="center"/>
    </xf>
    <xf numFmtId="0" fontId="2" fillId="7" borderId="57" xfId="0" applyFont="1" applyFill="1" applyBorder="1" applyAlignment="1" applyProtection="1">
      <alignment horizontal="left" vertical="top" wrapText="1"/>
      <protection locked="0"/>
    </xf>
    <xf numFmtId="0" fontId="2" fillId="7" borderId="36" xfId="0" applyFont="1" applyFill="1" applyBorder="1" applyAlignment="1" applyProtection="1">
      <alignment horizontal="center" vertical="center" wrapText="1"/>
      <protection locked="0"/>
    </xf>
    <xf numFmtId="167" fontId="12" fillId="0" borderId="0" xfId="4" applyNumberFormat="1" applyFont="1" applyAlignment="1">
      <alignment wrapText="1"/>
    </xf>
    <xf numFmtId="167" fontId="12" fillId="0" borderId="0" xfId="4" applyNumberFormat="1" applyFont="1"/>
    <xf numFmtId="0" fontId="13" fillId="0" borderId="0" xfId="0" applyFont="1" applyAlignment="1">
      <alignment horizontal="right" vertical="top"/>
    </xf>
    <xf numFmtId="0" fontId="12" fillId="0" borderId="0" xfId="0" applyFont="1" applyAlignment="1">
      <alignment vertical="top"/>
    </xf>
    <xf numFmtId="0" fontId="29" fillId="0" borderId="1" xfId="0" applyFont="1" applyBorder="1" applyAlignment="1">
      <alignment horizontal="center" vertical="center" wrapText="1"/>
    </xf>
    <xf numFmtId="0" fontId="2" fillId="0" borderId="2" xfId="0" quotePrefix="1" applyFont="1" applyBorder="1" applyAlignment="1">
      <alignment horizontal="left" vertical="center" wrapText="1"/>
    </xf>
    <xf numFmtId="10" fontId="12" fillId="0" borderId="0" xfId="0" applyNumberFormat="1" applyFont="1"/>
    <xf numFmtId="10" fontId="2" fillId="0" borderId="0" xfId="4" applyNumberFormat="1" applyFont="1" applyAlignment="1">
      <alignment horizontal="center" vertical="center"/>
    </xf>
    <xf numFmtId="10" fontId="2" fillId="0" borderId="0" xfId="4" applyNumberFormat="1" applyFont="1"/>
    <xf numFmtId="0" fontId="9" fillId="6" borderId="0" xfId="0" applyFont="1" applyFill="1" applyAlignment="1" applyProtection="1">
      <alignment horizontal="center" vertical="center" wrapText="1"/>
      <protection locked="0"/>
    </xf>
    <xf numFmtId="0" fontId="9" fillId="6" borderId="46" xfId="0" applyFont="1" applyFill="1" applyBorder="1" applyAlignment="1" applyProtection="1">
      <alignment horizontal="center" vertical="center" wrapText="1"/>
      <protection locked="0"/>
    </xf>
    <xf numFmtId="0" fontId="9" fillId="6" borderId="56" xfId="0" applyFont="1" applyFill="1" applyBorder="1" applyAlignment="1" applyProtection="1">
      <alignment horizontal="center" vertical="center" wrapText="1"/>
      <protection locked="0"/>
    </xf>
    <xf numFmtId="0" fontId="9" fillId="8" borderId="56" xfId="0" applyFont="1" applyFill="1" applyBorder="1" applyAlignment="1" applyProtection="1">
      <alignment horizontal="center" vertical="center" wrapText="1"/>
      <protection locked="0"/>
    </xf>
    <xf numFmtId="0" fontId="9" fillId="8" borderId="46" xfId="0" applyFont="1" applyFill="1" applyBorder="1" applyAlignment="1" applyProtection="1">
      <alignment horizontal="center" vertical="center" wrapText="1"/>
      <protection locked="0"/>
    </xf>
    <xf numFmtId="0" fontId="9" fillId="8" borderId="7" xfId="0" applyFont="1" applyFill="1" applyBorder="1" applyAlignment="1" applyProtection="1">
      <alignment horizontal="center" vertical="center" wrapText="1"/>
      <protection locked="0"/>
    </xf>
    <xf numFmtId="0" fontId="9" fillId="8" borderId="48" xfId="0" applyFont="1" applyFill="1" applyBorder="1" applyAlignment="1" applyProtection="1">
      <alignment horizontal="center" vertical="center" wrapText="1"/>
      <protection locked="0"/>
    </xf>
    <xf numFmtId="0" fontId="9" fillId="9" borderId="56" xfId="0" applyFont="1" applyFill="1" applyBorder="1" applyAlignment="1" applyProtection="1">
      <alignment horizontal="center" vertical="center" wrapText="1"/>
      <protection locked="0"/>
    </xf>
    <xf numFmtId="0" fontId="9" fillId="9" borderId="46" xfId="0" applyFont="1" applyFill="1" applyBorder="1" applyAlignment="1" applyProtection="1">
      <alignment horizontal="center" vertical="center" wrapText="1"/>
      <protection locked="0"/>
    </xf>
    <xf numFmtId="0" fontId="9" fillId="9" borderId="7" xfId="0" applyFont="1" applyFill="1" applyBorder="1" applyAlignment="1" applyProtection="1">
      <alignment horizontal="center" vertical="center" wrapText="1"/>
      <protection locked="0"/>
    </xf>
    <xf numFmtId="0" fontId="9" fillId="9" borderId="48" xfId="0" applyFont="1" applyFill="1" applyBorder="1" applyAlignment="1" applyProtection="1">
      <alignment horizontal="center" vertical="center" wrapText="1"/>
      <protection locked="0"/>
    </xf>
    <xf numFmtId="0" fontId="2" fillId="0" borderId="37" xfId="0" applyFont="1" applyBorder="1" applyAlignment="1">
      <alignment horizontal="left" vertical="top" wrapText="1"/>
    </xf>
    <xf numFmtId="9" fontId="2" fillId="0" borderId="43" xfId="4" applyFont="1" applyBorder="1" applyAlignment="1">
      <alignment horizontal="center"/>
    </xf>
    <xf numFmtId="0" fontId="5" fillId="6" borderId="70" xfId="0" applyFont="1" applyFill="1" applyBorder="1" applyAlignment="1">
      <alignment horizontal="center"/>
    </xf>
    <xf numFmtId="0" fontId="7" fillId="0" borderId="5" xfId="0" applyFont="1" applyBorder="1" applyAlignment="1">
      <alignment horizontal="center"/>
    </xf>
    <xf numFmtId="0" fontId="5" fillId="6" borderId="21" xfId="0" applyFont="1" applyFill="1" applyBorder="1" applyAlignment="1">
      <alignment horizontal="center" vertical="center"/>
    </xf>
    <xf numFmtId="9" fontId="5" fillId="6" borderId="21" xfId="4" applyFont="1" applyFill="1" applyBorder="1" applyAlignment="1">
      <alignment horizontal="center" vertical="center"/>
    </xf>
    <xf numFmtId="9" fontId="2" fillId="0" borderId="2" xfId="4" applyFont="1" applyBorder="1" applyAlignment="1">
      <alignment horizontal="center" vertical="center"/>
    </xf>
    <xf numFmtId="9" fontId="7" fillId="0" borderId="2" xfId="4" applyFont="1" applyBorder="1" applyAlignment="1">
      <alignment horizontal="center" vertical="center"/>
    </xf>
    <xf numFmtId="9" fontId="2" fillId="0" borderId="2" xfId="4" applyFont="1" applyBorder="1" applyAlignment="1">
      <alignment horizontal="center"/>
    </xf>
    <xf numFmtId="166" fontId="7" fillId="0" borderId="2" xfId="0" applyNumberFormat="1" applyFont="1" applyBorder="1" applyAlignment="1">
      <alignment horizontal="center"/>
    </xf>
    <xf numFmtId="0" fontId="2" fillId="0" borderId="45" xfId="0" applyFont="1" applyBorder="1" applyAlignment="1">
      <alignment horizontal="left" wrapText="1"/>
    </xf>
    <xf numFmtId="0" fontId="5" fillId="6" borderId="11" xfId="0" applyFont="1" applyFill="1" applyBorder="1" applyAlignment="1">
      <alignment horizontal="center" vertical="center"/>
    </xf>
    <xf numFmtId="0" fontId="8" fillId="0" borderId="12" xfId="0" applyFont="1" applyBorder="1" applyAlignment="1">
      <alignment horizontal="center" vertical="center"/>
    </xf>
    <xf numFmtId="0" fontId="8" fillId="0" borderId="11" xfId="0" applyFont="1" applyBorder="1" applyAlignment="1">
      <alignment horizontal="center" vertical="center"/>
    </xf>
    <xf numFmtId="0" fontId="8" fillId="0" borderId="5" xfId="0" applyFont="1" applyBorder="1" applyAlignment="1">
      <alignment horizontal="center" vertical="center"/>
    </xf>
    <xf numFmtId="0" fontId="8" fillId="0" borderId="12"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5" xfId="0" applyFont="1" applyBorder="1" applyAlignment="1">
      <alignment horizontal="center" vertical="center" wrapText="1"/>
    </xf>
    <xf numFmtId="0" fontId="5" fillId="6" borderId="26" xfId="0" applyFont="1" applyFill="1" applyBorder="1" applyAlignment="1">
      <alignment horizontal="center" vertical="center"/>
    </xf>
    <xf numFmtId="0" fontId="32" fillId="0" borderId="0" xfId="0" applyFont="1"/>
    <xf numFmtId="1" fontId="2" fillId="0" borderId="0" xfId="0" applyNumberFormat="1" applyFont="1"/>
    <xf numFmtId="0" fontId="12" fillId="0" borderId="0" xfId="0" applyFont="1" applyBorder="1"/>
    <xf numFmtId="166" fontId="17" fillId="0" borderId="0" xfId="0" applyNumberFormat="1" applyFont="1" applyBorder="1"/>
    <xf numFmtId="0" fontId="2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9" fontId="7" fillId="0" borderId="2" xfId="4" applyFont="1" applyBorder="1" applyAlignment="1">
      <alignment horizontal="center"/>
    </xf>
    <xf numFmtId="0" fontId="34" fillId="0" borderId="0" xfId="0" applyFont="1"/>
    <xf numFmtId="9" fontId="2" fillId="0" borderId="40" xfId="4" applyFont="1" applyBorder="1" applyAlignment="1">
      <alignment horizontal="center"/>
    </xf>
    <xf numFmtId="0" fontId="19" fillId="0" borderId="0" xfId="3" applyFont="1"/>
    <xf numFmtId="0" fontId="19" fillId="0" borderId="2" xfId="3" applyFont="1" applyFill="1" applyBorder="1" applyAlignment="1">
      <alignment vertical="top"/>
    </xf>
    <xf numFmtId="0" fontId="19" fillId="0" borderId="2" xfId="3" applyFont="1" applyFill="1" applyBorder="1" applyAlignment="1">
      <alignment horizontal="left" vertical="center"/>
    </xf>
    <xf numFmtId="0" fontId="19" fillId="0" borderId="0" xfId="3" applyFont="1" applyAlignment="1">
      <alignment horizontal="center" vertical="center"/>
    </xf>
    <xf numFmtId="14" fontId="2" fillId="0" borderId="2" xfId="3" applyNumberFormat="1" applyFont="1" applyBorder="1" applyAlignment="1">
      <alignment horizontal="center" vertical="center"/>
    </xf>
    <xf numFmtId="0" fontId="2" fillId="0" borderId="2" xfId="3" applyFont="1" applyBorder="1" applyAlignment="1">
      <alignment horizontal="center" vertical="center"/>
    </xf>
    <xf numFmtId="0" fontId="2" fillId="0" borderId="2" xfId="3" applyFont="1" applyBorder="1" applyAlignment="1">
      <alignment horizontal="justify" vertical="center" wrapText="1"/>
    </xf>
    <xf numFmtId="0" fontId="2" fillId="0" borderId="2" xfId="3" applyFont="1" applyBorder="1" applyAlignment="1">
      <alignment horizontal="center" vertical="center" wrapText="1"/>
    </xf>
    <xf numFmtId="164" fontId="2" fillId="0" borderId="2" xfId="3" applyNumberFormat="1" applyFont="1" applyBorder="1" applyAlignment="1">
      <alignment horizontal="center" vertical="center"/>
    </xf>
    <xf numFmtId="0" fontId="2" fillId="0" borderId="5" xfId="3" applyFont="1" applyBorder="1" applyAlignment="1">
      <alignment vertical="center"/>
    </xf>
    <xf numFmtId="0" fontId="19" fillId="0" borderId="0" xfId="3" applyFont="1" applyAlignment="1">
      <alignment horizontal="center"/>
    </xf>
    <xf numFmtId="0" fontId="36" fillId="12" borderId="73" xfId="3" applyFont="1" applyFill="1" applyBorder="1" applyAlignment="1">
      <alignment horizontal="center" vertical="center" wrapText="1"/>
    </xf>
    <xf numFmtId="0" fontId="36" fillId="6" borderId="73" xfId="3" applyFont="1" applyFill="1" applyBorder="1" applyAlignment="1">
      <alignment horizontal="center" vertical="center" wrapText="1"/>
    </xf>
    <xf numFmtId="0" fontId="9" fillId="6" borderId="73" xfId="3" applyFont="1" applyFill="1" applyBorder="1" applyAlignment="1">
      <alignment horizontal="center" vertical="center" wrapText="1"/>
    </xf>
    <xf numFmtId="0" fontId="36" fillId="6" borderId="74" xfId="3" applyFont="1" applyFill="1" applyBorder="1" applyAlignment="1">
      <alignment horizontal="center" vertical="center" wrapText="1"/>
    </xf>
    <xf numFmtId="0" fontId="5" fillId="6" borderId="2" xfId="0" applyFont="1" applyFill="1" applyBorder="1" applyAlignment="1">
      <alignment horizontal="center"/>
    </xf>
    <xf numFmtId="0" fontId="5" fillId="6" borderId="75" xfId="0" applyFont="1" applyFill="1" applyBorder="1" applyAlignment="1">
      <alignment horizontal="center"/>
    </xf>
    <xf numFmtId="0" fontId="5" fillId="6" borderId="12" xfId="0" applyFont="1" applyFill="1" applyBorder="1" applyAlignment="1">
      <alignment horizontal="center"/>
    </xf>
    <xf numFmtId="0" fontId="2" fillId="0" borderId="8" xfId="0" applyFont="1" applyBorder="1" applyAlignment="1">
      <alignment horizontal="center" vertical="center"/>
    </xf>
    <xf numFmtId="0" fontId="2" fillId="0" borderId="45" xfId="0" applyFont="1" applyBorder="1" applyAlignment="1"/>
    <xf numFmtId="0" fontId="7" fillId="6" borderId="13" xfId="0" applyFont="1" applyFill="1" applyBorder="1" applyAlignment="1">
      <alignment horizontal="center"/>
    </xf>
    <xf numFmtId="0" fontId="16" fillId="0" borderId="0" xfId="0" applyFont="1" applyAlignment="1">
      <alignment horizontal="right"/>
    </xf>
    <xf numFmtId="0" fontId="5" fillId="6" borderId="1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23" xfId="0" applyFont="1" applyFill="1" applyBorder="1" applyAlignment="1">
      <alignment horizontal="center" vertical="center"/>
    </xf>
    <xf numFmtId="0" fontId="4" fillId="0" borderId="0" xfId="0" applyFont="1" applyAlignment="1">
      <alignment horizontal="center" vertical="center" wrapText="1"/>
    </xf>
    <xf numFmtId="0" fontId="5" fillId="6" borderId="15"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6" borderId="15" xfId="1" applyFont="1" applyFill="1" applyBorder="1" applyAlignment="1">
      <alignment horizontal="center" vertical="center" wrapText="1"/>
    </xf>
    <xf numFmtId="0" fontId="5" fillId="6" borderId="2" xfId="0" applyFont="1" applyFill="1" applyBorder="1" applyAlignment="1">
      <alignment horizontal="center" vertical="center"/>
    </xf>
    <xf numFmtId="0" fontId="5" fillId="6" borderId="24"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25" xfId="0" applyFont="1" applyFill="1" applyBorder="1" applyAlignment="1">
      <alignment horizontal="center" vertical="center"/>
    </xf>
    <xf numFmtId="0" fontId="5" fillId="6" borderId="1" xfId="0" applyFont="1" applyFill="1" applyBorder="1" applyAlignment="1">
      <alignment horizontal="center" vertical="center"/>
    </xf>
    <xf numFmtId="0" fontId="2" fillId="0" borderId="6" xfId="0" applyFont="1" applyBorder="1" applyAlignment="1">
      <alignment horizontal="center"/>
    </xf>
    <xf numFmtId="0" fontId="2" fillId="0" borderId="0" xfId="0" applyFont="1" applyAlignment="1">
      <alignment horizontal="center"/>
    </xf>
    <xf numFmtId="0" fontId="5" fillId="6" borderId="15" xfId="0" applyFont="1" applyFill="1" applyBorder="1" applyAlignment="1">
      <alignment horizontal="center" vertical="center"/>
    </xf>
    <xf numFmtId="0" fontId="15" fillId="0" borderId="0" xfId="0" applyFont="1" applyAlignment="1">
      <alignment horizontal="center" wrapText="1"/>
    </xf>
    <xf numFmtId="0" fontId="15" fillId="0" borderId="0" xfId="0" applyFont="1" applyAlignment="1">
      <alignment horizontal="center"/>
    </xf>
    <xf numFmtId="0" fontId="5" fillId="6" borderId="8" xfId="0" applyFont="1" applyFill="1" applyBorder="1" applyAlignment="1">
      <alignment horizontal="center" vertical="center"/>
    </xf>
    <xf numFmtId="0" fontId="5" fillId="6" borderId="0" xfId="0" applyFont="1" applyFill="1" applyAlignment="1">
      <alignment horizontal="center" vertical="center" wrapText="1"/>
    </xf>
    <xf numFmtId="164" fontId="7" fillId="0" borderId="5" xfId="0" applyNumberFormat="1" applyFont="1" applyBorder="1" applyAlignment="1">
      <alignment horizontal="center"/>
    </xf>
    <xf numFmtId="164" fontId="7" fillId="0" borderId="2" xfId="0" applyNumberFormat="1" applyFont="1" applyBorder="1" applyAlignment="1">
      <alignment horizontal="center"/>
    </xf>
    <xf numFmtId="164" fontId="7" fillId="5" borderId="5" xfId="0" applyNumberFormat="1" applyFont="1" applyFill="1" applyBorder="1" applyAlignment="1">
      <alignment horizontal="center"/>
    </xf>
    <xf numFmtId="164" fontId="7" fillId="5" borderId="2" xfId="0" applyNumberFormat="1" applyFont="1" applyFill="1" applyBorder="1" applyAlignment="1">
      <alignment horizontal="center"/>
    </xf>
    <xf numFmtId="0" fontId="5" fillId="6" borderId="14"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9" fillId="8" borderId="2" xfId="0" applyFont="1" applyFill="1" applyBorder="1" applyAlignment="1" applyProtection="1">
      <alignment horizontal="center" vertical="center" wrapText="1"/>
      <protection locked="0"/>
    </xf>
    <xf numFmtId="0" fontId="9" fillId="9" borderId="2" xfId="0" applyFont="1" applyFill="1" applyBorder="1" applyAlignment="1" applyProtection="1">
      <alignment horizontal="center" vertical="center" wrapText="1"/>
      <protection locked="0"/>
    </xf>
    <xf numFmtId="0" fontId="5" fillId="6" borderId="13" xfId="0" applyFont="1" applyFill="1" applyBorder="1" applyAlignment="1">
      <alignment horizontal="center"/>
    </xf>
    <xf numFmtId="0" fontId="5" fillId="6" borderId="69" xfId="0" applyFont="1" applyFill="1" applyBorder="1" applyAlignment="1">
      <alignment horizontal="center"/>
    </xf>
    <xf numFmtId="0" fontId="13" fillId="0" borderId="0" xfId="0" applyFont="1" applyAlignment="1">
      <alignment horizontal="center" vertical="center" wrapText="1"/>
    </xf>
    <xf numFmtId="0" fontId="13" fillId="0" borderId="9" xfId="0" applyFont="1" applyBorder="1" applyAlignment="1">
      <alignment horizontal="center" vertical="center" wrapText="1"/>
    </xf>
    <xf numFmtId="0" fontId="16" fillId="0" borderId="0" xfId="0" applyFont="1" applyAlignment="1">
      <alignment horizontal="right"/>
    </xf>
    <xf numFmtId="0" fontId="5" fillId="6" borderId="1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23" xfId="0" applyFont="1" applyFill="1" applyBorder="1" applyAlignment="1">
      <alignment horizontal="center" vertical="center"/>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5" fillId="6" borderId="32" xfId="0" applyFont="1" applyFill="1" applyBorder="1" applyAlignment="1">
      <alignment horizontal="center" vertical="center"/>
    </xf>
    <xf numFmtId="0" fontId="5" fillId="6" borderId="34" xfId="0" applyFont="1" applyFill="1" applyBorder="1" applyAlignment="1">
      <alignment horizontal="center" vertical="center"/>
    </xf>
    <xf numFmtId="0" fontId="5" fillId="6" borderId="15"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3" fillId="6" borderId="15" xfId="1" applyFont="1" applyFill="1" applyBorder="1" applyAlignment="1">
      <alignment horizontal="center" vertical="center" wrapText="1"/>
    </xf>
    <xf numFmtId="0" fontId="5" fillId="6" borderId="2" xfId="0" applyFont="1" applyFill="1" applyBorder="1" applyAlignment="1">
      <alignment horizontal="center" vertical="center"/>
    </xf>
    <xf numFmtId="0" fontId="5" fillId="6" borderId="24"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25" xfId="0" applyFont="1" applyFill="1" applyBorder="1" applyAlignment="1">
      <alignment horizontal="center" vertical="center"/>
    </xf>
    <xf numFmtId="0" fontId="2" fillId="6" borderId="4" xfId="0" applyFont="1" applyFill="1" applyBorder="1" applyAlignment="1">
      <alignment horizontal="center" vertical="top" wrapText="1"/>
    </xf>
    <xf numFmtId="0" fontId="2" fillId="6" borderId="32" xfId="0" applyFont="1" applyFill="1" applyBorder="1" applyAlignment="1">
      <alignment horizontal="center" vertical="top" wrapText="1"/>
    </xf>
    <xf numFmtId="0" fontId="2" fillId="6" borderId="47" xfId="0" applyFont="1" applyFill="1" applyBorder="1" applyAlignment="1">
      <alignment horizontal="center" wrapText="1"/>
    </xf>
    <xf numFmtId="0" fontId="2" fillId="6" borderId="71" xfId="0" applyFont="1" applyFill="1" applyBorder="1" applyAlignment="1">
      <alignment horizontal="center" wrapText="1"/>
    </xf>
    <xf numFmtId="0" fontId="2" fillId="6" borderId="60" xfId="0" applyFont="1" applyFill="1" applyBorder="1" applyAlignment="1">
      <alignment horizontal="center"/>
    </xf>
    <xf numFmtId="0" fontId="2" fillId="6" borderId="42" xfId="0" applyFont="1" applyFill="1" applyBorder="1" applyAlignment="1">
      <alignment horizontal="center"/>
    </xf>
    <xf numFmtId="0" fontId="7" fillId="6" borderId="13" xfId="0" applyFont="1" applyFill="1" applyBorder="1" applyAlignment="1">
      <alignment horizontal="center"/>
    </xf>
    <xf numFmtId="0" fontId="7" fillId="6" borderId="72" xfId="0" applyFont="1" applyFill="1" applyBorder="1" applyAlignment="1">
      <alignment horizontal="center"/>
    </xf>
    <xf numFmtId="10" fontId="2" fillId="0" borderId="41" xfId="4" applyNumberFormat="1" applyFont="1" applyBorder="1" applyAlignment="1">
      <alignment horizontal="center"/>
    </xf>
    <xf numFmtId="10" fontId="2" fillId="0" borderId="47" xfId="4" applyNumberFormat="1" applyFont="1" applyBorder="1" applyAlignment="1">
      <alignment horizontal="center"/>
    </xf>
    <xf numFmtId="10" fontId="2" fillId="0" borderId="44" xfId="4" applyNumberFormat="1" applyFont="1" applyBorder="1" applyAlignment="1">
      <alignment horizontal="center"/>
    </xf>
    <xf numFmtId="10" fontId="2" fillId="0" borderId="60" xfId="4" applyNumberFormat="1" applyFont="1" applyBorder="1" applyAlignment="1">
      <alignment horizontal="center"/>
    </xf>
    <xf numFmtId="0" fontId="4" fillId="0" borderId="0" xfId="3" applyFont="1" applyAlignment="1">
      <alignment horizontal="center" vertical="center" wrapText="1"/>
    </xf>
    <xf numFmtId="0" fontId="35" fillId="0" borderId="0" xfId="3" applyFont="1" applyAlignment="1">
      <alignment horizontal="left" vertical="top" wrapText="1"/>
    </xf>
    <xf numFmtId="0" fontId="4" fillId="0" borderId="28" xfId="0" applyFont="1" applyBorder="1" applyAlignment="1">
      <alignment horizontal="center"/>
    </xf>
    <xf numFmtId="0" fontId="4" fillId="0" borderId="0" xfId="0" applyFont="1" applyAlignment="1">
      <alignment horizontal="center"/>
    </xf>
    <xf numFmtId="0" fontId="20" fillId="0" borderId="33" xfId="0" applyFont="1" applyBorder="1" applyAlignment="1">
      <alignment horizontal="center" vertical="center" wrapText="1"/>
    </xf>
    <xf numFmtId="0" fontId="14" fillId="0" borderId="50" xfId="0" applyFont="1" applyBorder="1" applyAlignment="1">
      <alignment horizontal="left" vertical="center" wrapText="1"/>
    </xf>
    <xf numFmtId="0" fontId="19" fillId="0" borderId="47" xfId="0" applyFont="1" applyBorder="1" applyAlignment="1">
      <alignment horizontal="left" vertical="center" wrapText="1"/>
    </xf>
    <xf numFmtId="0" fontId="19" fillId="0" borderId="49" xfId="0" applyFont="1" applyBorder="1" applyAlignment="1">
      <alignment horizontal="left" vertical="center" wrapText="1"/>
    </xf>
    <xf numFmtId="0" fontId="14" fillId="2" borderId="50" xfId="0" applyFont="1" applyFill="1" applyBorder="1" applyAlignment="1">
      <alignment horizontal="left" vertical="center" wrapText="1"/>
    </xf>
    <xf numFmtId="0" fontId="19" fillId="2" borderId="47" xfId="0" applyFont="1" applyFill="1" applyBorder="1" applyAlignment="1">
      <alignment horizontal="left" vertical="center" wrapText="1"/>
    </xf>
    <xf numFmtId="0" fontId="19" fillId="2" borderId="49" xfId="0" applyFont="1" applyFill="1" applyBorder="1" applyAlignment="1">
      <alignment horizontal="left" vertical="center" wrapText="1"/>
    </xf>
    <xf numFmtId="0" fontId="22" fillId="0" borderId="0" xfId="0" applyFont="1" applyAlignment="1">
      <alignment horizontal="center" vertical="center" wrapText="1"/>
    </xf>
    <xf numFmtId="0" fontId="5" fillId="6" borderId="1" xfId="0" applyFont="1" applyFill="1" applyBorder="1" applyAlignment="1">
      <alignment horizontal="center" vertical="center"/>
    </xf>
    <xf numFmtId="0" fontId="7" fillId="6" borderId="24" xfId="0" applyFont="1" applyFill="1" applyBorder="1" applyAlignment="1">
      <alignment horizontal="center" vertical="center" wrapText="1"/>
    </xf>
    <xf numFmtId="0" fontId="7" fillId="0" borderId="9" xfId="0" applyFont="1" applyBorder="1" applyAlignment="1">
      <alignment horizontal="center" vertical="center" wrapText="1"/>
    </xf>
    <xf numFmtId="0" fontId="16" fillId="0" borderId="0" xfId="0" applyFont="1" applyAlignment="1">
      <alignment horizontal="right" vertical="center"/>
    </xf>
    <xf numFmtId="0" fontId="5" fillId="6" borderId="15" xfId="0" applyFont="1" applyFill="1" applyBorder="1" applyAlignment="1">
      <alignment horizontal="center" vertical="center"/>
    </xf>
    <xf numFmtId="0" fontId="15" fillId="0" borderId="0" xfId="0" applyFont="1" applyAlignment="1">
      <alignment horizontal="center" wrapText="1"/>
    </xf>
    <xf numFmtId="0" fontId="15" fillId="0" borderId="0" xfId="0" applyFont="1" applyAlignment="1">
      <alignment horizontal="center"/>
    </xf>
    <xf numFmtId="0" fontId="5" fillId="6" borderId="16" xfId="0" applyFont="1" applyFill="1" applyBorder="1" applyAlignment="1">
      <alignment horizontal="center" vertical="center"/>
    </xf>
    <xf numFmtId="0" fontId="5" fillId="6" borderId="75" xfId="0" applyFont="1" applyFill="1" applyBorder="1" applyAlignment="1">
      <alignment horizontal="center" vertical="center"/>
    </xf>
    <xf numFmtId="0" fontId="2" fillId="0" borderId="6" xfId="0" applyFont="1" applyBorder="1" applyAlignment="1">
      <alignment horizontal="center"/>
    </xf>
    <xf numFmtId="0" fontId="2" fillId="0" borderId="0" xfId="0" applyFont="1" applyAlignment="1">
      <alignment horizontal="center"/>
    </xf>
    <xf numFmtId="0" fontId="5" fillId="6" borderId="32" xfId="0" applyFont="1" applyFill="1" applyBorder="1" applyAlignment="1">
      <alignment horizontal="center" vertical="center" wrapText="1"/>
    </xf>
    <xf numFmtId="0" fontId="5" fillId="6" borderId="35" xfId="0" applyFont="1" applyFill="1" applyBorder="1" applyAlignment="1">
      <alignment horizontal="center" vertical="center" wrapText="1"/>
    </xf>
    <xf numFmtId="0" fontId="5" fillId="6" borderId="4" xfId="0" applyFont="1" applyFill="1" applyBorder="1" applyAlignment="1">
      <alignment horizontal="center" vertical="center"/>
    </xf>
    <xf numFmtId="0" fontId="5" fillId="6" borderId="33" xfId="0" applyFont="1" applyFill="1" applyBorder="1" applyAlignment="1">
      <alignment horizontal="center" vertical="center"/>
    </xf>
    <xf numFmtId="0" fontId="5" fillId="6" borderId="30" xfId="0" applyFont="1" applyFill="1" applyBorder="1" applyAlignment="1">
      <alignment horizontal="center" vertical="center"/>
    </xf>
    <xf numFmtId="0" fontId="5" fillId="6" borderId="31" xfId="0" applyFont="1" applyFill="1" applyBorder="1" applyAlignment="1">
      <alignment horizontal="center" vertical="center"/>
    </xf>
    <xf numFmtId="0" fontId="5" fillId="6" borderId="27" xfId="0" applyFont="1" applyFill="1" applyBorder="1" applyAlignment="1">
      <alignment horizontal="center" vertical="center"/>
    </xf>
    <xf numFmtId="0" fontId="5" fillId="6" borderId="29" xfId="0" applyFont="1" applyFill="1" applyBorder="1" applyAlignment="1">
      <alignment horizontal="center" vertical="center"/>
    </xf>
    <xf numFmtId="0" fontId="4" fillId="0" borderId="0" xfId="0" applyFont="1" applyAlignment="1">
      <alignment horizontal="center" vertical="center"/>
    </xf>
    <xf numFmtId="0" fontId="5" fillId="6" borderId="14" xfId="1" applyFont="1" applyFill="1" applyBorder="1" applyAlignment="1">
      <alignment horizontal="center" vertical="center" wrapText="1"/>
    </xf>
    <xf numFmtId="0" fontId="5" fillId="6" borderId="15" xfId="1" applyFont="1" applyFill="1" applyBorder="1" applyAlignment="1">
      <alignment horizontal="center" vertical="center" wrapText="1"/>
    </xf>
    <xf numFmtId="0" fontId="5" fillId="6" borderId="46"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48" xfId="0" applyFont="1" applyFill="1" applyBorder="1" applyAlignment="1">
      <alignment horizontal="center" vertical="center" wrapText="1"/>
    </xf>
    <xf numFmtId="0" fontId="5" fillId="6" borderId="55" xfId="0" applyFont="1" applyFill="1" applyBorder="1" applyAlignment="1">
      <alignment horizontal="center" vertical="center" wrapText="1"/>
    </xf>
    <xf numFmtId="0" fontId="15" fillId="2" borderId="0" xfId="0" applyFont="1" applyFill="1" applyAlignment="1">
      <alignment horizontal="right" vertical="center"/>
    </xf>
    <xf numFmtId="0" fontId="5" fillId="6" borderId="18"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68" xfId="0" applyFont="1" applyFill="1" applyBorder="1" applyAlignment="1">
      <alignment horizontal="center" vertical="center"/>
    </xf>
    <xf numFmtId="0" fontId="5" fillId="6" borderId="8" xfId="0" applyFont="1" applyFill="1" applyBorder="1" applyAlignment="1">
      <alignment horizontal="center" vertical="center"/>
    </xf>
    <xf numFmtId="0" fontId="11" fillId="0" borderId="38" xfId="0" applyFont="1" applyBorder="1" applyAlignment="1">
      <alignment horizontal="center" vertical="center"/>
    </xf>
    <xf numFmtId="0" fontId="2" fillId="6" borderId="7" xfId="0" applyFont="1" applyFill="1" applyBorder="1" applyAlignment="1">
      <alignment horizontal="center"/>
    </xf>
    <xf numFmtId="0" fontId="2" fillId="6" borderId="68" xfId="0" applyFont="1" applyFill="1" applyBorder="1" applyAlignment="1">
      <alignment horizontal="center"/>
    </xf>
    <xf numFmtId="0" fontId="2" fillId="6" borderId="8" xfId="0" applyFont="1" applyFill="1" applyBorder="1" applyAlignment="1">
      <alignment horizontal="center"/>
    </xf>
    <xf numFmtId="0" fontId="5" fillId="6" borderId="7"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23" fillId="2" borderId="0" xfId="0" applyFont="1" applyFill="1" applyAlignment="1">
      <alignment horizontal="center" vertical="center" wrapText="1"/>
    </xf>
    <xf numFmtId="0" fontId="5" fillId="6" borderId="17" xfId="0" applyFont="1" applyFill="1" applyBorder="1" applyAlignment="1">
      <alignment horizontal="center" vertical="center"/>
    </xf>
    <xf numFmtId="0" fontId="5" fillId="6" borderId="30"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1" fillId="0" borderId="0" xfId="0" applyFont="1" applyAlignment="1">
      <alignment horizontal="right" vertical="top"/>
    </xf>
    <xf numFmtId="0" fontId="5" fillId="6" borderId="0" xfId="0" applyFont="1" applyFill="1" applyAlignment="1">
      <alignment horizontal="center" vertical="center" wrapText="1"/>
    </xf>
    <xf numFmtId="0" fontId="5" fillId="6" borderId="52" xfId="0" applyFont="1" applyFill="1" applyBorder="1" applyAlignment="1">
      <alignment horizontal="center" vertical="center"/>
    </xf>
    <xf numFmtId="0" fontId="5" fillId="6" borderId="68" xfId="0" applyFont="1" applyFill="1" applyBorder="1" applyAlignment="1">
      <alignment horizontal="center" vertical="center" wrapText="1"/>
    </xf>
    <xf numFmtId="0" fontId="23" fillId="2" borderId="63" xfId="0" applyFont="1" applyFill="1" applyBorder="1" applyAlignment="1">
      <alignment horizontal="center" vertical="center" wrapText="1"/>
    </xf>
    <xf numFmtId="0" fontId="23" fillId="2" borderId="64" xfId="0" applyFont="1" applyFill="1" applyBorder="1" applyAlignment="1">
      <alignment horizontal="center" vertical="center" wrapText="1"/>
    </xf>
    <xf numFmtId="0" fontId="23" fillId="2" borderId="62" xfId="0" applyFont="1" applyFill="1" applyBorder="1" applyAlignment="1">
      <alignment horizontal="center" vertical="center" wrapText="1"/>
    </xf>
    <xf numFmtId="0" fontId="5" fillId="6" borderId="46" xfId="0" applyFont="1" applyFill="1" applyBorder="1" applyAlignment="1">
      <alignment horizontal="center" vertical="center"/>
    </xf>
    <xf numFmtId="0" fontId="5" fillId="6" borderId="10" xfId="0" applyFont="1" applyFill="1" applyBorder="1" applyAlignment="1">
      <alignment horizontal="center" vertical="center"/>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15" fillId="2" borderId="0" xfId="0" applyFont="1" applyFill="1" applyAlignment="1">
      <alignment horizontal="right" vertical="center" wrapText="1"/>
    </xf>
    <xf numFmtId="0" fontId="5" fillId="6" borderId="14"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5" fillId="6" borderId="21" xfId="0" applyFont="1" applyFill="1" applyBorder="1" applyAlignment="1">
      <alignment horizontal="center" vertical="center" wrapText="1"/>
    </xf>
    <xf numFmtId="164" fontId="7" fillId="0" borderId="5" xfId="0" applyNumberFormat="1" applyFont="1" applyBorder="1" applyAlignment="1">
      <alignment horizontal="center"/>
    </xf>
    <xf numFmtId="164" fontId="7" fillId="0" borderId="2" xfId="0" applyNumberFormat="1" applyFont="1" applyBorder="1" applyAlignment="1">
      <alignment horizontal="center"/>
    </xf>
    <xf numFmtId="164" fontId="7" fillId="5" borderId="5" xfId="0" applyNumberFormat="1" applyFont="1" applyFill="1" applyBorder="1" applyAlignment="1">
      <alignment horizontal="center"/>
    </xf>
    <xf numFmtId="164" fontId="7" fillId="5" borderId="2" xfId="0" applyNumberFormat="1" applyFont="1" applyFill="1" applyBorder="1" applyAlignment="1">
      <alignment horizontal="center"/>
    </xf>
    <xf numFmtId="0" fontId="5" fillId="6" borderId="65" xfId="0" applyFont="1" applyFill="1" applyBorder="1" applyAlignment="1">
      <alignment horizontal="center" vertical="center"/>
    </xf>
    <xf numFmtId="0" fontId="5" fillId="6" borderId="66" xfId="0" applyFont="1" applyFill="1" applyBorder="1" applyAlignment="1">
      <alignment horizontal="center" vertical="center"/>
    </xf>
    <xf numFmtId="0" fontId="9" fillId="6" borderId="2" xfId="0" applyFont="1" applyFill="1" applyBorder="1" applyAlignment="1" applyProtection="1">
      <alignment horizontal="center" vertical="center" wrapText="1"/>
      <protection locked="0"/>
    </xf>
    <xf numFmtId="0" fontId="5" fillId="8" borderId="2"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16" fillId="2" borderId="0" xfId="0" applyFont="1" applyFill="1" applyAlignment="1" applyProtection="1">
      <alignment horizontal="right"/>
      <protection locked="0"/>
    </xf>
    <xf numFmtId="0" fontId="22" fillId="2" borderId="0" xfId="0" applyFont="1" applyFill="1" applyAlignment="1" applyProtection="1">
      <alignment horizontal="center" vertical="center" wrapText="1"/>
      <protection locked="0"/>
    </xf>
    <xf numFmtId="0" fontId="24" fillId="6" borderId="0" xfId="0" applyFont="1" applyFill="1" applyAlignment="1" applyProtection="1">
      <alignment horizontal="center" vertical="center" wrapText="1"/>
      <protection locked="0"/>
    </xf>
    <xf numFmtId="0" fontId="24" fillId="6" borderId="38" xfId="0" applyFont="1" applyFill="1" applyBorder="1" applyAlignment="1" applyProtection="1">
      <alignment horizontal="center" vertical="center" wrapText="1"/>
      <protection locked="0"/>
    </xf>
    <xf numFmtId="0" fontId="33" fillId="6" borderId="2" xfId="0" applyFont="1" applyFill="1" applyBorder="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0" fontId="16" fillId="0" borderId="0" xfId="0" applyFont="1" applyAlignment="1" applyProtection="1">
      <alignment horizontal="right"/>
      <protection locked="0"/>
    </xf>
    <xf numFmtId="0" fontId="9" fillId="6" borderId="18" xfId="0" applyFont="1" applyFill="1" applyBorder="1" applyAlignment="1" applyProtection="1">
      <alignment horizontal="center" vertical="center" wrapText="1"/>
      <protection locked="0"/>
    </xf>
    <xf numFmtId="0" fontId="9" fillId="6" borderId="12" xfId="0" applyFont="1" applyFill="1" applyBorder="1" applyAlignment="1" applyProtection="1">
      <alignment horizontal="center" vertical="center" wrapText="1"/>
      <protection locked="0"/>
    </xf>
    <xf numFmtId="0" fontId="9" fillId="8" borderId="2" xfId="0" applyFont="1" applyFill="1" applyBorder="1" applyAlignment="1" applyProtection="1">
      <alignment horizontal="center" vertical="center" wrapText="1"/>
      <protection locked="0"/>
    </xf>
    <xf numFmtId="0" fontId="9" fillId="9" borderId="2" xfId="0" applyFont="1" applyFill="1" applyBorder="1" applyAlignment="1" applyProtection="1">
      <alignment horizontal="center" vertical="center" wrapText="1"/>
      <protection locked="0"/>
    </xf>
    <xf numFmtId="0" fontId="9" fillId="9" borderId="12" xfId="0" applyFont="1" applyFill="1" applyBorder="1" applyAlignment="1" applyProtection="1">
      <alignment horizontal="center" vertical="center" wrapText="1"/>
      <protection locked="0"/>
    </xf>
    <xf numFmtId="0" fontId="9" fillId="6" borderId="5" xfId="0" applyFont="1" applyFill="1" applyBorder="1" applyAlignment="1" applyProtection="1">
      <alignment horizontal="center" vertical="center" wrapText="1"/>
      <protection locked="0"/>
    </xf>
    <xf numFmtId="0" fontId="9" fillId="6" borderId="17" xfId="0" applyFont="1" applyFill="1" applyBorder="1" applyAlignment="1" applyProtection="1">
      <alignment horizontal="center" vertical="center" wrapText="1"/>
      <protection locked="0"/>
    </xf>
    <xf numFmtId="0" fontId="11" fillId="0" borderId="0" xfId="0" applyFont="1" applyAlignment="1">
      <alignment horizontal="center" vertical="center" wrapText="1"/>
    </xf>
  </cellXfs>
  <cellStyles count="5">
    <cellStyle name="Normal" xfId="0" builtinId="0"/>
    <cellStyle name="Normal 2" xfId="1"/>
    <cellStyle name="Normal 3" xfId="2"/>
    <cellStyle name="Normal 4" xfId="3"/>
    <cellStyle name="Porcentaje" xfId="4" builtinId="5"/>
  </cellStyles>
  <dxfs count="197">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ill>
        <patternFill>
          <bgColor rgb="FFFFC7CE"/>
        </patternFill>
      </fill>
    </dxf>
    <dxf>
      <font>
        <b/>
        <i val="0"/>
        <color theme="3"/>
      </font>
      <fill>
        <patternFill>
          <bgColor theme="8" tint="0.59996337778862885"/>
        </patternFill>
      </fill>
    </dxf>
    <dxf>
      <fill>
        <patternFill>
          <bgColor rgb="FFFFC7CE"/>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fgColor theme="3" tint="0.59996337778862885"/>
          <bgColor theme="3" tint="0.59996337778862885"/>
        </patternFill>
      </fill>
    </dxf>
    <dxf>
      <font>
        <color theme="4" tint="-0.24994659260841701"/>
      </font>
      <fill>
        <patternFill>
          <fgColor theme="3" tint="0.59996337778862885"/>
        </patternFill>
      </fill>
    </dxf>
    <dxf>
      <font>
        <color theme="4"/>
      </font>
      <fill>
        <patternFill>
          <bgColor theme="3"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
      <font>
        <b/>
        <i val="0"/>
        <color theme="3"/>
      </font>
      <fill>
        <patternFill>
          <bgColor theme="8" tint="0.59996337778862885"/>
        </patternFill>
      </fill>
    </dxf>
  </dxfs>
  <tableStyles count="0" defaultTableStyle="TableStyleMedium2" defaultPivotStyle="PivotStyleLight16"/>
  <colors>
    <mruColors>
      <color rgb="FFFF66CC"/>
      <color rgb="FFFFC7CE"/>
      <color rgb="FFCC0099"/>
      <color rgb="FFCD6209"/>
      <color rgb="FFFFCC99"/>
      <color rgb="FF9900CC"/>
      <color rgb="FF00FFFF"/>
      <color rgb="FFFF9900"/>
      <color rgb="FFFF99CC"/>
      <color rgb="FFE3F6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Gráfica 1.1</a:t>
            </a:r>
          </a:p>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Vacantes de consejeras/os electorales de los consejos locales</a:t>
            </a:r>
          </a:p>
        </c:rich>
      </c:tx>
      <c:layout>
        <c:manualLayout>
          <c:xMode val="edge"/>
          <c:yMode val="edge"/>
          <c:x val="0.1473149308195919"/>
          <c:y val="1.6677745108146035E-2"/>
        </c:manualLayout>
      </c:layout>
      <c:overlay val="0"/>
    </c:title>
    <c:autoTitleDeleted val="0"/>
    <c:plotArea>
      <c:layout>
        <c:manualLayout>
          <c:layoutTarget val="inner"/>
          <c:xMode val="edge"/>
          <c:yMode val="edge"/>
          <c:x val="3.1175385544433172E-2"/>
          <c:y val="0.21319243157981949"/>
          <c:w val="0.93798450988896254"/>
          <c:h val="0.60541662523143036"/>
        </c:manualLayout>
      </c:layout>
      <c:barChart>
        <c:barDir val="col"/>
        <c:grouping val="clustered"/>
        <c:varyColors val="0"/>
        <c:ser>
          <c:idx val="1"/>
          <c:order val="0"/>
          <c:tx>
            <c:strRef>
              <c:f>'Anexo 1'!$T$8</c:f>
              <c:strCache>
                <c:ptCount val="1"/>
                <c:pt idx="0">
                  <c:v>Vacantes</c:v>
                </c:pt>
              </c:strCache>
            </c:strRef>
          </c:tx>
          <c:spPr>
            <a:scene3d>
              <a:camera prst="orthographicFront"/>
              <a:lightRig rig="balanced" dir="t">
                <a:rot lat="0" lon="0" rev="8700000"/>
              </a:lightRig>
            </a:scene3d>
            <a:sp3d>
              <a:bevelT w="190500" h="38100"/>
            </a:sp3d>
          </c:spPr>
          <c:invertIfNegative val="0"/>
          <c:dPt>
            <c:idx val="0"/>
            <c:invertIfNegative val="0"/>
            <c:bubble3D val="0"/>
            <c:spPr>
              <a:solidFill>
                <a:srgbClr val="CD6209"/>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1-8C4A-4A65-B304-94939D28B0C4}"/>
              </c:ext>
            </c:extLst>
          </c:dPt>
          <c:dPt>
            <c:idx val="1"/>
            <c:invertIfNegative val="0"/>
            <c:bubble3D val="0"/>
            <c:spPr>
              <a:solidFill>
                <a:srgbClr val="CD6209"/>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3-8C4A-4A65-B304-94939D28B0C4}"/>
              </c:ext>
            </c:extLst>
          </c:dPt>
          <c:dPt>
            <c:idx val="2"/>
            <c:invertIfNegative val="0"/>
            <c:bubble3D val="0"/>
            <c:spPr>
              <a:solidFill>
                <a:srgbClr val="E3F62E"/>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5-8C4A-4A65-B304-94939D28B0C4}"/>
              </c:ext>
            </c:extLst>
          </c:dPt>
          <c:dPt>
            <c:idx val="3"/>
            <c:invertIfNegative val="0"/>
            <c:bubble3D val="0"/>
            <c:spPr>
              <a:solidFill>
                <a:srgbClr val="E3F62E"/>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7-8C4A-4A65-B304-94939D28B0C4}"/>
              </c:ext>
            </c:extLst>
          </c:dPt>
          <c:dPt>
            <c:idx val="4"/>
            <c:invertIfNegative val="0"/>
            <c:bubble3D val="0"/>
            <c:spPr>
              <a:solidFill>
                <a:srgbClr val="0099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9-8C4A-4A65-B304-94939D28B0C4}"/>
              </c:ext>
            </c:extLst>
          </c:dPt>
          <c:dPt>
            <c:idx val="5"/>
            <c:invertIfNegative val="0"/>
            <c:bubble3D val="0"/>
            <c:spPr>
              <a:solidFill>
                <a:srgbClr val="0099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B-8C4A-4A65-B304-94939D28B0C4}"/>
              </c:ext>
            </c:extLst>
          </c:dPt>
          <c:dPt>
            <c:idx val="6"/>
            <c:invertIfNegative val="0"/>
            <c:bubble3D val="0"/>
            <c:spPr>
              <a:solidFill>
                <a:srgbClr val="00FFFF"/>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D-8C4A-4A65-B304-94939D28B0C4}"/>
              </c:ext>
            </c:extLst>
          </c:dPt>
          <c:dPt>
            <c:idx val="7"/>
            <c:invertIfNegative val="0"/>
            <c:bubble3D val="0"/>
            <c:spPr>
              <a:solidFill>
                <a:srgbClr val="00FFFF"/>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0F-8C4A-4A65-B304-94939D28B0C4}"/>
              </c:ext>
            </c:extLst>
          </c:dPt>
          <c:dPt>
            <c:idx val="8"/>
            <c:invertIfNegative val="0"/>
            <c:bubble3D val="0"/>
            <c:spPr>
              <a:solidFill>
                <a:srgbClr val="FF33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11-8C4A-4A65-B304-94939D28B0C4}"/>
              </c:ext>
            </c:extLst>
          </c:dPt>
          <c:dPt>
            <c:idx val="9"/>
            <c:invertIfNegative val="0"/>
            <c:bubble3D val="0"/>
            <c:spPr>
              <a:solidFill>
                <a:srgbClr val="FF33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13-8C4A-4A65-B304-94939D28B0C4}"/>
              </c:ext>
            </c:extLst>
          </c:dPt>
          <c:dPt>
            <c:idx val="10"/>
            <c:invertIfNegative val="0"/>
            <c:bubble3D val="0"/>
            <c:spPr>
              <a:solidFill>
                <a:srgbClr val="9900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15-8C4A-4A65-B304-94939D28B0C4}"/>
              </c:ext>
            </c:extLst>
          </c:dPt>
          <c:dPt>
            <c:idx val="11"/>
            <c:invertIfNegative val="0"/>
            <c:bubble3D val="0"/>
            <c:spPr>
              <a:solidFill>
                <a:srgbClr val="9900CC"/>
              </a:solidFill>
              <a:scene3d>
                <a:camera prst="orthographicFront"/>
                <a:lightRig rig="balanced" dir="t">
                  <a:rot lat="0" lon="0" rev="8700000"/>
                </a:lightRig>
              </a:scene3d>
              <a:sp3d>
                <a:bevelT w="190500" h="38100"/>
              </a:sp3d>
            </c:spPr>
            <c:extLst>
              <c:ext xmlns:c16="http://schemas.microsoft.com/office/drawing/2014/chart" uri="{C3380CC4-5D6E-409C-BE32-E72D297353CC}">
                <c16:uniqueId val="{00000017-8C4A-4A65-B304-94939D28B0C4}"/>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'Anexo 1'!$U$6:$AF$7</c:f>
              <c:multiLvlStrCache>
                <c:ptCount val="12"/>
                <c:lvl>
                  <c:pt idx="0">
                    <c:v>P</c:v>
                  </c:pt>
                  <c:pt idx="1">
                    <c:v>S</c:v>
                  </c:pt>
                  <c:pt idx="2">
                    <c:v>P</c:v>
                  </c:pt>
                  <c:pt idx="3">
                    <c:v>S</c:v>
                  </c:pt>
                  <c:pt idx="4">
                    <c:v>P</c:v>
                  </c:pt>
                  <c:pt idx="5">
                    <c:v>S</c:v>
                  </c:pt>
                  <c:pt idx="6">
                    <c:v>P</c:v>
                  </c:pt>
                  <c:pt idx="7">
                    <c:v>S</c:v>
                  </c:pt>
                  <c:pt idx="8">
                    <c:v>P</c:v>
                  </c:pt>
                  <c:pt idx="9">
                    <c:v>S</c:v>
                  </c:pt>
                  <c:pt idx="10">
                    <c:v>P</c:v>
                  </c:pt>
                  <c:pt idx="11">
                    <c:v>S</c:v>
                  </c:pt>
                </c:lvl>
                <c:lvl>
                  <c:pt idx="0">
                    <c:v>F1</c:v>
                  </c:pt>
                  <c:pt idx="2">
                    <c:v>F2</c:v>
                  </c:pt>
                  <c:pt idx="4">
                    <c:v>F3</c:v>
                  </c:pt>
                  <c:pt idx="6">
                    <c:v>F4</c:v>
                  </c:pt>
                  <c:pt idx="8">
                    <c:v>F5</c:v>
                  </c:pt>
                  <c:pt idx="10">
                    <c:v>F6</c:v>
                  </c:pt>
                </c:lvl>
              </c:multiLvlStrCache>
            </c:multiLvlStrRef>
          </c:cat>
          <c:val>
            <c:numRef>
              <c:f>'Anexo 1'!$U$8:$AF$8</c:f>
              <c:numCache>
                <c:formatCode>General</c:formatCode>
                <c:ptCount val="12"/>
                <c:pt idx="0">
                  <c:v>0</c:v>
                </c:pt>
                <c:pt idx="1">
                  <c:v>0</c:v>
                </c:pt>
                <c:pt idx="2">
                  <c:v>0</c:v>
                </c:pt>
                <c:pt idx="3">
                  <c:v>1</c:v>
                </c:pt>
                <c:pt idx="4">
                  <c:v>0</c:v>
                </c:pt>
                <c:pt idx="5">
                  <c:v>0</c:v>
                </c:pt>
                <c:pt idx="6">
                  <c:v>0</c:v>
                </c:pt>
                <c:pt idx="7">
                  <c:v>0</c:v>
                </c:pt>
                <c:pt idx="8">
                  <c:v>0</c:v>
                </c:pt>
                <c:pt idx="9">
                  <c:v>1</c:v>
                </c:pt>
                <c:pt idx="10">
                  <c:v>0</c:v>
                </c:pt>
                <c:pt idx="11">
                  <c:v>0</c:v>
                </c:pt>
              </c:numCache>
            </c:numRef>
          </c:val>
          <c:extLst>
            <c:ext xmlns:c16="http://schemas.microsoft.com/office/drawing/2014/chart" uri="{C3380CC4-5D6E-409C-BE32-E72D297353CC}">
              <c16:uniqueId val="{00000018-8C4A-4A65-B304-94939D28B0C4}"/>
            </c:ext>
          </c:extLst>
        </c:ser>
        <c:dLbls>
          <c:showLegendKey val="0"/>
          <c:showVal val="0"/>
          <c:showCatName val="0"/>
          <c:showSerName val="0"/>
          <c:showPercent val="0"/>
          <c:showBubbleSize val="0"/>
        </c:dLbls>
        <c:gapWidth val="150"/>
        <c:axId val="346087216"/>
        <c:axId val="346083408"/>
      </c:barChart>
      <c:catAx>
        <c:axId val="346087216"/>
        <c:scaling>
          <c:orientation val="minMax"/>
        </c:scaling>
        <c:delete val="0"/>
        <c:axPos val="b"/>
        <c:numFmt formatCode="General"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es-MX"/>
          </a:p>
        </c:txPr>
        <c:crossAx val="346083408"/>
        <c:crosses val="autoZero"/>
        <c:auto val="1"/>
        <c:lblAlgn val="ctr"/>
        <c:lblOffset val="100"/>
        <c:noMultiLvlLbl val="0"/>
      </c:catAx>
      <c:valAx>
        <c:axId val="346083408"/>
        <c:scaling>
          <c:orientation val="minMax"/>
        </c:scaling>
        <c:delete val="1"/>
        <c:axPos val="l"/>
        <c:numFmt formatCode="General" sourceLinked="1"/>
        <c:majorTickMark val="out"/>
        <c:minorTickMark val="none"/>
        <c:tickLblPos val="nextTo"/>
        <c:crossAx val="346087216"/>
        <c:crosses val="autoZero"/>
        <c:crossBetween val="between"/>
      </c:valAx>
    </c:plotArea>
    <c:plotVisOnly val="1"/>
    <c:dispBlanksAs val="gap"/>
    <c:showDLblsOverMax val="0"/>
  </c:chart>
  <c:spPr>
    <a:noFill/>
  </c:spPr>
  <c:printSettings>
    <c:headerFooter/>
    <c:pageMargins b="0.75" l="0.7" r="0.7" t="0.75" header="0.3" footer="0.3"/>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Gráfica</a:t>
            </a:r>
            <a:r>
              <a:rPr lang="es-MX" sz="1000" baseline="0">
                <a:latin typeface="Arial" panose="020B0604020202020204" pitchFamily="34" charset="0"/>
                <a:cs typeface="Arial" panose="020B0604020202020204" pitchFamily="34" charset="0"/>
              </a:rPr>
              <a:t>  3.1</a:t>
            </a:r>
          </a:p>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Asistencia de representantes de partidos políticos nacionales a las sesiones de los consejos locales</a:t>
            </a:r>
          </a:p>
        </c:rich>
      </c:tx>
      <c:overlay val="0"/>
    </c:title>
    <c:autoTitleDeleted val="0"/>
    <c:plotArea>
      <c:layout>
        <c:manualLayout>
          <c:layoutTarget val="inner"/>
          <c:xMode val="edge"/>
          <c:yMode val="edge"/>
          <c:x val="2.4297611911856247E-2"/>
          <c:y val="0.17672336047689446"/>
          <c:w val="0.95171467096494811"/>
          <c:h val="0.64886925337134671"/>
        </c:manualLayout>
      </c:layout>
      <c:barChart>
        <c:barDir val="col"/>
        <c:grouping val="clustered"/>
        <c:varyColors val="0"/>
        <c:ser>
          <c:idx val="0"/>
          <c:order val="0"/>
          <c:invertIfNegative val="0"/>
          <c:cat>
            <c:strRef>
              <c:f>'Anexo 6.1'!$D$41:$J$41</c:f>
              <c:strCache>
                <c:ptCount val="7"/>
                <c:pt idx="0">
                  <c:v>PAN</c:v>
                </c:pt>
                <c:pt idx="1">
                  <c:v>PRI</c:v>
                </c:pt>
                <c:pt idx="2">
                  <c:v>PRD</c:v>
                </c:pt>
                <c:pt idx="3">
                  <c:v>PVEM</c:v>
                </c:pt>
                <c:pt idx="4">
                  <c:v>PT</c:v>
                </c:pt>
                <c:pt idx="5">
                  <c:v>Movimiento Ciudadano</c:v>
                </c:pt>
                <c:pt idx="6">
                  <c:v>MORENA</c:v>
                </c:pt>
              </c:strCache>
            </c:strRef>
          </c:cat>
          <c:val>
            <c:numRef>
              <c:f>'Anexo 6.1'!$D$42:$J$42</c:f>
              <c:numCache>
                <c:formatCode>General</c:formatCode>
                <c:ptCount val="7"/>
              </c:numCache>
            </c:numRef>
          </c:val>
          <c:extLst>
            <c:ext xmlns:c16="http://schemas.microsoft.com/office/drawing/2014/chart" uri="{C3380CC4-5D6E-409C-BE32-E72D297353CC}">
              <c16:uniqueId val="{00000000-125B-4C72-AD92-D643F748B3E7}"/>
            </c:ext>
          </c:extLst>
        </c:ser>
        <c:ser>
          <c:idx val="1"/>
          <c:order val="1"/>
          <c:spPr>
            <a:scene3d>
              <a:camera prst="orthographicFront"/>
              <a:lightRig rig="threePt" dir="t"/>
            </a:scene3d>
            <a:sp3d prstMaterial="matte">
              <a:bevelT w="63500" h="63500" prst="artDeco"/>
              <a:contourClr>
                <a:srgbClr val="000000"/>
              </a:contourClr>
            </a:sp3d>
          </c:spPr>
          <c:invertIfNegative val="0"/>
          <c:dPt>
            <c:idx val="0"/>
            <c:invertIfNegative val="0"/>
            <c:bubble3D val="0"/>
            <c:spPr>
              <a:solidFill>
                <a:schemeClr val="tx2">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125B-4C72-AD92-D643F748B3E7}"/>
              </c:ext>
            </c:extLst>
          </c:dPt>
          <c:dPt>
            <c:idx val="1"/>
            <c:invertIfNegative val="0"/>
            <c:bubble3D val="0"/>
            <c:spPr>
              <a:solidFill>
                <a:srgbClr val="FF00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4-125B-4C72-AD92-D643F748B3E7}"/>
              </c:ext>
            </c:extLst>
          </c:dPt>
          <c:dPt>
            <c:idx val="2"/>
            <c:invertIfNegative val="0"/>
            <c:bubble3D val="0"/>
            <c:spPr>
              <a:solidFill>
                <a:srgbClr val="FFFF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6-125B-4C72-AD92-D643F748B3E7}"/>
              </c:ext>
            </c:extLst>
          </c:dPt>
          <c:dPt>
            <c:idx val="3"/>
            <c:invertIfNegative val="0"/>
            <c:bubble3D val="0"/>
            <c:spPr>
              <a:solidFill>
                <a:srgbClr val="00B05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8-125B-4C72-AD92-D643F748B3E7}"/>
              </c:ext>
            </c:extLst>
          </c:dPt>
          <c:dPt>
            <c:idx val="4"/>
            <c:invertIfNegative val="0"/>
            <c:bubble3D val="0"/>
            <c:spPr>
              <a:solidFill>
                <a:srgbClr val="FFC0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A-125B-4C72-AD92-D643F748B3E7}"/>
              </c:ext>
            </c:extLst>
          </c:dPt>
          <c:dPt>
            <c:idx val="5"/>
            <c:invertIfNegative val="0"/>
            <c:bubble3D val="0"/>
            <c:spPr>
              <a:solidFill>
                <a:schemeClr val="accent6">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C-125B-4C72-AD92-D643F748B3E7}"/>
              </c:ext>
            </c:extLst>
          </c:dPt>
          <c:dPt>
            <c:idx val="6"/>
            <c:invertIfNegative val="0"/>
            <c:bubble3D val="0"/>
            <c:spPr>
              <a:solidFill>
                <a:schemeClr val="accent5">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E-125B-4C72-AD92-D643F748B3E7}"/>
              </c:ext>
            </c:extLst>
          </c:dPt>
          <c:dPt>
            <c:idx val="8"/>
            <c:invertIfNegative val="0"/>
            <c:bubble3D val="0"/>
            <c:spPr>
              <a:solidFill>
                <a:schemeClr val="accent4">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10-125B-4C72-AD92-D643F748B3E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6.1'!$D$41:$J$41</c:f>
              <c:strCache>
                <c:ptCount val="7"/>
                <c:pt idx="0">
                  <c:v>PAN</c:v>
                </c:pt>
                <c:pt idx="1">
                  <c:v>PRI</c:v>
                </c:pt>
                <c:pt idx="2">
                  <c:v>PRD</c:v>
                </c:pt>
                <c:pt idx="3">
                  <c:v>PVEM</c:v>
                </c:pt>
                <c:pt idx="4">
                  <c:v>PT</c:v>
                </c:pt>
                <c:pt idx="5">
                  <c:v>Movimiento Ciudadano</c:v>
                </c:pt>
                <c:pt idx="6">
                  <c:v>MORENA</c:v>
                </c:pt>
              </c:strCache>
            </c:strRef>
          </c:cat>
          <c:val>
            <c:numRef>
              <c:f>'Anexo 6.1'!$D$43:$J$43</c:f>
              <c:numCache>
                <c:formatCode>General</c:formatCode>
                <c:ptCount val="7"/>
                <c:pt idx="0">
                  <c:v>5</c:v>
                </c:pt>
                <c:pt idx="1">
                  <c:v>4</c:v>
                </c:pt>
                <c:pt idx="2">
                  <c:v>2</c:v>
                </c:pt>
                <c:pt idx="3">
                  <c:v>4</c:v>
                </c:pt>
                <c:pt idx="4">
                  <c:v>4</c:v>
                </c:pt>
                <c:pt idx="5">
                  <c:v>3</c:v>
                </c:pt>
                <c:pt idx="6">
                  <c:v>3</c:v>
                </c:pt>
              </c:numCache>
            </c:numRef>
          </c:val>
          <c:extLst>
            <c:ext xmlns:c16="http://schemas.microsoft.com/office/drawing/2014/chart" uri="{C3380CC4-5D6E-409C-BE32-E72D297353CC}">
              <c16:uniqueId val="{00000011-125B-4C72-AD92-D643F748B3E7}"/>
            </c:ext>
          </c:extLst>
        </c:ser>
        <c:dLbls>
          <c:showLegendKey val="0"/>
          <c:showVal val="0"/>
          <c:showCatName val="0"/>
          <c:showSerName val="0"/>
          <c:showPercent val="0"/>
          <c:showBubbleSize val="0"/>
        </c:dLbls>
        <c:gapWidth val="150"/>
        <c:axId val="609009552"/>
        <c:axId val="609011184"/>
      </c:barChart>
      <c:catAx>
        <c:axId val="609009552"/>
        <c:scaling>
          <c:orientation val="minMax"/>
        </c:scaling>
        <c:delete val="0"/>
        <c:axPos val="b"/>
        <c:numFmt formatCode="General" sourceLinked="0"/>
        <c:majorTickMark val="out"/>
        <c:minorTickMark val="none"/>
        <c:tickLblPos val="nextTo"/>
        <c:crossAx val="609011184"/>
        <c:crosses val="autoZero"/>
        <c:auto val="1"/>
        <c:lblAlgn val="ctr"/>
        <c:lblOffset val="100"/>
        <c:noMultiLvlLbl val="0"/>
      </c:catAx>
      <c:valAx>
        <c:axId val="609011184"/>
        <c:scaling>
          <c:orientation val="minMax"/>
        </c:scaling>
        <c:delete val="1"/>
        <c:axPos val="l"/>
        <c:numFmt formatCode="General" sourceLinked="1"/>
        <c:majorTickMark val="out"/>
        <c:minorTickMark val="none"/>
        <c:tickLblPos val="nextTo"/>
        <c:crossAx val="609009552"/>
        <c:crosses val="autoZero"/>
        <c:crossBetween val="between"/>
      </c:valAx>
    </c:plotArea>
    <c:plotVisOnly val="1"/>
    <c:dispBlanksAs val="gap"/>
    <c:showDLblsOverMax val="0"/>
  </c:chart>
  <c:spPr>
    <a:noFill/>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effectLst/>
              </a:rPr>
              <a:t>Gráfica 3</a:t>
            </a:r>
            <a:endParaRPr lang="es-MX" sz="1000">
              <a:effectLst/>
            </a:endParaRPr>
          </a:p>
          <a:p>
            <a:pPr>
              <a:defRPr sz="1000"/>
            </a:pPr>
            <a:r>
              <a:rPr lang="es-MX" sz="1000" b="1" i="0" baseline="0">
                <a:effectLst/>
              </a:rPr>
              <a:t>Cobertura de asistencia (%) de los representantes de los partidos políticos nacionales a la sesión ordinaria de los consejos locales</a:t>
            </a:r>
            <a:endParaRPr lang="es-MX" sz="1000">
              <a:effectLst/>
            </a:endParaRPr>
          </a:p>
        </c:rich>
      </c:tx>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0"/>
      <c:rotY val="10"/>
      <c:rAngAx val="1"/>
    </c:view3D>
    <c:floor>
      <c:thickness val="0"/>
      <c:spPr>
        <a:noFill/>
        <a:ln>
          <a:noFill/>
        </a:ln>
        <a:effectLst/>
        <a:sp3d/>
      </c:spPr>
    </c:floor>
    <c:sideWall>
      <c:thickness val="0"/>
      <c:spPr>
        <a:noFill/>
        <a:ln w="25400">
          <a:noFill/>
        </a:ln>
        <a:effectLst/>
        <a:scene3d>
          <a:camera prst="orthographicFront"/>
          <a:lightRig rig="threePt" dir="t"/>
        </a:scene3d>
        <a:sp3d/>
      </c:spPr>
    </c:sideWall>
    <c:backWall>
      <c:thickness val="0"/>
      <c:spPr>
        <a:noFill/>
        <a:ln w="25400">
          <a:noFill/>
        </a:ln>
        <a:effectLst/>
        <a:scene3d>
          <a:camera prst="orthographicFront"/>
          <a:lightRig rig="threePt" dir="t"/>
        </a:scene3d>
        <a:sp3d/>
      </c:spPr>
    </c:backWall>
    <c:plotArea>
      <c:layout>
        <c:manualLayout>
          <c:layoutTarget val="inner"/>
          <c:xMode val="edge"/>
          <c:yMode val="edge"/>
          <c:x val="0"/>
          <c:y val="0.22867987035944626"/>
          <c:w val="1"/>
          <c:h val="0.69046141361777302"/>
        </c:manualLayout>
      </c:layout>
      <c:bar3DChart>
        <c:barDir val="col"/>
        <c:grouping val="clustered"/>
        <c:varyColors val="0"/>
        <c:ser>
          <c:idx val="0"/>
          <c:order val="0"/>
          <c:spPr>
            <a:solidFill>
              <a:schemeClr val="accent1"/>
            </a:solidFill>
            <a:ln>
              <a:noFill/>
            </a:ln>
            <a:effectLst/>
            <a:sp3d/>
          </c:spPr>
          <c:invertIfNegative val="0"/>
          <c:cat>
            <c:strRef>
              <c:f>'Anexo 6.1'!$AA$2:$AG$2</c:f>
              <c:strCache>
                <c:ptCount val="7"/>
                <c:pt idx="0">
                  <c:v>PAN</c:v>
                </c:pt>
                <c:pt idx="1">
                  <c:v>PRI</c:v>
                </c:pt>
                <c:pt idx="2">
                  <c:v>PRD</c:v>
                </c:pt>
                <c:pt idx="3">
                  <c:v>PVEM</c:v>
                </c:pt>
                <c:pt idx="4">
                  <c:v>PT</c:v>
                </c:pt>
                <c:pt idx="5">
                  <c:v>Movimiento Ciudadano</c:v>
                </c:pt>
                <c:pt idx="6">
                  <c:v>MORENA</c:v>
                </c:pt>
              </c:strCache>
            </c:strRef>
          </c:cat>
          <c:val>
            <c:numRef>
              <c:f>'Anexo 6.1'!$AA$3:$AG$3</c:f>
              <c:numCache>
                <c:formatCode>General</c:formatCode>
                <c:ptCount val="7"/>
              </c:numCache>
            </c:numRef>
          </c:val>
          <c:extLst xmlns:c15="http://schemas.microsoft.com/office/drawing/2012/chart">
            <c:ext xmlns:c16="http://schemas.microsoft.com/office/drawing/2014/chart" uri="{C3380CC4-5D6E-409C-BE32-E72D297353CC}">
              <c16:uniqueId val="{00000013-280F-491A-B9A4-97059AD9B33F}"/>
            </c:ext>
          </c:extLst>
        </c:ser>
        <c:ser>
          <c:idx val="1"/>
          <c:order val="1"/>
          <c:spPr>
            <a:solidFill>
              <a:schemeClr val="accent2"/>
            </a:solidFill>
            <a:ln>
              <a:noFill/>
            </a:ln>
            <a:effectLst/>
            <a:scene3d>
              <a:camera prst="orthographicFront"/>
              <a:lightRig rig="threePt" dir="t"/>
            </a:scene3d>
            <a:sp3d>
              <a:bevelT/>
            </a:sp3d>
          </c:spPr>
          <c:invertIfNegative val="0"/>
          <c:dPt>
            <c:idx val="0"/>
            <c:invertIfNegative val="0"/>
            <c:bubble3D val="0"/>
            <c:spPr>
              <a:solidFill>
                <a:srgbClr val="00B0F0"/>
              </a:solidFill>
              <a:ln>
                <a:noFill/>
              </a:ln>
              <a:effectLst/>
              <a:scene3d>
                <a:camera prst="orthographicFront"/>
                <a:lightRig rig="threePt" dir="t"/>
              </a:scene3d>
              <a:sp3d>
                <a:bevelT/>
              </a:sp3d>
            </c:spPr>
            <c:extLst>
              <c:ext xmlns:c16="http://schemas.microsoft.com/office/drawing/2014/chart" uri="{C3380CC4-5D6E-409C-BE32-E72D297353CC}">
                <c16:uniqueId val="{00000001-280F-491A-B9A4-97059AD9B33F}"/>
              </c:ext>
            </c:extLst>
          </c:dPt>
          <c:dPt>
            <c:idx val="1"/>
            <c:invertIfNegative val="0"/>
            <c:bubble3D val="0"/>
            <c:spPr>
              <a:gradFill flip="none" rotWithShape="1">
                <a:gsLst>
                  <a:gs pos="39000">
                    <a:srgbClr val="00B050"/>
                  </a:gs>
                  <a:gs pos="72000">
                    <a:schemeClr val="bg1"/>
                  </a:gs>
                  <a:gs pos="100000">
                    <a:srgbClr val="FF0000"/>
                  </a:gs>
                </a:gsLst>
                <a:lin ang="2700000" scaled="1"/>
                <a:tileRect/>
              </a:gradFill>
              <a:ln>
                <a:noFill/>
              </a:ln>
              <a:effectLst/>
              <a:scene3d>
                <a:camera prst="orthographicFront"/>
                <a:lightRig rig="threePt" dir="t"/>
              </a:scene3d>
              <a:sp3d>
                <a:bevelT/>
              </a:sp3d>
            </c:spPr>
            <c:extLst>
              <c:ext xmlns:c16="http://schemas.microsoft.com/office/drawing/2014/chart" uri="{C3380CC4-5D6E-409C-BE32-E72D297353CC}">
                <c16:uniqueId val="{00000003-280F-491A-B9A4-97059AD9B33F}"/>
              </c:ext>
            </c:extLst>
          </c:dPt>
          <c:dPt>
            <c:idx val="2"/>
            <c:invertIfNegative val="0"/>
            <c:bubble3D val="0"/>
            <c:spPr>
              <a:solidFill>
                <a:srgbClr val="FFFF00"/>
              </a:solidFill>
              <a:ln>
                <a:noFill/>
              </a:ln>
              <a:effectLst/>
              <a:scene3d>
                <a:camera prst="orthographicFront"/>
                <a:lightRig rig="threePt" dir="t"/>
              </a:scene3d>
              <a:sp3d>
                <a:bevelT/>
              </a:sp3d>
            </c:spPr>
            <c:extLst>
              <c:ext xmlns:c16="http://schemas.microsoft.com/office/drawing/2014/chart" uri="{C3380CC4-5D6E-409C-BE32-E72D297353CC}">
                <c16:uniqueId val="{00000005-280F-491A-B9A4-97059AD9B33F}"/>
              </c:ext>
            </c:extLst>
          </c:dPt>
          <c:dPt>
            <c:idx val="3"/>
            <c:invertIfNegative val="0"/>
            <c:bubble3D val="0"/>
            <c:spPr>
              <a:solidFill>
                <a:srgbClr val="92D050"/>
              </a:solidFill>
              <a:ln>
                <a:noFill/>
              </a:ln>
              <a:effectLst/>
              <a:scene3d>
                <a:camera prst="orthographicFront"/>
                <a:lightRig rig="threePt" dir="t"/>
              </a:scene3d>
              <a:sp3d>
                <a:bevelT/>
              </a:sp3d>
            </c:spPr>
            <c:extLst>
              <c:ext xmlns:c16="http://schemas.microsoft.com/office/drawing/2014/chart" uri="{C3380CC4-5D6E-409C-BE32-E72D297353CC}">
                <c16:uniqueId val="{00000007-280F-491A-B9A4-97059AD9B33F}"/>
              </c:ext>
            </c:extLst>
          </c:dPt>
          <c:dPt>
            <c:idx val="4"/>
            <c:invertIfNegative val="0"/>
            <c:bubble3D val="0"/>
            <c:spPr>
              <a:solidFill>
                <a:srgbClr val="FF0000"/>
              </a:solidFill>
              <a:ln>
                <a:noFill/>
              </a:ln>
              <a:effectLst/>
              <a:scene3d>
                <a:camera prst="orthographicFront"/>
                <a:lightRig rig="threePt" dir="t"/>
              </a:scene3d>
              <a:sp3d>
                <a:bevelT/>
              </a:sp3d>
            </c:spPr>
            <c:extLst>
              <c:ext xmlns:c16="http://schemas.microsoft.com/office/drawing/2014/chart" uri="{C3380CC4-5D6E-409C-BE32-E72D297353CC}">
                <c16:uniqueId val="{00000009-280F-491A-B9A4-97059AD9B33F}"/>
              </c:ext>
            </c:extLst>
          </c:dPt>
          <c:dPt>
            <c:idx val="5"/>
            <c:invertIfNegative val="0"/>
            <c:bubble3D val="0"/>
            <c:spPr>
              <a:solidFill>
                <a:srgbClr val="FFC000"/>
              </a:solidFill>
              <a:ln>
                <a:noFill/>
              </a:ln>
              <a:effectLst/>
              <a:scene3d>
                <a:camera prst="orthographicFront"/>
                <a:lightRig rig="threePt" dir="t"/>
              </a:scene3d>
              <a:sp3d>
                <a:bevelT/>
              </a:sp3d>
            </c:spPr>
            <c:extLst>
              <c:ext xmlns:c16="http://schemas.microsoft.com/office/drawing/2014/chart" uri="{C3380CC4-5D6E-409C-BE32-E72D297353CC}">
                <c16:uniqueId val="{0000000B-280F-491A-B9A4-97059AD9B33F}"/>
              </c:ext>
            </c:extLst>
          </c:dPt>
          <c:dPt>
            <c:idx val="6"/>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0D-280F-491A-B9A4-97059AD9B33F}"/>
              </c:ext>
            </c:extLst>
          </c:dPt>
          <c:dPt>
            <c:idx val="7"/>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0F-280F-491A-B9A4-97059AD9B33F}"/>
              </c:ext>
            </c:extLst>
          </c:dPt>
          <c:dPt>
            <c:idx val="8"/>
            <c:invertIfNegative val="0"/>
            <c:bubble3D val="0"/>
            <c:spPr>
              <a:gradFill>
                <a:gsLst>
                  <a:gs pos="100000">
                    <a:srgbClr val="00B0F0"/>
                  </a:gs>
                  <a:gs pos="52000">
                    <a:srgbClr val="7030A0">
                      <a:lumMod val="68000"/>
                      <a:lumOff val="32000"/>
                    </a:srgbClr>
                  </a:gs>
                  <a:gs pos="0">
                    <a:srgbClr val="FF0000"/>
                  </a:gs>
                </a:gsLst>
                <a:path path="circle">
                  <a:fillToRect l="100000" t="100000"/>
                </a:path>
              </a:gradFill>
              <a:ln>
                <a:noFill/>
              </a:ln>
              <a:effectLst/>
              <a:scene3d>
                <a:camera prst="orthographicFront"/>
                <a:lightRig rig="threePt" dir="t"/>
              </a:scene3d>
              <a:sp3d>
                <a:bevelT/>
              </a:sp3d>
            </c:spPr>
            <c:extLst>
              <c:ext xmlns:c16="http://schemas.microsoft.com/office/drawing/2014/chart" uri="{C3380CC4-5D6E-409C-BE32-E72D297353CC}">
                <c16:uniqueId val="{00000011-280F-491A-B9A4-97059AD9B33F}"/>
              </c:ext>
            </c:extLst>
          </c:dPt>
          <c:dLbls>
            <c:dLbl>
              <c:idx val="0"/>
              <c:layout>
                <c:manualLayout>
                  <c:x val="-1.8546113231176862E-2"/>
                  <c:y val="-1.2507102951183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0F-491A-B9A4-97059AD9B33F}"/>
                </c:ext>
              </c:extLst>
            </c:dLbl>
            <c:dLbl>
              <c:idx val="1"/>
              <c:layout>
                <c:manualLayout>
                  <c:x val="-1.1122363219016298E-2"/>
                  <c:y val="-5.1462830970331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0F-491A-B9A4-97059AD9B33F}"/>
                </c:ext>
              </c:extLst>
            </c:dLbl>
            <c:dLbl>
              <c:idx val="2"/>
              <c:layout>
                <c:manualLayout>
                  <c:x val="-1.1122363219016298E-2"/>
                  <c:y val="-7.71942464554975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0F-491A-B9A4-97059AD9B33F}"/>
                </c:ext>
              </c:extLst>
            </c:dLbl>
            <c:dLbl>
              <c:idx val="3"/>
              <c:layout>
                <c:manualLayout>
                  <c:x val="-7.4149088126775091E-3"/>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80F-491A-B9A4-97059AD9B33F}"/>
                </c:ext>
              </c:extLst>
            </c:dLbl>
            <c:dLbl>
              <c:idx val="4"/>
              <c:layout>
                <c:manualLayout>
                  <c:x val="-1.1122363219016263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80F-491A-B9A4-97059AD9B33F}"/>
                </c:ext>
              </c:extLst>
            </c:dLbl>
            <c:dLbl>
              <c:idx val="5"/>
              <c:layout>
                <c:manualLayout>
                  <c:x val="-1.1122363219016331E-2"/>
                  <c:y val="-2.573141548516583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80F-491A-B9A4-97059AD9B33F}"/>
                </c:ext>
              </c:extLst>
            </c:dLbl>
            <c:dLbl>
              <c:idx val="6"/>
              <c:layout>
                <c:manualLayout>
                  <c:x val="-1.1122363219016263E-2"/>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0F-491A-B9A4-97059AD9B33F}"/>
                </c:ext>
              </c:extLst>
            </c:dLbl>
            <c:dLbl>
              <c:idx val="7"/>
              <c:layout>
                <c:manualLayout>
                  <c:x val="-9.2686360158468865E-3"/>
                  <c:y val="-5.14628309703321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80F-491A-B9A4-97059AD9B33F}"/>
                </c:ext>
              </c:extLst>
            </c:dLbl>
            <c:dLbl>
              <c:idx val="8"/>
              <c:layout>
                <c:manualLayout>
                  <c:x val="-1.2976090422185642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80F-491A-B9A4-97059AD9B33F}"/>
                </c:ext>
              </c:extLst>
            </c:dLbl>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6.1'!$AA$2:$AG$2</c:f>
              <c:strCache>
                <c:ptCount val="7"/>
                <c:pt idx="0">
                  <c:v>PAN</c:v>
                </c:pt>
                <c:pt idx="1">
                  <c:v>PRI</c:v>
                </c:pt>
                <c:pt idx="2">
                  <c:v>PRD</c:v>
                </c:pt>
                <c:pt idx="3">
                  <c:v>PVEM</c:v>
                </c:pt>
                <c:pt idx="4">
                  <c:v>PT</c:v>
                </c:pt>
                <c:pt idx="5">
                  <c:v>Movimiento Ciudadano</c:v>
                </c:pt>
                <c:pt idx="6">
                  <c:v>MORENA</c:v>
                </c:pt>
              </c:strCache>
            </c:strRef>
          </c:cat>
          <c:val>
            <c:numRef>
              <c:f>'Anexo 6.1'!$AA$4:$AG$4</c:f>
              <c:numCache>
                <c:formatCode>0.0</c:formatCode>
                <c:ptCount val="7"/>
                <c:pt idx="0">
                  <c:v>100</c:v>
                </c:pt>
                <c:pt idx="1">
                  <c:v>80</c:v>
                </c:pt>
                <c:pt idx="2">
                  <c:v>100</c:v>
                </c:pt>
                <c:pt idx="3">
                  <c:v>100</c:v>
                </c:pt>
                <c:pt idx="4">
                  <c:v>100</c:v>
                </c:pt>
                <c:pt idx="5">
                  <c:v>100</c:v>
                </c:pt>
                <c:pt idx="6">
                  <c:v>100</c:v>
                </c:pt>
              </c:numCache>
            </c:numRef>
          </c:val>
          <c:shape val="cylinder"/>
          <c:extLst>
            <c:ext xmlns:c16="http://schemas.microsoft.com/office/drawing/2014/chart" uri="{C3380CC4-5D6E-409C-BE32-E72D297353CC}">
              <c16:uniqueId val="{00000012-280F-491A-B9A4-97059AD9B33F}"/>
            </c:ext>
          </c:extLst>
        </c:ser>
        <c:dLbls>
          <c:showLegendKey val="0"/>
          <c:showVal val="0"/>
          <c:showCatName val="0"/>
          <c:showSerName val="0"/>
          <c:showPercent val="0"/>
          <c:showBubbleSize val="0"/>
        </c:dLbls>
        <c:gapWidth val="80"/>
        <c:gapDepth val="142"/>
        <c:shape val="box"/>
        <c:axId val="609010096"/>
        <c:axId val="609004656"/>
        <c:axId val="0"/>
        <c:extLst/>
      </c:bar3DChart>
      <c:catAx>
        <c:axId val="609010096"/>
        <c:scaling>
          <c:orientation val="minMax"/>
        </c:scaling>
        <c:delete val="0"/>
        <c:axPos val="b"/>
        <c:numFmt formatCode="0.00%" sourceLinked="0"/>
        <c:majorTickMark val="cross"/>
        <c:minorTickMark val="none"/>
        <c:tickLblPos val="nextTo"/>
        <c:spPr>
          <a:noFill/>
          <a:ln w="6350" cap="flat" cmpd="sng" algn="ctr">
            <a:solidFill>
              <a:schemeClr val="bg2">
                <a:lumMod val="50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09004656"/>
        <c:crosses val="autoZero"/>
        <c:auto val="1"/>
        <c:lblAlgn val="ctr"/>
        <c:lblOffset val="100"/>
        <c:noMultiLvlLbl val="0"/>
      </c:catAx>
      <c:valAx>
        <c:axId val="609004656"/>
        <c:scaling>
          <c:orientation val="minMax"/>
          <c:max val="100"/>
        </c:scaling>
        <c:delete val="1"/>
        <c:axPos val="l"/>
        <c:numFmt formatCode="General" sourceLinked="1"/>
        <c:majorTickMark val="none"/>
        <c:minorTickMark val="none"/>
        <c:tickLblPos val="nextTo"/>
        <c:crossAx val="609010096"/>
        <c:crosses val="autoZero"/>
        <c:crossBetween val="between"/>
      </c:valAx>
      <c:spPr>
        <a:noFill/>
        <a:ln>
          <a:noFill/>
        </a:ln>
        <a:effectLst/>
      </c:spPr>
    </c:plotArea>
    <c:plotVisOnly val="1"/>
    <c:dispBlanksAs val="gap"/>
    <c:showDLblsOverMax val="0"/>
  </c:chart>
  <c:spPr>
    <a:noFill/>
    <a:ln w="6350" cap="flat" cmpd="sng" algn="ctr">
      <a:solidFill>
        <a:schemeClr val="bg2">
          <a:lumMod val="50000"/>
        </a:schemeClr>
      </a:solidFill>
      <a:round/>
    </a:ln>
    <a:effectLst/>
  </c:spPr>
  <c:txPr>
    <a:bodyPr/>
    <a:lstStyle/>
    <a:p>
      <a:pPr>
        <a:defRPr sz="900" b="1">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1100" b="1" i="0" baseline="0">
                <a:solidFill>
                  <a:schemeClr val="tx1"/>
                </a:solidFill>
                <a:effectLst/>
                <a:latin typeface="Arial" panose="020B0604020202020204" pitchFamily="34" charset="0"/>
                <a:cs typeface="Arial" panose="020B0604020202020204" pitchFamily="34" charset="0"/>
              </a:rPr>
              <a:t>Gráfica 3.2</a:t>
            </a:r>
            <a:endParaRPr lang="es-MX" sz="1100" b="1">
              <a:solidFill>
                <a:schemeClr val="tx1"/>
              </a:solidFill>
              <a:effectLst/>
              <a:latin typeface="Arial" panose="020B0604020202020204" pitchFamily="34" charset="0"/>
              <a:cs typeface="Arial" panose="020B0604020202020204" pitchFamily="34" charset="0"/>
            </a:endParaRPr>
          </a:p>
          <a:p>
            <a:pPr>
              <a:defRPr b="1">
                <a:solidFill>
                  <a:schemeClr val="tx1"/>
                </a:solidFill>
                <a:latin typeface="Arial" panose="020B0604020202020204" pitchFamily="34" charset="0"/>
                <a:cs typeface="Arial" panose="020B0604020202020204" pitchFamily="34" charset="0"/>
              </a:defRPr>
            </a:pPr>
            <a:r>
              <a:rPr lang="es-MX" sz="1100" b="1" i="0" baseline="0">
                <a:solidFill>
                  <a:schemeClr val="tx1"/>
                </a:solidFill>
                <a:effectLst/>
                <a:latin typeface="Arial" panose="020B0604020202020204" pitchFamily="34" charset="0"/>
                <a:cs typeface="Arial" panose="020B0604020202020204" pitchFamily="34" charset="0"/>
              </a:rPr>
              <a:t>Porcentaje de asistencias e inasistencia de representantes de partidos políticos nacionales a las sesiones de los consejos locales</a:t>
            </a:r>
            <a:endParaRPr lang="es-MX" sz="1100" b="1">
              <a:solidFill>
                <a:schemeClr val="tx1"/>
              </a:solidFill>
              <a:effectLst/>
              <a:latin typeface="Arial" panose="020B0604020202020204" pitchFamily="34" charset="0"/>
              <a:cs typeface="Arial" panose="020B0604020202020204" pitchFamily="34" charset="0"/>
            </a:endParaRPr>
          </a:p>
        </c:rich>
      </c:tx>
      <c:layout>
        <c:manualLayout>
          <c:xMode val="edge"/>
          <c:yMode val="edge"/>
          <c:x val="0.11051987431958639"/>
          <c:y val="0"/>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9139072341188711E-2"/>
          <c:y val="0.19548128745787866"/>
          <c:w val="0.94657836737448742"/>
          <c:h val="0.50044219514981736"/>
        </c:manualLayout>
      </c:layout>
      <c:bar3DChart>
        <c:barDir val="col"/>
        <c:grouping val="percentStacked"/>
        <c:varyColors val="0"/>
        <c:ser>
          <c:idx val="0"/>
          <c:order val="0"/>
          <c:tx>
            <c:strRef>
              <c:f>'Anexo 6.1'!$C$31</c:f>
              <c:strCache>
                <c:ptCount val="1"/>
                <c:pt idx="0">
                  <c:v>Asistencia</c:v>
                </c:pt>
              </c:strCache>
            </c:strRef>
          </c:tx>
          <c:spPr>
            <a:solidFill>
              <a:srgbClr val="FF66CC"/>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6.1'!$D$29:$J$30</c:f>
              <c:strCache>
                <c:ptCount val="7"/>
                <c:pt idx="0">
                  <c:v>PAN</c:v>
                </c:pt>
                <c:pt idx="1">
                  <c:v>PRI</c:v>
                </c:pt>
                <c:pt idx="2">
                  <c:v>PRD</c:v>
                </c:pt>
                <c:pt idx="3">
                  <c:v>PVEM</c:v>
                </c:pt>
                <c:pt idx="4">
                  <c:v>PT</c:v>
                </c:pt>
                <c:pt idx="5">
                  <c:v>Movimiento Ciudadano</c:v>
                </c:pt>
                <c:pt idx="6">
                  <c:v>MORENA</c:v>
                </c:pt>
              </c:strCache>
            </c:strRef>
          </c:cat>
          <c:val>
            <c:numRef>
              <c:f>'Anexo 6.1'!$D$31:$J$31</c:f>
              <c:numCache>
                <c:formatCode>0%</c:formatCode>
                <c:ptCount val="7"/>
                <c:pt idx="0">
                  <c:v>1</c:v>
                </c:pt>
                <c:pt idx="1">
                  <c:v>0.8</c:v>
                </c:pt>
                <c:pt idx="2">
                  <c:v>1</c:v>
                </c:pt>
                <c:pt idx="3">
                  <c:v>1</c:v>
                </c:pt>
                <c:pt idx="4">
                  <c:v>1</c:v>
                </c:pt>
                <c:pt idx="5">
                  <c:v>1</c:v>
                </c:pt>
                <c:pt idx="6">
                  <c:v>1</c:v>
                </c:pt>
              </c:numCache>
            </c:numRef>
          </c:val>
          <c:extLst>
            <c:ext xmlns:c16="http://schemas.microsoft.com/office/drawing/2014/chart" uri="{C3380CC4-5D6E-409C-BE32-E72D297353CC}">
              <c16:uniqueId val="{00000000-9F55-498D-9929-F9B235531981}"/>
            </c:ext>
          </c:extLst>
        </c:ser>
        <c:ser>
          <c:idx val="1"/>
          <c:order val="1"/>
          <c:tx>
            <c:strRef>
              <c:f>'Anexo 6.1'!$C$32</c:f>
              <c:strCache>
                <c:ptCount val="1"/>
                <c:pt idx="0">
                  <c:v>Inasistencia</c:v>
                </c:pt>
              </c:strCache>
            </c:strRef>
          </c:tx>
          <c:spPr>
            <a:solidFill>
              <a:schemeClr val="tx2">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6.1'!$D$29:$J$30</c:f>
              <c:strCache>
                <c:ptCount val="7"/>
                <c:pt idx="0">
                  <c:v>PAN</c:v>
                </c:pt>
                <c:pt idx="1">
                  <c:v>PRI</c:v>
                </c:pt>
                <c:pt idx="2">
                  <c:v>PRD</c:v>
                </c:pt>
                <c:pt idx="3">
                  <c:v>PVEM</c:v>
                </c:pt>
                <c:pt idx="4">
                  <c:v>PT</c:v>
                </c:pt>
                <c:pt idx="5">
                  <c:v>Movimiento Ciudadano</c:v>
                </c:pt>
                <c:pt idx="6">
                  <c:v>MORENA</c:v>
                </c:pt>
              </c:strCache>
            </c:strRef>
          </c:cat>
          <c:val>
            <c:numRef>
              <c:f>'Anexo 6.1'!$D$32:$J$32</c:f>
              <c:numCache>
                <c:formatCode>0%</c:formatCode>
                <c:ptCount val="7"/>
                <c:pt idx="0">
                  <c:v>0</c:v>
                </c:pt>
                <c:pt idx="1">
                  <c:v>0.2</c:v>
                </c:pt>
                <c:pt idx="2">
                  <c:v>0</c:v>
                </c:pt>
                <c:pt idx="3">
                  <c:v>0</c:v>
                </c:pt>
                <c:pt idx="4">
                  <c:v>0</c:v>
                </c:pt>
                <c:pt idx="5">
                  <c:v>0</c:v>
                </c:pt>
                <c:pt idx="6">
                  <c:v>0</c:v>
                </c:pt>
              </c:numCache>
            </c:numRef>
          </c:val>
          <c:extLst>
            <c:ext xmlns:c16="http://schemas.microsoft.com/office/drawing/2014/chart" uri="{C3380CC4-5D6E-409C-BE32-E72D297353CC}">
              <c16:uniqueId val="{00000001-9F55-498D-9929-F9B235531981}"/>
            </c:ext>
          </c:extLst>
        </c:ser>
        <c:dLbls>
          <c:showLegendKey val="0"/>
          <c:showVal val="1"/>
          <c:showCatName val="0"/>
          <c:showSerName val="0"/>
          <c:showPercent val="0"/>
          <c:showBubbleSize val="0"/>
        </c:dLbls>
        <c:gapWidth val="95"/>
        <c:gapDepth val="95"/>
        <c:shape val="box"/>
        <c:axId val="609006288"/>
        <c:axId val="609009008"/>
        <c:axId val="0"/>
      </c:bar3DChart>
      <c:catAx>
        <c:axId val="6090062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s-MX"/>
          </a:p>
        </c:txPr>
        <c:crossAx val="609009008"/>
        <c:crosses val="autoZero"/>
        <c:auto val="1"/>
        <c:lblAlgn val="ctr"/>
        <c:lblOffset val="100"/>
        <c:noMultiLvlLbl val="0"/>
      </c:catAx>
      <c:valAx>
        <c:axId val="609009008"/>
        <c:scaling>
          <c:orientation val="minMax"/>
        </c:scaling>
        <c:delete val="1"/>
        <c:axPos val="l"/>
        <c:numFmt formatCode="0%" sourceLinked="1"/>
        <c:majorTickMark val="none"/>
        <c:minorTickMark val="none"/>
        <c:tickLblPos val="nextTo"/>
        <c:crossAx val="609006288"/>
        <c:crosses val="autoZero"/>
        <c:crossBetween val="between"/>
      </c:valAx>
      <c:spPr>
        <a:noFill/>
        <a:ln>
          <a:noFill/>
        </a:ln>
        <a:effectLst/>
      </c:spPr>
    </c:plotArea>
    <c:legend>
      <c:legendPos val="t"/>
      <c:layout>
        <c:manualLayout>
          <c:xMode val="edge"/>
          <c:yMode val="edge"/>
          <c:x val="0.39415700415155303"/>
          <c:y val="0.92732154804505551"/>
          <c:w val="0.28938999340546845"/>
          <c:h val="5.038203686229041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Gráfica</a:t>
            </a:r>
            <a:r>
              <a:rPr lang="es-MX" sz="1000" baseline="0">
                <a:latin typeface="Arial" panose="020B0604020202020204" pitchFamily="34" charset="0"/>
                <a:cs typeface="Arial" panose="020B0604020202020204" pitchFamily="34" charset="0"/>
              </a:rPr>
              <a:t> 6.1.1</a:t>
            </a:r>
          </a:p>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Asistencia de representantes de partidos políticos nacionales a las sesiones de los consejos locales</a:t>
            </a:r>
          </a:p>
        </c:rich>
      </c:tx>
      <c:overlay val="0"/>
    </c:title>
    <c:autoTitleDeleted val="0"/>
    <c:plotArea>
      <c:layout>
        <c:manualLayout>
          <c:layoutTarget val="inner"/>
          <c:xMode val="edge"/>
          <c:yMode val="edge"/>
          <c:x val="2.1728398065773362E-2"/>
          <c:y val="0.27076923076923076"/>
          <c:w val="0.95171467096494811"/>
          <c:h val="0.31970843981218466"/>
        </c:manualLayout>
      </c:layout>
      <c:barChart>
        <c:barDir val="col"/>
        <c:grouping val="clustered"/>
        <c:varyColors val="0"/>
        <c:ser>
          <c:idx val="0"/>
          <c:order val="0"/>
          <c:invertIfNegative val="0"/>
          <c:cat>
            <c:strRef>
              <c:f>'Anexo 6.1 (2)'!$D$35:$L$35</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(2)'!$D$36:$L$36</c:f>
              <c:numCache>
                <c:formatCode>General</c:formatCode>
                <c:ptCount val="9"/>
              </c:numCache>
            </c:numRef>
          </c:val>
          <c:extLst>
            <c:ext xmlns:c16="http://schemas.microsoft.com/office/drawing/2014/chart" uri="{C3380CC4-5D6E-409C-BE32-E72D297353CC}">
              <c16:uniqueId val="{00000000-F49D-4E47-BC33-48C66C577437}"/>
            </c:ext>
          </c:extLst>
        </c:ser>
        <c:ser>
          <c:idx val="1"/>
          <c:order val="1"/>
          <c:spPr>
            <a:scene3d>
              <a:camera prst="orthographicFront"/>
              <a:lightRig rig="threePt" dir="t"/>
            </a:scene3d>
            <a:sp3d prstMaterial="matte">
              <a:bevelT w="63500" h="63500" prst="artDeco"/>
              <a:contourClr>
                <a:srgbClr val="000000"/>
              </a:contourClr>
            </a:sp3d>
          </c:spPr>
          <c:invertIfNegative val="0"/>
          <c:dPt>
            <c:idx val="0"/>
            <c:invertIfNegative val="0"/>
            <c:bubble3D val="0"/>
            <c:spPr>
              <a:solidFill>
                <a:schemeClr val="tx2">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F49D-4E47-BC33-48C66C577437}"/>
              </c:ext>
            </c:extLst>
          </c:dPt>
          <c:dPt>
            <c:idx val="1"/>
            <c:invertIfNegative val="0"/>
            <c:bubble3D val="0"/>
            <c:spPr>
              <a:solidFill>
                <a:srgbClr val="FF00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4-F49D-4E47-BC33-48C66C577437}"/>
              </c:ext>
            </c:extLst>
          </c:dPt>
          <c:dPt>
            <c:idx val="2"/>
            <c:invertIfNegative val="0"/>
            <c:bubble3D val="0"/>
            <c:spPr>
              <a:solidFill>
                <a:srgbClr val="FFFF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6-F49D-4E47-BC33-48C66C577437}"/>
              </c:ext>
            </c:extLst>
          </c:dPt>
          <c:dPt>
            <c:idx val="3"/>
            <c:invertIfNegative val="0"/>
            <c:bubble3D val="0"/>
            <c:spPr>
              <a:solidFill>
                <a:srgbClr val="00B05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8-F49D-4E47-BC33-48C66C577437}"/>
              </c:ext>
            </c:extLst>
          </c:dPt>
          <c:dPt>
            <c:idx val="4"/>
            <c:invertIfNegative val="0"/>
            <c:bubble3D val="0"/>
            <c:spPr>
              <a:solidFill>
                <a:srgbClr val="FFC000"/>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A-F49D-4E47-BC33-48C66C577437}"/>
              </c:ext>
            </c:extLst>
          </c:dPt>
          <c:dPt>
            <c:idx val="5"/>
            <c:invertIfNegative val="0"/>
            <c:bubble3D val="0"/>
            <c:spPr>
              <a:solidFill>
                <a:schemeClr val="accent6">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C-F49D-4E47-BC33-48C66C577437}"/>
              </c:ext>
            </c:extLst>
          </c:dPt>
          <c:dPt>
            <c:idx val="6"/>
            <c:invertIfNegative val="0"/>
            <c:bubble3D val="0"/>
            <c:spPr>
              <a:solidFill>
                <a:schemeClr val="accent5">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E-F49D-4E47-BC33-48C66C577437}"/>
              </c:ext>
            </c:extLst>
          </c:dPt>
          <c:dPt>
            <c:idx val="8"/>
            <c:invertIfNegative val="0"/>
            <c:bubble3D val="0"/>
            <c:spPr>
              <a:solidFill>
                <a:schemeClr val="accent4">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10-F49D-4E47-BC33-48C66C57743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 (2)'!$D$35:$L$35</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(2)'!$D$37:$L$37</c:f>
              <c:numCache>
                <c:formatCode>General</c:formatCode>
                <c:ptCount val="9"/>
                <c:pt idx="0">
                  <c:v>5</c:v>
                </c:pt>
                <c:pt idx="1">
                  <c:v>5</c:v>
                </c:pt>
                <c:pt idx="2">
                  <c:v>5</c:v>
                </c:pt>
                <c:pt idx="3">
                  <c:v>5</c:v>
                </c:pt>
                <c:pt idx="4">
                  <c:v>5</c:v>
                </c:pt>
                <c:pt idx="5">
                  <c:v>5</c:v>
                </c:pt>
                <c:pt idx="6">
                  <c:v>5</c:v>
                </c:pt>
                <c:pt idx="7">
                  <c:v>5</c:v>
                </c:pt>
                <c:pt idx="8" formatCode="0">
                  <c:v>5</c:v>
                </c:pt>
              </c:numCache>
            </c:numRef>
          </c:val>
          <c:extLst>
            <c:ext xmlns:c16="http://schemas.microsoft.com/office/drawing/2014/chart" uri="{C3380CC4-5D6E-409C-BE32-E72D297353CC}">
              <c16:uniqueId val="{00000011-F49D-4E47-BC33-48C66C577437}"/>
            </c:ext>
          </c:extLst>
        </c:ser>
        <c:dLbls>
          <c:showLegendKey val="0"/>
          <c:showVal val="0"/>
          <c:showCatName val="0"/>
          <c:showSerName val="0"/>
          <c:showPercent val="0"/>
          <c:showBubbleSize val="0"/>
        </c:dLbls>
        <c:gapWidth val="150"/>
        <c:axId val="345958320"/>
        <c:axId val="345951248"/>
      </c:barChart>
      <c:catAx>
        <c:axId val="345958320"/>
        <c:scaling>
          <c:orientation val="minMax"/>
        </c:scaling>
        <c:delete val="0"/>
        <c:axPos val="b"/>
        <c:numFmt formatCode="General" sourceLinked="0"/>
        <c:majorTickMark val="out"/>
        <c:minorTickMark val="none"/>
        <c:tickLblPos val="nextTo"/>
        <c:crossAx val="345951248"/>
        <c:crosses val="autoZero"/>
        <c:auto val="1"/>
        <c:lblAlgn val="ctr"/>
        <c:lblOffset val="100"/>
        <c:noMultiLvlLbl val="0"/>
      </c:catAx>
      <c:valAx>
        <c:axId val="345951248"/>
        <c:scaling>
          <c:orientation val="minMax"/>
        </c:scaling>
        <c:delete val="1"/>
        <c:axPos val="l"/>
        <c:numFmt formatCode="General" sourceLinked="1"/>
        <c:majorTickMark val="out"/>
        <c:minorTickMark val="none"/>
        <c:tickLblPos val="nextTo"/>
        <c:crossAx val="345958320"/>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effectLst/>
              </a:rPr>
              <a:t>Gráfica 3</a:t>
            </a:r>
            <a:endParaRPr lang="es-MX" sz="1000">
              <a:effectLst/>
            </a:endParaRPr>
          </a:p>
          <a:p>
            <a:pPr>
              <a:defRPr sz="1000"/>
            </a:pPr>
            <a:r>
              <a:rPr lang="es-MX" sz="1000" b="1" i="0" baseline="0">
                <a:effectLst/>
              </a:rPr>
              <a:t>Cobertura de asistencia (%) de los representantes de los partidos políticos nacionales a la sesión ordinaria de los consejos locales</a:t>
            </a:r>
            <a:endParaRPr lang="es-MX" sz="1000">
              <a:effectLst/>
            </a:endParaRPr>
          </a:p>
        </c:rich>
      </c:tx>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0"/>
      <c:rotY val="10"/>
      <c:rAngAx val="1"/>
    </c:view3D>
    <c:floor>
      <c:thickness val="0"/>
      <c:spPr>
        <a:noFill/>
        <a:ln>
          <a:noFill/>
        </a:ln>
        <a:effectLst/>
        <a:sp3d/>
      </c:spPr>
    </c:floor>
    <c:sideWall>
      <c:thickness val="0"/>
      <c:spPr>
        <a:noFill/>
        <a:ln w="25400">
          <a:noFill/>
        </a:ln>
        <a:effectLst/>
        <a:scene3d>
          <a:camera prst="orthographicFront"/>
          <a:lightRig rig="threePt" dir="t"/>
        </a:scene3d>
        <a:sp3d/>
      </c:spPr>
    </c:sideWall>
    <c:backWall>
      <c:thickness val="0"/>
      <c:spPr>
        <a:noFill/>
        <a:ln w="25400">
          <a:noFill/>
        </a:ln>
        <a:effectLst/>
        <a:scene3d>
          <a:camera prst="orthographicFront"/>
          <a:lightRig rig="threePt" dir="t"/>
        </a:scene3d>
        <a:sp3d/>
      </c:spPr>
    </c:backWall>
    <c:plotArea>
      <c:layout>
        <c:manualLayout>
          <c:layoutTarget val="inner"/>
          <c:xMode val="edge"/>
          <c:yMode val="edge"/>
          <c:x val="0"/>
          <c:y val="0.22867987035944626"/>
          <c:w val="1"/>
          <c:h val="0.69046141361777302"/>
        </c:manualLayout>
      </c:layout>
      <c:bar3DChart>
        <c:barDir val="col"/>
        <c:grouping val="clustered"/>
        <c:varyColors val="0"/>
        <c:ser>
          <c:idx val="0"/>
          <c:order val="0"/>
          <c:spPr>
            <a:solidFill>
              <a:schemeClr val="accent1"/>
            </a:solidFill>
            <a:ln>
              <a:noFill/>
            </a:ln>
            <a:effectLst/>
            <a:sp3d/>
          </c:spPr>
          <c:invertIfNegative val="0"/>
          <c:cat>
            <c:strRef>
              <c:f>'Anexo 6.1 (2)'!$D$49:$L$49</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(2)'!$D$50:$L$50</c:f>
              <c:numCache>
                <c:formatCode>General</c:formatCode>
                <c:ptCount val="9"/>
              </c:numCache>
            </c:numRef>
          </c:val>
          <c:extLst xmlns:c15="http://schemas.microsoft.com/office/drawing/2012/chart">
            <c:ext xmlns:c16="http://schemas.microsoft.com/office/drawing/2014/chart" uri="{C3380CC4-5D6E-409C-BE32-E72D297353CC}">
              <c16:uniqueId val="{00000000-F1E7-4F3C-9E20-8D64361FC48F}"/>
            </c:ext>
          </c:extLst>
        </c:ser>
        <c:ser>
          <c:idx val="1"/>
          <c:order val="1"/>
          <c:spPr>
            <a:solidFill>
              <a:schemeClr val="accent2"/>
            </a:solidFill>
            <a:ln>
              <a:noFill/>
            </a:ln>
            <a:effectLst/>
            <a:scene3d>
              <a:camera prst="orthographicFront"/>
              <a:lightRig rig="threePt" dir="t"/>
            </a:scene3d>
            <a:sp3d>
              <a:bevelT/>
            </a:sp3d>
          </c:spPr>
          <c:invertIfNegative val="0"/>
          <c:dPt>
            <c:idx val="0"/>
            <c:invertIfNegative val="0"/>
            <c:bubble3D val="0"/>
            <c:spPr>
              <a:solidFill>
                <a:srgbClr val="00B0F0"/>
              </a:solidFill>
              <a:ln>
                <a:noFill/>
              </a:ln>
              <a:effectLst/>
              <a:scene3d>
                <a:camera prst="orthographicFront"/>
                <a:lightRig rig="threePt" dir="t"/>
              </a:scene3d>
              <a:sp3d>
                <a:bevelT/>
              </a:sp3d>
            </c:spPr>
            <c:extLst>
              <c:ext xmlns:c16="http://schemas.microsoft.com/office/drawing/2014/chart" uri="{C3380CC4-5D6E-409C-BE32-E72D297353CC}">
                <c16:uniqueId val="{00000002-F1E7-4F3C-9E20-8D64361FC48F}"/>
              </c:ext>
            </c:extLst>
          </c:dPt>
          <c:dPt>
            <c:idx val="1"/>
            <c:invertIfNegative val="0"/>
            <c:bubble3D val="0"/>
            <c:spPr>
              <a:gradFill flip="none" rotWithShape="1">
                <a:gsLst>
                  <a:gs pos="39000">
                    <a:srgbClr val="00B050"/>
                  </a:gs>
                  <a:gs pos="72000">
                    <a:schemeClr val="bg1"/>
                  </a:gs>
                  <a:gs pos="100000">
                    <a:srgbClr val="FF0000"/>
                  </a:gs>
                </a:gsLst>
                <a:lin ang="2700000" scaled="1"/>
                <a:tileRect/>
              </a:gradFill>
              <a:ln>
                <a:noFill/>
              </a:ln>
              <a:effectLst/>
              <a:scene3d>
                <a:camera prst="orthographicFront"/>
                <a:lightRig rig="threePt" dir="t"/>
              </a:scene3d>
              <a:sp3d>
                <a:bevelT/>
              </a:sp3d>
            </c:spPr>
            <c:extLst>
              <c:ext xmlns:c16="http://schemas.microsoft.com/office/drawing/2014/chart" uri="{C3380CC4-5D6E-409C-BE32-E72D297353CC}">
                <c16:uniqueId val="{00000004-F1E7-4F3C-9E20-8D64361FC48F}"/>
              </c:ext>
            </c:extLst>
          </c:dPt>
          <c:dPt>
            <c:idx val="2"/>
            <c:invertIfNegative val="0"/>
            <c:bubble3D val="0"/>
            <c:spPr>
              <a:solidFill>
                <a:srgbClr val="FFFF00"/>
              </a:solidFill>
              <a:ln>
                <a:noFill/>
              </a:ln>
              <a:effectLst/>
              <a:scene3d>
                <a:camera prst="orthographicFront"/>
                <a:lightRig rig="threePt" dir="t"/>
              </a:scene3d>
              <a:sp3d>
                <a:bevelT/>
              </a:sp3d>
            </c:spPr>
            <c:extLst>
              <c:ext xmlns:c16="http://schemas.microsoft.com/office/drawing/2014/chart" uri="{C3380CC4-5D6E-409C-BE32-E72D297353CC}">
                <c16:uniqueId val="{00000006-F1E7-4F3C-9E20-8D64361FC48F}"/>
              </c:ext>
            </c:extLst>
          </c:dPt>
          <c:dPt>
            <c:idx val="3"/>
            <c:invertIfNegative val="0"/>
            <c:bubble3D val="0"/>
            <c:spPr>
              <a:solidFill>
                <a:srgbClr val="92D050"/>
              </a:solidFill>
              <a:ln>
                <a:noFill/>
              </a:ln>
              <a:effectLst/>
              <a:scene3d>
                <a:camera prst="orthographicFront"/>
                <a:lightRig rig="threePt" dir="t"/>
              </a:scene3d>
              <a:sp3d>
                <a:bevelT/>
              </a:sp3d>
            </c:spPr>
            <c:extLst>
              <c:ext xmlns:c16="http://schemas.microsoft.com/office/drawing/2014/chart" uri="{C3380CC4-5D6E-409C-BE32-E72D297353CC}">
                <c16:uniqueId val="{00000008-F1E7-4F3C-9E20-8D64361FC48F}"/>
              </c:ext>
            </c:extLst>
          </c:dPt>
          <c:dPt>
            <c:idx val="4"/>
            <c:invertIfNegative val="0"/>
            <c:bubble3D val="0"/>
            <c:spPr>
              <a:solidFill>
                <a:srgbClr val="FF0000"/>
              </a:solidFill>
              <a:ln>
                <a:noFill/>
              </a:ln>
              <a:effectLst/>
              <a:scene3d>
                <a:camera prst="orthographicFront"/>
                <a:lightRig rig="threePt" dir="t"/>
              </a:scene3d>
              <a:sp3d>
                <a:bevelT/>
              </a:sp3d>
            </c:spPr>
            <c:extLst>
              <c:ext xmlns:c16="http://schemas.microsoft.com/office/drawing/2014/chart" uri="{C3380CC4-5D6E-409C-BE32-E72D297353CC}">
                <c16:uniqueId val="{0000000A-F1E7-4F3C-9E20-8D64361FC48F}"/>
              </c:ext>
            </c:extLst>
          </c:dPt>
          <c:dPt>
            <c:idx val="5"/>
            <c:invertIfNegative val="0"/>
            <c:bubble3D val="0"/>
            <c:spPr>
              <a:solidFill>
                <a:srgbClr val="FFC000"/>
              </a:solidFill>
              <a:ln>
                <a:noFill/>
              </a:ln>
              <a:effectLst/>
              <a:scene3d>
                <a:camera prst="orthographicFront"/>
                <a:lightRig rig="threePt" dir="t"/>
              </a:scene3d>
              <a:sp3d>
                <a:bevelT/>
              </a:sp3d>
            </c:spPr>
            <c:extLst>
              <c:ext xmlns:c16="http://schemas.microsoft.com/office/drawing/2014/chart" uri="{C3380CC4-5D6E-409C-BE32-E72D297353CC}">
                <c16:uniqueId val="{0000000C-F1E7-4F3C-9E20-8D64361FC48F}"/>
              </c:ext>
            </c:extLst>
          </c:dPt>
          <c:dPt>
            <c:idx val="6"/>
            <c:invertIfNegative val="0"/>
            <c:bubble3D val="0"/>
            <c:spPr>
              <a:solidFill>
                <a:srgbClr val="00D5D0"/>
              </a:solidFill>
              <a:ln>
                <a:noFill/>
              </a:ln>
              <a:effectLst/>
              <a:scene3d>
                <a:camera prst="orthographicFront"/>
                <a:lightRig rig="threePt" dir="t"/>
              </a:scene3d>
              <a:sp3d>
                <a:bevelT/>
              </a:sp3d>
            </c:spPr>
            <c:extLst>
              <c:ext xmlns:c16="http://schemas.microsoft.com/office/drawing/2014/chart" uri="{C3380CC4-5D6E-409C-BE32-E72D297353CC}">
                <c16:uniqueId val="{0000000E-F1E7-4F3C-9E20-8D64361FC48F}"/>
              </c:ext>
            </c:extLst>
          </c:dPt>
          <c:dPt>
            <c:idx val="7"/>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10-F1E7-4F3C-9E20-8D64361FC48F}"/>
              </c:ext>
            </c:extLst>
          </c:dPt>
          <c:dPt>
            <c:idx val="8"/>
            <c:invertIfNegative val="0"/>
            <c:bubble3D val="0"/>
            <c:spPr>
              <a:gradFill>
                <a:gsLst>
                  <a:gs pos="100000">
                    <a:srgbClr val="00B0F0"/>
                  </a:gs>
                  <a:gs pos="52000">
                    <a:srgbClr val="7030A0">
                      <a:lumMod val="68000"/>
                      <a:lumOff val="32000"/>
                    </a:srgbClr>
                  </a:gs>
                  <a:gs pos="0">
                    <a:srgbClr val="FF0000"/>
                  </a:gs>
                </a:gsLst>
                <a:path path="circle">
                  <a:fillToRect l="100000" t="100000"/>
                </a:path>
              </a:gradFill>
              <a:ln>
                <a:noFill/>
              </a:ln>
              <a:effectLst/>
              <a:scene3d>
                <a:camera prst="orthographicFront"/>
                <a:lightRig rig="threePt" dir="t"/>
              </a:scene3d>
              <a:sp3d>
                <a:bevelT/>
              </a:sp3d>
            </c:spPr>
            <c:extLst>
              <c:ext xmlns:c16="http://schemas.microsoft.com/office/drawing/2014/chart" uri="{C3380CC4-5D6E-409C-BE32-E72D297353CC}">
                <c16:uniqueId val="{00000012-F1E7-4F3C-9E20-8D64361FC48F}"/>
              </c:ext>
            </c:extLst>
          </c:dPt>
          <c:dLbls>
            <c:dLbl>
              <c:idx val="0"/>
              <c:layout>
                <c:manualLayout>
                  <c:x val="-1.8546113231176862E-2"/>
                  <c:y val="-1.2507102951183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E7-4F3C-9E20-8D64361FC48F}"/>
                </c:ext>
              </c:extLst>
            </c:dLbl>
            <c:dLbl>
              <c:idx val="1"/>
              <c:layout>
                <c:manualLayout>
                  <c:x val="-1.1122363219016298E-2"/>
                  <c:y val="-5.1462830970331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1E7-4F3C-9E20-8D64361FC48F}"/>
                </c:ext>
              </c:extLst>
            </c:dLbl>
            <c:dLbl>
              <c:idx val="2"/>
              <c:layout>
                <c:manualLayout>
                  <c:x val="-1.1122363219016298E-2"/>
                  <c:y val="-7.71942464554975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1E7-4F3C-9E20-8D64361FC48F}"/>
                </c:ext>
              </c:extLst>
            </c:dLbl>
            <c:dLbl>
              <c:idx val="3"/>
              <c:layout>
                <c:manualLayout>
                  <c:x val="-7.4149088126775091E-3"/>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1E7-4F3C-9E20-8D64361FC48F}"/>
                </c:ext>
              </c:extLst>
            </c:dLbl>
            <c:dLbl>
              <c:idx val="4"/>
              <c:layout>
                <c:manualLayout>
                  <c:x val="-1.1122363219016263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1E7-4F3C-9E20-8D64361FC48F}"/>
                </c:ext>
              </c:extLst>
            </c:dLbl>
            <c:dLbl>
              <c:idx val="5"/>
              <c:layout>
                <c:manualLayout>
                  <c:x val="-1.1122363219016331E-2"/>
                  <c:y val="-2.573141548516583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1E7-4F3C-9E20-8D64361FC48F}"/>
                </c:ext>
              </c:extLst>
            </c:dLbl>
            <c:dLbl>
              <c:idx val="6"/>
              <c:layout>
                <c:manualLayout>
                  <c:x val="-1.1122363219016263E-2"/>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E7-4F3C-9E20-8D64361FC48F}"/>
                </c:ext>
              </c:extLst>
            </c:dLbl>
            <c:dLbl>
              <c:idx val="7"/>
              <c:layout>
                <c:manualLayout>
                  <c:x val="-9.2686360158468865E-3"/>
                  <c:y val="-5.14628309703321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E7-4F3C-9E20-8D64361FC48F}"/>
                </c:ext>
              </c:extLst>
            </c:dLbl>
            <c:dLbl>
              <c:idx val="8"/>
              <c:layout>
                <c:manualLayout>
                  <c:x val="-1.2976090422185642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1E7-4F3C-9E20-8D64361FC48F}"/>
                </c:ext>
              </c:extLst>
            </c:dLbl>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 (2)'!$D$49:$L$49</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(2)'!$D$51:$L$51</c:f>
              <c:numCache>
                <c:formatCode>0.0</c:formatCode>
                <c:ptCount val="9"/>
                <c:pt idx="0">
                  <c:v>15.625</c:v>
                </c:pt>
                <c:pt idx="1">
                  <c:v>15.625</c:v>
                </c:pt>
                <c:pt idx="2">
                  <c:v>15.625</c:v>
                </c:pt>
                <c:pt idx="3">
                  <c:v>15.625</c:v>
                </c:pt>
                <c:pt idx="4">
                  <c:v>15.625</c:v>
                </c:pt>
                <c:pt idx="5">
                  <c:v>15.625</c:v>
                </c:pt>
                <c:pt idx="6">
                  <c:v>15.625</c:v>
                </c:pt>
                <c:pt idx="7">
                  <c:v>15.625</c:v>
                </c:pt>
                <c:pt idx="8">
                  <c:v>15.625</c:v>
                </c:pt>
              </c:numCache>
            </c:numRef>
          </c:val>
          <c:shape val="cylinder"/>
          <c:extLst>
            <c:ext xmlns:c16="http://schemas.microsoft.com/office/drawing/2014/chart" uri="{C3380CC4-5D6E-409C-BE32-E72D297353CC}">
              <c16:uniqueId val="{00000013-F1E7-4F3C-9E20-8D64361FC48F}"/>
            </c:ext>
          </c:extLst>
        </c:ser>
        <c:dLbls>
          <c:showLegendKey val="0"/>
          <c:showVal val="0"/>
          <c:showCatName val="0"/>
          <c:showSerName val="0"/>
          <c:showPercent val="0"/>
          <c:showBubbleSize val="0"/>
        </c:dLbls>
        <c:gapWidth val="80"/>
        <c:gapDepth val="142"/>
        <c:shape val="box"/>
        <c:axId val="301187792"/>
        <c:axId val="611580848"/>
        <c:axId val="0"/>
        <c:extLst/>
      </c:bar3DChart>
      <c:catAx>
        <c:axId val="301187792"/>
        <c:scaling>
          <c:orientation val="minMax"/>
        </c:scaling>
        <c:delete val="0"/>
        <c:axPos val="b"/>
        <c:numFmt formatCode="0.00%" sourceLinked="0"/>
        <c:majorTickMark val="cross"/>
        <c:minorTickMark val="none"/>
        <c:tickLblPos val="nextTo"/>
        <c:spPr>
          <a:noFill/>
          <a:ln w="6350" cap="flat" cmpd="sng" algn="ctr">
            <a:solidFill>
              <a:schemeClr val="bg2">
                <a:lumMod val="50000"/>
              </a:schemeClr>
            </a:solidFill>
            <a:round/>
          </a:ln>
          <a:effectLst/>
        </c:spPr>
        <c:txPr>
          <a:bodyPr rot="-60000000" spcFirstLastPara="1" vertOverflow="ellipsis" vert="horz" wrap="square" anchor="ctr" anchorCtr="1"/>
          <a:lstStyle/>
          <a:p>
            <a:pPr>
              <a:defRPr sz="7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11580848"/>
        <c:crosses val="autoZero"/>
        <c:auto val="1"/>
        <c:lblAlgn val="ctr"/>
        <c:lblOffset val="100"/>
        <c:noMultiLvlLbl val="0"/>
      </c:catAx>
      <c:valAx>
        <c:axId val="611580848"/>
        <c:scaling>
          <c:orientation val="minMax"/>
          <c:max val="100"/>
        </c:scaling>
        <c:delete val="1"/>
        <c:axPos val="l"/>
        <c:numFmt formatCode="General" sourceLinked="1"/>
        <c:majorTickMark val="none"/>
        <c:minorTickMark val="none"/>
        <c:tickLblPos val="nextTo"/>
        <c:crossAx val="301187792"/>
        <c:crosses val="autoZero"/>
        <c:crossBetween val="between"/>
      </c:valAx>
      <c:spPr>
        <a:noFill/>
        <a:ln>
          <a:noFill/>
        </a:ln>
        <a:effectLst/>
      </c:spPr>
    </c:plotArea>
    <c:plotVisOnly val="1"/>
    <c:dispBlanksAs val="gap"/>
    <c:showDLblsOverMax val="0"/>
  </c:chart>
  <c:spPr>
    <a:solidFill>
      <a:schemeClr val="bg1"/>
    </a:solidFill>
    <a:ln w="6350" cap="flat" cmpd="sng" algn="ctr">
      <a:solidFill>
        <a:schemeClr val="bg2">
          <a:lumMod val="50000"/>
        </a:schemeClr>
      </a:solidFill>
      <a:round/>
    </a:ln>
    <a:effectLst/>
  </c:spPr>
  <c:txPr>
    <a:bodyPr/>
    <a:lstStyle/>
    <a:p>
      <a:pPr>
        <a:defRPr sz="900" b="1">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1100" b="1" i="0" baseline="0">
                <a:solidFill>
                  <a:schemeClr val="tx1"/>
                </a:solidFill>
                <a:effectLst/>
                <a:latin typeface="Arial" panose="020B0604020202020204" pitchFamily="34" charset="0"/>
                <a:cs typeface="Arial" panose="020B0604020202020204" pitchFamily="34" charset="0"/>
              </a:rPr>
              <a:t>Gráfica 10</a:t>
            </a:r>
            <a:endParaRPr lang="es-MX" sz="1100" b="1">
              <a:solidFill>
                <a:schemeClr val="tx1"/>
              </a:solidFill>
              <a:effectLst/>
              <a:latin typeface="Arial" panose="020B0604020202020204" pitchFamily="34" charset="0"/>
              <a:cs typeface="Arial" panose="020B0604020202020204" pitchFamily="34" charset="0"/>
            </a:endParaRPr>
          </a:p>
          <a:p>
            <a:pPr>
              <a:defRPr b="1">
                <a:solidFill>
                  <a:schemeClr val="tx1"/>
                </a:solidFill>
                <a:latin typeface="Arial" panose="020B0604020202020204" pitchFamily="34" charset="0"/>
                <a:cs typeface="Arial" panose="020B0604020202020204" pitchFamily="34" charset="0"/>
              </a:defRPr>
            </a:pPr>
            <a:r>
              <a:rPr lang="es-MX" sz="1100" b="1" i="0" baseline="0">
                <a:solidFill>
                  <a:schemeClr val="tx1"/>
                </a:solidFill>
                <a:effectLst/>
                <a:latin typeface="Arial" panose="020B0604020202020204" pitchFamily="34" charset="0"/>
                <a:cs typeface="Arial" panose="020B0604020202020204" pitchFamily="34" charset="0"/>
              </a:rPr>
              <a:t>Porcentaje de asistencias e inasistencia de representantes de partidos políticos nacionales a las sesiones de los consejos locales</a:t>
            </a:r>
            <a:endParaRPr lang="es-MX" sz="1100" b="1">
              <a:solidFill>
                <a:schemeClr val="tx1"/>
              </a:solidFill>
              <a:effectLst/>
              <a:latin typeface="Arial" panose="020B0604020202020204" pitchFamily="34" charset="0"/>
              <a:cs typeface="Arial" panose="020B0604020202020204" pitchFamily="34" charset="0"/>
            </a:endParaRPr>
          </a:p>
        </c:rich>
      </c:tx>
      <c:layout>
        <c:manualLayout>
          <c:xMode val="edge"/>
          <c:yMode val="edge"/>
          <c:x val="0.11051987431958639"/>
          <c:y val="0"/>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9139072341188711E-2"/>
          <c:y val="0.19548128745787866"/>
          <c:w val="0.94657836737448742"/>
          <c:h val="0.50044219514981736"/>
        </c:manualLayout>
      </c:layout>
      <c:bar3DChart>
        <c:barDir val="col"/>
        <c:grouping val="percentStacked"/>
        <c:varyColors val="0"/>
        <c:ser>
          <c:idx val="0"/>
          <c:order val="0"/>
          <c:tx>
            <c:strRef>
              <c:f>'Anexo 6.1 (2)'!$C$31</c:f>
              <c:strCache>
                <c:ptCount val="1"/>
                <c:pt idx="0">
                  <c:v>Asistencia</c:v>
                </c:pt>
              </c:strCache>
            </c:strRef>
          </c:tx>
          <c:spPr>
            <a:solidFill>
              <a:srgbClr val="FF66CC"/>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6.1 (2)'!$D$29:$L$30</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(2)'!$D$31:$L$31</c:f>
              <c:numCache>
                <c:formatCode>0%</c:formatCode>
                <c:ptCount val="9"/>
                <c:pt idx="0">
                  <c:v>0.15625</c:v>
                </c:pt>
                <c:pt idx="1">
                  <c:v>0.15625</c:v>
                </c:pt>
                <c:pt idx="2">
                  <c:v>0.15625</c:v>
                </c:pt>
                <c:pt idx="3">
                  <c:v>0.15625</c:v>
                </c:pt>
                <c:pt idx="4">
                  <c:v>0.15625</c:v>
                </c:pt>
                <c:pt idx="5">
                  <c:v>0.15625</c:v>
                </c:pt>
                <c:pt idx="6">
                  <c:v>0.15625</c:v>
                </c:pt>
                <c:pt idx="7">
                  <c:v>0.15625</c:v>
                </c:pt>
                <c:pt idx="8">
                  <c:v>0.15625</c:v>
                </c:pt>
              </c:numCache>
            </c:numRef>
          </c:val>
          <c:extLst>
            <c:ext xmlns:c16="http://schemas.microsoft.com/office/drawing/2014/chart" uri="{C3380CC4-5D6E-409C-BE32-E72D297353CC}">
              <c16:uniqueId val="{00000000-F534-4101-AC50-9436333F8090}"/>
            </c:ext>
          </c:extLst>
        </c:ser>
        <c:ser>
          <c:idx val="1"/>
          <c:order val="1"/>
          <c:tx>
            <c:strRef>
              <c:f>'Anexo 6.1 (2)'!$C$32</c:f>
              <c:strCache>
                <c:ptCount val="1"/>
                <c:pt idx="0">
                  <c:v>Inasistencia</c:v>
                </c:pt>
              </c:strCache>
            </c:strRef>
          </c:tx>
          <c:spPr>
            <a:solidFill>
              <a:schemeClr val="tx2">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6.1 (2)'!$D$29:$L$30</c:f>
              <c:strCache>
                <c:ptCount val="9"/>
                <c:pt idx="0">
                  <c:v>PAN</c:v>
                </c:pt>
                <c:pt idx="1">
                  <c:v>PRI</c:v>
                </c:pt>
                <c:pt idx="2">
                  <c:v>PRD</c:v>
                </c:pt>
                <c:pt idx="3">
                  <c:v>PVEM</c:v>
                </c:pt>
                <c:pt idx="4">
                  <c:v>PT</c:v>
                </c:pt>
                <c:pt idx="5">
                  <c:v>Movimiento Ciudadano</c:v>
                </c:pt>
                <c:pt idx="6">
                  <c:v>Nueva  Alianza</c:v>
                </c:pt>
                <c:pt idx="7">
                  <c:v>MORENA</c:v>
                </c:pt>
                <c:pt idx="8">
                  <c:v>Encuentro Social</c:v>
                </c:pt>
              </c:strCache>
            </c:strRef>
          </c:cat>
          <c:val>
            <c:numRef>
              <c:f>'Anexo 6.1 (2)'!$D$32:$L$32</c:f>
              <c:numCache>
                <c:formatCode>0%</c:formatCode>
                <c:ptCount val="9"/>
                <c:pt idx="0">
                  <c:v>0.84375</c:v>
                </c:pt>
                <c:pt idx="1">
                  <c:v>0.84375</c:v>
                </c:pt>
                <c:pt idx="2">
                  <c:v>0.84375</c:v>
                </c:pt>
                <c:pt idx="3">
                  <c:v>0.84375</c:v>
                </c:pt>
                <c:pt idx="4">
                  <c:v>0.84375</c:v>
                </c:pt>
                <c:pt idx="5">
                  <c:v>0.84375</c:v>
                </c:pt>
                <c:pt idx="6">
                  <c:v>0.84375</c:v>
                </c:pt>
                <c:pt idx="7">
                  <c:v>0.84375</c:v>
                </c:pt>
                <c:pt idx="8">
                  <c:v>0.84375</c:v>
                </c:pt>
              </c:numCache>
            </c:numRef>
          </c:val>
          <c:extLst>
            <c:ext xmlns:c16="http://schemas.microsoft.com/office/drawing/2014/chart" uri="{C3380CC4-5D6E-409C-BE32-E72D297353CC}">
              <c16:uniqueId val="{00000001-F534-4101-AC50-9436333F8090}"/>
            </c:ext>
          </c:extLst>
        </c:ser>
        <c:dLbls>
          <c:showLegendKey val="0"/>
          <c:showVal val="1"/>
          <c:showCatName val="0"/>
          <c:showSerName val="0"/>
          <c:showPercent val="0"/>
          <c:showBubbleSize val="0"/>
        </c:dLbls>
        <c:gapWidth val="95"/>
        <c:gapDepth val="95"/>
        <c:shape val="box"/>
        <c:axId val="611579216"/>
        <c:axId val="611581392"/>
        <c:axId val="0"/>
      </c:bar3DChart>
      <c:catAx>
        <c:axId val="6115792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s-MX"/>
          </a:p>
        </c:txPr>
        <c:crossAx val="611581392"/>
        <c:crosses val="autoZero"/>
        <c:auto val="1"/>
        <c:lblAlgn val="ctr"/>
        <c:lblOffset val="100"/>
        <c:noMultiLvlLbl val="0"/>
      </c:catAx>
      <c:valAx>
        <c:axId val="611581392"/>
        <c:scaling>
          <c:orientation val="minMax"/>
        </c:scaling>
        <c:delete val="1"/>
        <c:axPos val="l"/>
        <c:numFmt formatCode="0%" sourceLinked="1"/>
        <c:majorTickMark val="none"/>
        <c:minorTickMark val="none"/>
        <c:tickLblPos val="nextTo"/>
        <c:crossAx val="611579216"/>
        <c:crosses val="autoZero"/>
        <c:crossBetween val="between"/>
      </c:valAx>
      <c:spPr>
        <a:noFill/>
        <a:ln>
          <a:noFill/>
        </a:ln>
        <a:effectLst/>
      </c:spPr>
    </c:plotArea>
    <c:legend>
      <c:legendPos val="t"/>
      <c:layout>
        <c:manualLayout>
          <c:xMode val="edge"/>
          <c:yMode val="edge"/>
          <c:x val="0.39415700415155303"/>
          <c:y val="0.92732154804505551"/>
          <c:w val="0.28938999340546845"/>
          <c:h val="5.038203686229041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100" b="1" i="0" baseline="0">
                <a:solidFill>
                  <a:sysClr val="windowText" lastClr="000000"/>
                </a:solidFill>
                <a:effectLst/>
                <a:latin typeface="Arial" panose="020B0604020202020204" pitchFamily="34" charset="0"/>
                <a:cs typeface="Arial" panose="020B0604020202020204" pitchFamily="34" charset="0"/>
              </a:rPr>
              <a:t>Gráfica 4</a:t>
            </a:r>
            <a:endParaRPr lang="es-MX" sz="1100">
              <a:solidFill>
                <a:sysClr val="windowText" lastClr="000000"/>
              </a:solidFill>
              <a:effectLst/>
              <a:latin typeface="Arial" panose="020B0604020202020204" pitchFamily="34" charset="0"/>
              <a:cs typeface="Arial" panose="020B0604020202020204" pitchFamily="34" charset="0"/>
            </a:endParaRPr>
          </a:p>
          <a:p>
            <a:pPr>
              <a:defRPr/>
            </a:pPr>
            <a:r>
              <a:rPr lang="en-US" sz="1100" b="1" i="0" baseline="0">
                <a:solidFill>
                  <a:sysClr val="windowText" lastClr="000000"/>
                </a:solidFill>
                <a:effectLst/>
                <a:latin typeface="Arial" panose="020B0604020202020204" pitchFamily="34" charset="0"/>
                <a:cs typeface="Arial" panose="020B0604020202020204" pitchFamily="34" charset="0"/>
              </a:rPr>
              <a:t>Proceso Electoral 2017-2018</a:t>
            </a:r>
            <a:endParaRPr lang="es-MX" sz="1100">
              <a:solidFill>
                <a:sysClr val="windowText" lastClr="000000"/>
              </a:solidFill>
              <a:effectLst/>
              <a:latin typeface="Arial" panose="020B0604020202020204" pitchFamily="34" charset="0"/>
              <a:cs typeface="Arial" panose="020B0604020202020204" pitchFamily="34" charset="0"/>
            </a:endParaRPr>
          </a:p>
          <a:p>
            <a:pPr>
              <a:defRPr/>
            </a:pPr>
            <a:r>
              <a:rPr lang="en-US" sz="1100" b="1" i="0" baseline="0">
                <a:solidFill>
                  <a:sysClr val="windowText" lastClr="000000"/>
                </a:solidFill>
                <a:effectLst/>
                <a:latin typeface="Arial" panose="020B0604020202020204" pitchFamily="34" charset="0"/>
                <a:cs typeface="Arial" panose="020B0604020202020204" pitchFamily="34" charset="0"/>
              </a:rPr>
              <a:t>Cobertura de asistencia e inasistencia de las representaciones de los partidos políticos locales a la sesión ordinaria de los consejos locales </a:t>
            </a:r>
            <a:endParaRPr lang="es-MX" sz="1100">
              <a:solidFill>
                <a:sysClr val="windowText" lastClr="000000"/>
              </a:solidFill>
              <a:effectLst/>
              <a:latin typeface="Arial" panose="020B0604020202020204" pitchFamily="34" charset="0"/>
              <a:cs typeface="Arial" panose="020B0604020202020204" pitchFamily="34" charset="0"/>
            </a:endParaRPr>
          </a:p>
        </c:rich>
      </c:tx>
      <c:layout>
        <c:manualLayout>
          <c:xMode val="edge"/>
          <c:yMode val="edge"/>
          <c:x val="0.10645644559897322"/>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7408581753904599E-2"/>
          <c:y val="0.31854824071037358"/>
          <c:w val="0.8247169525815039"/>
          <c:h val="0.59275597121044965"/>
        </c:manualLayout>
      </c:layout>
      <c:pie3DChart>
        <c:varyColors val="1"/>
        <c:ser>
          <c:idx val="0"/>
          <c:order val="0"/>
          <c:spPr>
            <a:scene3d>
              <a:camera prst="orthographicFront"/>
              <a:lightRig rig="threePt" dir="t">
                <a:rot lat="0" lon="0" rev="1200000"/>
              </a:lightRig>
            </a:scene3d>
            <a:sp3d prstMaterial="metal">
              <a:bevelT w="63500" h="25400" prst="divot"/>
              <a:bevelB prst="slope"/>
            </a:sp3d>
          </c:spPr>
          <c:dPt>
            <c:idx val="0"/>
            <c:bubble3D val="0"/>
            <c:spPr>
              <a:solidFill>
                <a:srgbClr val="CC0099"/>
              </a:solidFill>
              <a:ln>
                <a:noFill/>
              </a:ln>
              <a:effectLst>
                <a:outerShdw blurRad="40000" dist="23000" dir="5400000" rotWithShape="0">
                  <a:srgbClr val="000000">
                    <a:alpha val="35000"/>
                  </a:srgbClr>
                </a:outerShdw>
              </a:effectLst>
              <a:scene3d>
                <a:camera prst="orthographicFront"/>
                <a:lightRig rig="threePt" dir="t">
                  <a:rot lat="0" lon="0" rev="1200000"/>
                </a:lightRig>
              </a:scene3d>
              <a:sp3d prstMaterial="metal">
                <a:bevelT w="63500" h="25400" prst="divot"/>
                <a:bevelB prst="slope"/>
              </a:sp3d>
            </c:spPr>
            <c:extLst>
              <c:ext xmlns:c16="http://schemas.microsoft.com/office/drawing/2014/chart" uri="{C3380CC4-5D6E-409C-BE32-E72D297353CC}">
                <c16:uniqueId val="{00000001-1F31-4177-906B-A4BA65590AD1}"/>
              </c:ext>
            </c:extLst>
          </c:dPt>
          <c:dPt>
            <c:idx val="1"/>
            <c:bubble3D val="0"/>
            <c:spPr>
              <a:solidFill>
                <a:schemeClr val="bg1">
                  <a:lumMod val="75000"/>
                </a:schemeClr>
              </a:solidFill>
              <a:ln>
                <a:noFill/>
              </a:ln>
              <a:effectLst>
                <a:outerShdw blurRad="40000" dist="23000" dir="5400000" rotWithShape="0">
                  <a:srgbClr val="000000">
                    <a:alpha val="35000"/>
                  </a:srgbClr>
                </a:outerShdw>
              </a:effectLst>
              <a:scene3d>
                <a:camera prst="orthographicFront"/>
                <a:lightRig rig="threePt" dir="t">
                  <a:rot lat="0" lon="0" rev="1200000"/>
                </a:lightRig>
              </a:scene3d>
              <a:sp3d prstMaterial="metal">
                <a:bevelT w="63500" h="25400" prst="divot"/>
                <a:bevelB prst="slope"/>
              </a:sp3d>
            </c:spPr>
            <c:extLst>
              <c:ext xmlns:c16="http://schemas.microsoft.com/office/drawing/2014/chart" uri="{C3380CC4-5D6E-409C-BE32-E72D297353CC}">
                <c16:uniqueId val="{00000003-1F31-4177-906B-A4BA65590AD1}"/>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threePt" dir="t">
                  <a:rot lat="0" lon="0" rev="1200000"/>
                </a:lightRig>
              </a:scene3d>
              <a:sp3d prstMaterial="metal">
                <a:bevelT w="63500" h="25400" prst="divot"/>
                <a:bevelB prst="slope"/>
              </a:sp3d>
            </c:spPr>
            <c:extLst>
              <c:ext xmlns:c16="http://schemas.microsoft.com/office/drawing/2014/chart" uri="{C3380CC4-5D6E-409C-BE32-E72D297353CC}">
                <c16:uniqueId val="{00000005-1F31-4177-906B-A4BA65590AD1}"/>
              </c:ext>
            </c:extLst>
          </c:dPt>
          <c:dLbls>
            <c:dLbl>
              <c:idx val="0"/>
              <c:layout>
                <c:manualLayout>
                  <c:x val="-0.22929684492720101"/>
                  <c:y val="-0.20899713445891621"/>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s-MX"/>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F31-4177-906B-A4BA65590AD1}"/>
                </c:ext>
              </c:extLst>
            </c:dLbl>
            <c:dLbl>
              <c:idx val="1"/>
              <c:layout>
                <c:manualLayout>
                  <c:x val="0.18477399889202256"/>
                  <c:y val="0.1307142946902739"/>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tx1">
                          <a:lumMod val="75000"/>
                          <a:lumOff val="25000"/>
                        </a:schemeClr>
                      </a:solidFill>
                      <a:latin typeface="+mn-lt"/>
                      <a:ea typeface="+mn-ea"/>
                      <a:cs typeface="+mn-cs"/>
                    </a:defRPr>
                  </a:pPr>
                  <a:endParaRPr lang="es-MX"/>
                </a:p>
              </c:txPr>
              <c:dLblPos val="bestFit"/>
              <c:showLegendKey val="0"/>
              <c:showVal val="0"/>
              <c:showCatName val="1"/>
              <c:showSerName val="0"/>
              <c:showPercent val="1"/>
              <c:showBubbleSize val="0"/>
              <c:extLst>
                <c:ext xmlns:c15="http://schemas.microsoft.com/office/drawing/2012/chart" uri="{CE6537A1-D6FC-4f65-9D91-7224C49458BB}">
                  <c15:layout>
                    <c:manualLayout>
                      <c:w val="0.22237578023649365"/>
                      <c:h val="0.16527614014643821"/>
                    </c:manualLayout>
                  </c15:layout>
                </c:ext>
                <c:ext xmlns:c16="http://schemas.microsoft.com/office/drawing/2014/chart" uri="{C3380CC4-5D6E-409C-BE32-E72D297353CC}">
                  <c16:uniqueId val="{00000003-1F31-4177-906B-A4BA65590AD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s-MX"/>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6.2 '!$P$19:$P$20</c:f>
              <c:strCache>
                <c:ptCount val="2"/>
                <c:pt idx="0">
                  <c:v>Asistencia</c:v>
                </c:pt>
                <c:pt idx="1">
                  <c:v>Inasistencias</c:v>
                </c:pt>
              </c:strCache>
            </c:strRef>
          </c:cat>
          <c:val>
            <c:numRef>
              <c:f>'Anexo 6.2 '!$Q$19:$Q$20</c:f>
              <c:numCache>
                <c:formatCode>General</c:formatCode>
                <c:ptCount val="2"/>
                <c:pt idx="0" formatCode="0">
                  <c:v>4</c:v>
                </c:pt>
                <c:pt idx="1">
                  <c:v>0</c:v>
                </c:pt>
              </c:numCache>
            </c:numRef>
          </c:val>
          <c:extLst>
            <c:ext xmlns:c16="http://schemas.microsoft.com/office/drawing/2014/chart" uri="{C3380CC4-5D6E-409C-BE32-E72D297353CC}">
              <c16:uniqueId val="{00000006-1F31-4177-906B-A4BA65590AD1}"/>
            </c:ext>
          </c:extLst>
        </c:ser>
        <c:dLbls>
          <c:dLblPos val="outEnd"/>
          <c:showLegendKey val="0"/>
          <c:showVal val="0"/>
          <c:showCatName val="1"/>
          <c:showSerName val="0"/>
          <c:showPercent val="0"/>
          <c:showBubbleSize val="0"/>
          <c:showLeaderLines val="1"/>
        </c:dLbls>
      </c:pie3DChart>
      <c:spPr>
        <a:noFill/>
        <a:ln>
          <a:noFill/>
        </a:ln>
        <a:effectLst/>
      </c:spPr>
    </c:plotArea>
    <c:legend>
      <c:legendPos val="b"/>
      <c:layout>
        <c:manualLayout>
          <c:xMode val="edge"/>
          <c:yMode val="edge"/>
          <c:x val="0.35832441877402893"/>
          <c:y val="0.93027840619626045"/>
          <c:w val="0.25823879945767841"/>
          <c:h val="6.97215938037395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a:latin typeface="Arial" panose="020B0604020202020204" pitchFamily="34" charset="0"/>
                <a:cs typeface="Arial" panose="020B0604020202020204" pitchFamily="34" charset="0"/>
              </a:defRPr>
            </a:pPr>
            <a:r>
              <a:rPr lang="es-MX" sz="800">
                <a:latin typeface="Arial" panose="020B0604020202020204" pitchFamily="34" charset="0"/>
                <a:cs typeface="Arial" panose="020B0604020202020204" pitchFamily="34" charset="0"/>
              </a:rPr>
              <a:t>Gráfica</a:t>
            </a:r>
            <a:r>
              <a:rPr lang="es-MX" sz="800" baseline="0">
                <a:latin typeface="Arial" panose="020B0604020202020204" pitchFamily="34" charset="0"/>
                <a:cs typeface="Arial" panose="020B0604020202020204" pitchFamily="34" charset="0"/>
              </a:rPr>
              <a:t> 7.1</a:t>
            </a:r>
          </a:p>
          <a:p>
            <a:pPr>
              <a:defRPr sz="800">
                <a:latin typeface="Arial" panose="020B0604020202020204" pitchFamily="34" charset="0"/>
                <a:cs typeface="Arial" panose="020B0604020202020204" pitchFamily="34" charset="0"/>
              </a:defRPr>
            </a:pPr>
            <a:r>
              <a:rPr lang="es-MX" sz="800" baseline="0">
                <a:latin typeface="Arial" panose="020B0604020202020204" pitchFamily="34" charset="0"/>
                <a:cs typeface="Arial" panose="020B0604020202020204" pitchFamily="34" charset="0"/>
              </a:rPr>
              <a:t>Acuerdo por el que se aprueba la acreditación de la ciudadanía que presentó solicitud para actuar como observadora electoral.</a:t>
            </a:r>
            <a:endParaRPr lang="es-MX" sz="800">
              <a:latin typeface="Arial" panose="020B0604020202020204" pitchFamily="34" charset="0"/>
              <a:cs typeface="Arial" panose="020B0604020202020204" pitchFamily="34" charset="0"/>
            </a:endParaRPr>
          </a:p>
        </c:rich>
      </c:tx>
      <c:overlay val="0"/>
    </c:title>
    <c:autoTitleDeleted val="0"/>
    <c:plotArea>
      <c:layout>
        <c:manualLayout>
          <c:layoutTarget val="inner"/>
          <c:xMode val="edge"/>
          <c:yMode val="edge"/>
          <c:x val="0.28179888569825329"/>
          <c:y val="0.28300018819305151"/>
          <c:w val="0.44264822972182782"/>
          <c:h val="0.68996900372284953"/>
        </c:manualLayout>
      </c:layout>
      <c:pieChart>
        <c:varyColors val="1"/>
        <c:ser>
          <c:idx val="0"/>
          <c:order val="0"/>
          <c:spPr>
            <a:scene3d>
              <a:camera prst="orthographicFront"/>
              <a:lightRig rig="threePt" dir="t"/>
            </a:scene3d>
            <a:sp3d prstMaterial="matte">
              <a:bevelT w="127000" h="63500"/>
            </a:sp3d>
          </c:spPr>
          <c:dPt>
            <c:idx val="0"/>
            <c:bubble3D val="0"/>
            <c:spPr>
              <a:solidFill>
                <a:srgbClr val="FF66CC"/>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503F-426C-AF09-6C245E09CC04}"/>
              </c:ext>
            </c:extLst>
          </c:dPt>
          <c:dPt>
            <c:idx val="1"/>
            <c:bubble3D val="0"/>
            <c:spPr>
              <a:solidFill>
                <a:srgbClr val="9900CC"/>
              </a:solidFill>
              <a:scene3d>
                <a:camera prst="orthographicFront"/>
                <a:lightRig rig="threePt" dir="t"/>
              </a:scene3d>
              <a:sp3d prstMaterial="matte">
                <a:bevelT w="127000" h="63500"/>
              </a:sp3d>
            </c:spPr>
            <c:extLst>
              <c:ext xmlns:c16="http://schemas.microsoft.com/office/drawing/2014/chart" uri="{C3380CC4-5D6E-409C-BE32-E72D297353CC}">
                <c16:uniqueId val="{00000003-503F-426C-AF09-6C245E09CC04}"/>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7.1'!$C$26:$D$26</c:f>
              <c:strCache>
                <c:ptCount val="2"/>
                <c:pt idx="0">
                  <c:v>Unanimidad</c:v>
                </c:pt>
                <c:pt idx="1">
                  <c:v>Mayoría</c:v>
                </c:pt>
              </c:strCache>
            </c:strRef>
          </c:cat>
          <c:val>
            <c:numRef>
              <c:f>'Anexo 7.1'!$C$27:$D$27</c:f>
              <c:numCache>
                <c:formatCode>General</c:formatCode>
                <c:ptCount val="2"/>
                <c:pt idx="0">
                  <c:v>5</c:v>
                </c:pt>
                <c:pt idx="1">
                  <c:v>0</c:v>
                </c:pt>
              </c:numCache>
            </c:numRef>
          </c:val>
          <c:extLst>
            <c:ext xmlns:c16="http://schemas.microsoft.com/office/drawing/2014/chart" uri="{C3380CC4-5D6E-409C-BE32-E72D297353CC}">
              <c16:uniqueId val="{00000004-503F-426C-AF09-6C245E09CC04}"/>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c:sp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a:latin typeface="Arial" panose="020B0604020202020204" pitchFamily="34" charset="0"/>
                <a:cs typeface="Arial" panose="020B0604020202020204" pitchFamily="34" charset="0"/>
              </a:defRPr>
            </a:pPr>
            <a:r>
              <a:rPr lang="es-MX" sz="800">
                <a:latin typeface="Arial" panose="020B0604020202020204" pitchFamily="34" charset="0"/>
                <a:cs typeface="Arial" panose="020B0604020202020204" pitchFamily="34" charset="0"/>
              </a:rPr>
              <a:t>Gráfica</a:t>
            </a:r>
            <a:r>
              <a:rPr lang="es-MX" sz="800" baseline="0">
                <a:latin typeface="Arial" panose="020B0604020202020204" pitchFamily="34" charset="0"/>
                <a:cs typeface="Arial" panose="020B0604020202020204" pitchFamily="34" charset="0"/>
              </a:rPr>
              <a:t> 7.1</a:t>
            </a:r>
          </a:p>
          <a:p>
            <a:pPr>
              <a:defRPr sz="800">
                <a:latin typeface="Arial" panose="020B0604020202020204" pitchFamily="34" charset="0"/>
                <a:cs typeface="Arial" panose="020B0604020202020204" pitchFamily="34" charset="0"/>
              </a:defRPr>
            </a:pPr>
            <a:r>
              <a:rPr lang="es-MX" sz="800" baseline="0">
                <a:latin typeface="Arial" panose="020B0604020202020204" pitchFamily="34" charset="0"/>
                <a:cs typeface="Arial" panose="020B0604020202020204" pitchFamily="34" charset="0"/>
              </a:rPr>
              <a:t>Acuerdo del Consejo Local por el que se aprueba la utilización de medios electrónicos o magnéticos para la presentación a los integrantes del Consejo de la documentación que acompañe la convocatoria a las sesiones de dicho órgano, en congruenci</a:t>
            </a:r>
            <a:endParaRPr lang="es-MX" sz="800">
              <a:latin typeface="Arial" panose="020B0604020202020204" pitchFamily="34" charset="0"/>
              <a:cs typeface="Arial" panose="020B0604020202020204" pitchFamily="34" charset="0"/>
            </a:endParaRPr>
          </a:p>
        </c:rich>
      </c:tx>
      <c:overlay val="0"/>
    </c:title>
    <c:autoTitleDeleted val="0"/>
    <c:plotArea>
      <c:layout/>
      <c:pieChart>
        <c:varyColors val="1"/>
        <c:ser>
          <c:idx val="0"/>
          <c:order val="0"/>
          <c:spPr>
            <a:scene3d>
              <a:camera prst="orthographicFront"/>
              <a:lightRig rig="threePt" dir="t"/>
            </a:scene3d>
            <a:sp3d prstMaterial="matte">
              <a:bevelT w="127000" h="63500"/>
            </a:sp3d>
          </c:spPr>
          <c:dPt>
            <c:idx val="0"/>
            <c:bubble3D val="0"/>
            <c:spPr>
              <a:solidFill>
                <a:srgbClr val="FF66CC"/>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B654-4872-82E8-35B36409D8F8}"/>
              </c:ext>
            </c:extLst>
          </c:dPt>
          <c:dPt>
            <c:idx val="1"/>
            <c:bubble3D val="0"/>
            <c:spPr>
              <a:solidFill>
                <a:srgbClr val="9900CC"/>
              </a:solidFill>
              <a:scene3d>
                <a:camera prst="orthographicFront"/>
                <a:lightRig rig="threePt" dir="t"/>
              </a:scene3d>
              <a:sp3d prstMaterial="matte">
                <a:bevelT w="127000" h="63500"/>
              </a:sp3d>
            </c:spPr>
            <c:extLst>
              <c:ext xmlns:c16="http://schemas.microsoft.com/office/drawing/2014/chart" uri="{C3380CC4-5D6E-409C-BE32-E72D297353CC}">
                <c16:uniqueId val="{00000003-B654-4872-82E8-35B36409D8F8}"/>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7.2'!$C$26:$D$26</c:f>
              <c:strCache>
                <c:ptCount val="2"/>
                <c:pt idx="0">
                  <c:v>Unanimidad</c:v>
                </c:pt>
                <c:pt idx="1">
                  <c:v>Mayoría</c:v>
                </c:pt>
              </c:strCache>
            </c:strRef>
          </c:cat>
          <c:val>
            <c:numRef>
              <c:f>'Anexo 7.2'!$C$27:$D$27</c:f>
              <c:numCache>
                <c:formatCode>General</c:formatCode>
                <c:ptCount val="2"/>
                <c:pt idx="0">
                  <c:v>5</c:v>
                </c:pt>
                <c:pt idx="1">
                  <c:v>0</c:v>
                </c:pt>
              </c:numCache>
            </c:numRef>
          </c:val>
          <c:extLst>
            <c:ext xmlns:c16="http://schemas.microsoft.com/office/drawing/2014/chart" uri="{C3380CC4-5D6E-409C-BE32-E72D297353CC}">
              <c16:uniqueId val="{00000004-B654-4872-82E8-35B36409D8F8}"/>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c:spPr>
  <c:printSettings>
    <c:headerFooter/>
    <c:pageMargins b="0.75" l="0.7" r="0.7" t="0.75"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a:latin typeface="Arial" panose="020B0604020202020204" pitchFamily="34" charset="0"/>
                <a:cs typeface="Arial" panose="020B0604020202020204" pitchFamily="34" charset="0"/>
              </a:defRPr>
            </a:pPr>
            <a:r>
              <a:rPr lang="es-MX" sz="800">
                <a:latin typeface="Arial" panose="020B0604020202020204" pitchFamily="34" charset="0"/>
                <a:cs typeface="Arial" panose="020B0604020202020204" pitchFamily="34" charset="0"/>
              </a:rPr>
              <a:t>Gráfica</a:t>
            </a:r>
            <a:r>
              <a:rPr lang="es-MX" sz="800" baseline="0">
                <a:latin typeface="Arial" panose="020B0604020202020204" pitchFamily="34" charset="0"/>
                <a:cs typeface="Arial" panose="020B0604020202020204" pitchFamily="34" charset="0"/>
              </a:rPr>
              <a:t> 7.1</a:t>
            </a:r>
          </a:p>
          <a:p>
            <a:pPr>
              <a:defRPr sz="800">
                <a:latin typeface="Arial" panose="020B0604020202020204" pitchFamily="34" charset="0"/>
                <a:cs typeface="Arial" panose="020B0604020202020204" pitchFamily="34" charset="0"/>
              </a:defRPr>
            </a:pPr>
            <a:r>
              <a:rPr lang="es-MX" sz="800" baseline="0">
                <a:latin typeface="Arial" panose="020B0604020202020204" pitchFamily="34" charset="0"/>
                <a:cs typeface="Arial" panose="020B0604020202020204" pitchFamily="34" charset="0"/>
              </a:rPr>
              <a:t>Acuerdo sobre la determinación del horario de labores.</a:t>
            </a:r>
            <a:endParaRPr lang="es-MX" sz="800">
              <a:latin typeface="Arial" panose="020B0604020202020204" pitchFamily="34" charset="0"/>
              <a:cs typeface="Arial" panose="020B0604020202020204" pitchFamily="34" charset="0"/>
            </a:endParaRPr>
          </a:p>
        </c:rich>
      </c:tx>
      <c:overlay val="0"/>
    </c:title>
    <c:autoTitleDeleted val="0"/>
    <c:plotArea>
      <c:layout/>
      <c:pieChart>
        <c:varyColors val="1"/>
        <c:ser>
          <c:idx val="0"/>
          <c:order val="0"/>
          <c:spPr>
            <a:scene3d>
              <a:camera prst="orthographicFront"/>
              <a:lightRig rig="threePt" dir="t"/>
            </a:scene3d>
            <a:sp3d prstMaterial="matte">
              <a:bevelT w="127000" h="63500"/>
            </a:sp3d>
          </c:spPr>
          <c:dPt>
            <c:idx val="0"/>
            <c:bubble3D val="0"/>
            <c:spPr>
              <a:solidFill>
                <a:srgbClr val="FF66CC"/>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1AEE-4C83-A1BE-1ACD3356EB1C}"/>
              </c:ext>
            </c:extLst>
          </c:dPt>
          <c:dPt>
            <c:idx val="1"/>
            <c:bubble3D val="0"/>
            <c:spPr>
              <a:solidFill>
                <a:srgbClr val="9900CC"/>
              </a:solidFill>
              <a:scene3d>
                <a:camera prst="orthographicFront"/>
                <a:lightRig rig="threePt" dir="t"/>
              </a:scene3d>
              <a:sp3d prstMaterial="matte">
                <a:bevelT w="127000" h="63500"/>
              </a:sp3d>
            </c:spPr>
            <c:extLst>
              <c:ext xmlns:c16="http://schemas.microsoft.com/office/drawing/2014/chart" uri="{C3380CC4-5D6E-409C-BE32-E72D297353CC}">
                <c16:uniqueId val="{00000003-1AEE-4C83-A1BE-1ACD3356EB1C}"/>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7.3'!$C$26:$D$26</c:f>
              <c:strCache>
                <c:ptCount val="2"/>
                <c:pt idx="0">
                  <c:v>Unanimidad</c:v>
                </c:pt>
                <c:pt idx="1">
                  <c:v>Mayoría</c:v>
                </c:pt>
              </c:strCache>
            </c:strRef>
          </c:cat>
          <c:val>
            <c:numRef>
              <c:f>'Anexo 7.3'!$C$27:$D$27</c:f>
              <c:numCache>
                <c:formatCode>General</c:formatCode>
                <c:ptCount val="2"/>
                <c:pt idx="0">
                  <c:v>5</c:v>
                </c:pt>
                <c:pt idx="1">
                  <c:v>0</c:v>
                </c:pt>
              </c:numCache>
            </c:numRef>
          </c:val>
          <c:extLst>
            <c:ext xmlns:c16="http://schemas.microsoft.com/office/drawing/2014/chart" uri="{C3380CC4-5D6E-409C-BE32-E72D297353CC}">
              <c16:uniqueId val="{00000004-1AEE-4C83-A1BE-1ACD3356EB1C}"/>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i="0" u="none" strike="noStrike" kern="1200" baseline="0">
                <a:solidFill>
                  <a:sysClr val="windowText" lastClr="000000"/>
                </a:solidFill>
                <a:latin typeface="Arial" panose="020B0604020202020204" pitchFamily="34" charset="0"/>
                <a:ea typeface="+mn-ea"/>
                <a:cs typeface="Arial" panose="020B0604020202020204" pitchFamily="34" charset="0"/>
              </a:rPr>
              <a:t>Gráfica 1.2
Vacantes de consejeras/os electorales de los consejos locales
Proceso Electoral  2018-2019 (acumulado, propietarios más suplentes)</a:t>
            </a:r>
          </a:p>
        </c:rich>
      </c:tx>
      <c:layout>
        <c:manualLayout>
          <c:xMode val="edge"/>
          <c:yMode val="edge"/>
          <c:x val="0.16158336867527748"/>
          <c:y val="1.6399405738668055E-3"/>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33832728309864E-2"/>
          <c:y val="0.24345326526983915"/>
          <c:w val="0.90318236286814857"/>
          <c:h val="0.58496118296423605"/>
        </c:manualLayout>
      </c:layout>
      <c:bar3DChart>
        <c:barDir val="col"/>
        <c:grouping val="stacked"/>
        <c:varyColors val="0"/>
        <c:ser>
          <c:idx val="0"/>
          <c:order val="0"/>
          <c:tx>
            <c:strRef>
              <c:f>'Anexo 1'!$V$19</c:f>
              <c:strCache>
                <c:ptCount val="1"/>
                <c:pt idx="0">
                  <c:v>Plazas cubiertas</c:v>
                </c:pt>
              </c:strCache>
            </c:strRef>
          </c:tx>
          <c:spPr>
            <a:solidFill>
              <a:srgbClr val="FF66CC"/>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'Anexo 1'!$Y$17:$AD$17</c:f>
              <c:strCache>
                <c:ptCount val="6"/>
                <c:pt idx="0">
                  <c:v>F1</c:v>
                </c:pt>
                <c:pt idx="1">
                  <c:v>F2</c:v>
                </c:pt>
                <c:pt idx="2">
                  <c:v>F3</c:v>
                </c:pt>
                <c:pt idx="3">
                  <c:v>F4</c:v>
                </c:pt>
                <c:pt idx="4">
                  <c:v>F5</c:v>
                </c:pt>
                <c:pt idx="5">
                  <c:v>F6</c:v>
                </c:pt>
              </c:strCache>
            </c:strRef>
          </c:cat>
          <c:val>
            <c:numRef>
              <c:f>'Anexo 1'!$Y$19:$AD$19</c:f>
              <c:numCache>
                <c:formatCode>0%</c:formatCode>
                <c:ptCount val="6"/>
                <c:pt idx="0">
                  <c:v>1</c:v>
                </c:pt>
                <c:pt idx="1">
                  <c:v>0.9</c:v>
                </c:pt>
                <c:pt idx="2">
                  <c:v>1</c:v>
                </c:pt>
                <c:pt idx="3">
                  <c:v>1</c:v>
                </c:pt>
                <c:pt idx="4">
                  <c:v>0.9</c:v>
                </c:pt>
                <c:pt idx="5">
                  <c:v>1</c:v>
                </c:pt>
              </c:numCache>
            </c:numRef>
          </c:val>
          <c:extLst>
            <c:ext xmlns:c16="http://schemas.microsoft.com/office/drawing/2014/chart" uri="{C3380CC4-5D6E-409C-BE32-E72D297353CC}">
              <c16:uniqueId val="{00000001-8F59-4183-8D08-507C230C90A3}"/>
            </c:ext>
          </c:extLst>
        </c:ser>
        <c:ser>
          <c:idx val="1"/>
          <c:order val="1"/>
          <c:tx>
            <c:strRef>
              <c:f>'Anexo 1'!$V$18</c:f>
              <c:strCache>
                <c:ptCount val="1"/>
                <c:pt idx="0">
                  <c:v>Vacantes</c:v>
                </c:pt>
              </c:strCache>
            </c:strRef>
          </c:tx>
          <c:spPr>
            <a:solidFill>
              <a:schemeClr val="tx2">
                <a:lumMod val="40000"/>
                <a:lumOff val="6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'Anexo 1'!$Y$17:$AD$17</c:f>
              <c:strCache>
                <c:ptCount val="6"/>
                <c:pt idx="0">
                  <c:v>F1</c:v>
                </c:pt>
                <c:pt idx="1">
                  <c:v>F2</c:v>
                </c:pt>
                <c:pt idx="2">
                  <c:v>F3</c:v>
                </c:pt>
                <c:pt idx="3">
                  <c:v>F4</c:v>
                </c:pt>
                <c:pt idx="4">
                  <c:v>F5</c:v>
                </c:pt>
                <c:pt idx="5">
                  <c:v>F6</c:v>
                </c:pt>
              </c:strCache>
            </c:strRef>
          </c:cat>
          <c:val>
            <c:numRef>
              <c:f>'Anexo 1'!$Y$18:$AD$18</c:f>
              <c:numCache>
                <c:formatCode>0%</c:formatCode>
                <c:ptCount val="6"/>
                <c:pt idx="0">
                  <c:v>0</c:v>
                </c:pt>
                <c:pt idx="1">
                  <c:v>0.1</c:v>
                </c:pt>
                <c:pt idx="2">
                  <c:v>0</c:v>
                </c:pt>
                <c:pt idx="3">
                  <c:v>0</c:v>
                </c:pt>
                <c:pt idx="4">
                  <c:v>0.1</c:v>
                </c:pt>
                <c:pt idx="5">
                  <c:v>0</c:v>
                </c:pt>
              </c:numCache>
            </c:numRef>
          </c:val>
          <c:extLst>
            <c:ext xmlns:c16="http://schemas.microsoft.com/office/drawing/2014/chart" uri="{C3380CC4-5D6E-409C-BE32-E72D297353CC}">
              <c16:uniqueId val="{00000000-8F59-4183-8D08-507C230C90A3}"/>
            </c:ext>
          </c:extLst>
        </c:ser>
        <c:dLbls>
          <c:showLegendKey val="0"/>
          <c:showVal val="1"/>
          <c:showCatName val="0"/>
          <c:showSerName val="0"/>
          <c:showPercent val="0"/>
          <c:showBubbleSize val="0"/>
        </c:dLbls>
        <c:gapWidth val="150"/>
        <c:shape val="box"/>
        <c:axId val="346086672"/>
        <c:axId val="346083952"/>
        <c:axId val="0"/>
      </c:bar3DChart>
      <c:catAx>
        <c:axId val="3460866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MX"/>
          </a:p>
        </c:txPr>
        <c:crossAx val="346083952"/>
        <c:crosses val="autoZero"/>
        <c:auto val="1"/>
        <c:lblAlgn val="ctr"/>
        <c:lblOffset val="100"/>
        <c:noMultiLvlLbl val="0"/>
      </c:catAx>
      <c:valAx>
        <c:axId val="346083952"/>
        <c:scaling>
          <c:orientation val="minMax"/>
          <c:min val="0.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460866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MX" sz="900">
                <a:latin typeface="Arial" panose="020B0604020202020204" pitchFamily="34" charset="0"/>
                <a:cs typeface="Arial" panose="020B0604020202020204" pitchFamily="34" charset="0"/>
              </a:rPr>
              <a:t>Gráfica 5.2</a:t>
            </a:r>
          </a:p>
          <a:p>
            <a:pPr>
              <a:defRPr/>
            </a:pPr>
            <a:r>
              <a:rPr lang="es-MX" sz="900">
                <a:latin typeface="Arial" panose="020B0604020202020204" pitchFamily="34" charset="0"/>
                <a:cs typeface="Arial" panose="020B0604020202020204" pitchFamily="34" charset="0"/>
              </a:rPr>
              <a:t>Porcentaje de asistencia de consejeras/os a las sesiones de los consejos locales</a:t>
            </a:r>
          </a:p>
          <a:p>
            <a:pPr>
              <a:defRPr/>
            </a:pPr>
            <a:r>
              <a:rPr lang="es-MX" sz="900">
                <a:latin typeface="Arial" panose="020B0604020202020204" pitchFamily="34" charset="0"/>
                <a:cs typeface="Arial" panose="020B0604020202020204" pitchFamily="34" charset="0"/>
              </a:rPr>
              <a:t>Proceso Electoral Local 2018-2019</a:t>
            </a:r>
            <a:endParaRPr lang="es-MX"/>
          </a:p>
        </c:rich>
      </c:tx>
      <c:layout>
        <c:manualLayout>
          <c:xMode val="edge"/>
          <c:yMode val="edge"/>
          <c:x val="0.15525288653131619"/>
          <c:y val="0"/>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sx="102000" sy="102000" algn="ctr" rotWithShape="0">
                <a:prstClr val="black">
                  <a:alpha val="58000"/>
                </a:prstClr>
              </a:outerShdw>
            </a:effectLst>
          </c:spPr>
          <c:dPt>
            <c:idx val="0"/>
            <c:bubble3D val="0"/>
            <c:spPr>
              <a:solidFill>
                <a:schemeClr val="accent1"/>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8894-49E8-B370-E803FA1125C0}"/>
              </c:ext>
            </c:extLst>
          </c:dPt>
          <c:dPt>
            <c:idx val="1"/>
            <c:bubble3D val="0"/>
            <c:spPr>
              <a:solidFill>
                <a:schemeClr val="accent2"/>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8894-49E8-B370-E803FA1125C0}"/>
              </c:ext>
            </c:extLst>
          </c:dPt>
          <c:dPt>
            <c:idx val="2"/>
            <c:bubble3D val="0"/>
            <c:spPr>
              <a:solidFill>
                <a:schemeClr val="accent3"/>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8894-49E8-B370-E803FA1125C0}"/>
              </c:ext>
            </c:extLst>
          </c:dPt>
          <c:dPt>
            <c:idx val="3"/>
            <c:bubble3D val="0"/>
            <c:spPr>
              <a:solidFill>
                <a:schemeClr val="accent4"/>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8894-49E8-B370-E803FA1125C0}"/>
              </c:ext>
            </c:extLst>
          </c:dPt>
          <c:dLbls>
            <c:dLbl>
              <c:idx val="0"/>
              <c:layout>
                <c:manualLayout>
                  <c:x val="-0.18790885817063613"/>
                  <c:y val="-0.2408671679233817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bg1"/>
                      </a:solidFill>
                      <a:latin typeface="+mn-lt"/>
                      <a:ea typeface="+mn-ea"/>
                      <a:cs typeface="+mn-cs"/>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94-49E8-B370-E803FA1125C0}"/>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MX"/>
                </a:p>
              </c:txPr>
              <c:dLblPos val="bestFit"/>
              <c:showLegendKey val="0"/>
              <c:showVal val="1"/>
              <c:showCatName val="1"/>
              <c:showSerName val="0"/>
              <c:showPercent val="0"/>
              <c:showBubbleSize val="0"/>
              <c:extLst>
                <c:ext xmlns:c16="http://schemas.microsoft.com/office/drawing/2014/chart" uri="{C3380CC4-5D6E-409C-BE32-E72D297353CC}">
                  <c16:uniqueId val="{00000003-8894-49E8-B370-E803FA1125C0}"/>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MX"/>
                </a:p>
              </c:txPr>
              <c:dLblPos val="bestFit"/>
              <c:showLegendKey val="0"/>
              <c:showVal val="1"/>
              <c:showCatName val="1"/>
              <c:showSerName val="0"/>
              <c:showPercent val="0"/>
              <c:showBubbleSize val="0"/>
              <c:extLst>
                <c:ext xmlns:c16="http://schemas.microsoft.com/office/drawing/2014/chart" uri="{C3380CC4-5D6E-409C-BE32-E72D297353CC}">
                  <c16:uniqueId val="{00000005-8894-49E8-B370-E803FA1125C0}"/>
                </c:ext>
              </c:extLst>
            </c:dLbl>
            <c:dLbl>
              <c:idx val="3"/>
              <c:layout>
                <c:manualLayout>
                  <c:x val="0.17955652738694997"/>
                  <c:y val="-3.183416078091422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894-49E8-B370-E803FA1125C0}"/>
                </c:ext>
              </c:extLst>
            </c:dLbl>
            <c:spPr>
              <a:noFill/>
              <a:ln>
                <a:noFill/>
              </a:ln>
              <a:effectLst/>
            </c:sp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5'!$AF$11:$AF$14</c:f>
              <c:strCache>
                <c:ptCount val="4"/>
                <c:pt idx="0">
                  <c:v>Asistencias</c:v>
                </c:pt>
                <c:pt idx="1">
                  <c:v>Inasistencia</c:v>
                </c:pt>
                <c:pt idx="2">
                  <c:v>Inasistencia Justificadas</c:v>
                </c:pt>
                <c:pt idx="3">
                  <c:v>Vacantes</c:v>
                </c:pt>
              </c:strCache>
            </c:strRef>
          </c:cat>
          <c:val>
            <c:numRef>
              <c:f>'Anexo 5'!$AG$11:$AG$14</c:f>
              <c:numCache>
                <c:formatCode>General</c:formatCode>
                <c:ptCount val="4"/>
                <c:pt idx="0">
                  <c:v>30</c:v>
                </c:pt>
                <c:pt idx="1">
                  <c:v>0</c:v>
                </c:pt>
                <c:pt idx="2">
                  <c:v>0</c:v>
                </c:pt>
                <c:pt idx="3">
                  <c:v>0</c:v>
                </c:pt>
              </c:numCache>
            </c:numRef>
          </c:val>
          <c:extLst>
            <c:ext xmlns:c16="http://schemas.microsoft.com/office/drawing/2014/chart" uri="{C3380CC4-5D6E-409C-BE32-E72D297353CC}">
              <c16:uniqueId val="{00000008-8894-49E8-B370-E803FA1125C0}"/>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solidFill>
                  <a:sysClr val="windowText" lastClr="000000"/>
                </a:solidFill>
                <a:latin typeface="Arial" panose="020B0604020202020204" pitchFamily="34" charset="0"/>
                <a:cs typeface="Arial" panose="020B0604020202020204" pitchFamily="34" charset="0"/>
              </a:rPr>
              <a:t>Gráfica 5.4</a:t>
            </a:r>
          </a:p>
          <a:p>
            <a:pPr>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solidFill>
                  <a:sysClr val="windowText" lastClr="000000"/>
                </a:solidFill>
                <a:latin typeface="Arial" panose="020B0604020202020204" pitchFamily="34" charset="0"/>
                <a:cs typeface="Arial" panose="020B0604020202020204" pitchFamily="34" charset="0"/>
              </a:rPr>
              <a:t>Porcentaje de asistencia </a:t>
            </a:r>
            <a:r>
              <a:rPr lang="es-MX" sz="900" b="1" i="0" baseline="0">
                <a:effectLst/>
                <a:latin typeface="Arial" panose="020B0604020202020204" pitchFamily="34" charset="0"/>
                <a:cs typeface="Arial" panose="020B0604020202020204" pitchFamily="34" charset="0"/>
              </a:rPr>
              <a:t>presidentas/es y secretarias/os  a las sesiones de los consejos locales</a:t>
            </a:r>
            <a:endParaRPr lang="es-MX" sz="900">
              <a:effectLst/>
              <a:latin typeface="Arial" panose="020B0604020202020204" pitchFamily="34" charset="0"/>
              <a:cs typeface="Arial" panose="020B0604020202020204" pitchFamily="34" charset="0"/>
            </a:endParaRPr>
          </a:p>
          <a:p>
            <a:pPr>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i="0" baseline="0">
                <a:effectLst/>
                <a:latin typeface="Arial" panose="020B0604020202020204" pitchFamily="34" charset="0"/>
                <a:cs typeface="Arial" panose="020B0604020202020204" pitchFamily="34" charset="0"/>
              </a:rPr>
              <a:t>Proceso Electoral Local 2018-2019</a:t>
            </a:r>
            <a:endParaRPr lang="es-MX" sz="900">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dPt>
            <c:idx val="0"/>
            <c:bubble3D val="0"/>
            <c:spPr>
              <a:solidFill>
                <a:srgbClr val="FF66CC"/>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5F06-4B95-A191-11B25AB3C626}"/>
              </c:ext>
            </c:extLst>
          </c:dPt>
          <c:dPt>
            <c:idx val="1"/>
            <c:bubble3D val="0"/>
            <c:spPr>
              <a:solidFill>
                <a:schemeClr val="tx2">
                  <a:lumMod val="60000"/>
                  <a:lumOff val="40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5F06-4B95-A191-11B25AB3C626}"/>
              </c:ext>
            </c:extLst>
          </c:dPt>
          <c:dPt>
            <c:idx val="2"/>
            <c:bubble3D val="0"/>
            <c:spPr>
              <a:solidFill>
                <a:schemeClr val="accent3"/>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5F06-4B95-A191-11B25AB3C626}"/>
              </c:ext>
            </c:extLst>
          </c:dPt>
          <c:dPt>
            <c:idx val="3"/>
            <c:bubble3D val="0"/>
            <c:spPr>
              <a:solidFill>
                <a:schemeClr val="accent4"/>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5F06-4B95-A191-11B25AB3C626}"/>
              </c:ext>
            </c:extLst>
          </c:dPt>
          <c:dLbls>
            <c:delete val="1"/>
          </c:dLbls>
          <c:cat>
            <c:strRef>
              <c:f>'Anexo 5'!$AF$42:$AF$45</c:f>
              <c:strCache>
                <c:ptCount val="4"/>
                <c:pt idx="0">
                  <c:v>Asistencias</c:v>
                </c:pt>
                <c:pt idx="1">
                  <c:v>Inasistencia</c:v>
                </c:pt>
                <c:pt idx="2">
                  <c:v>Inasistencia Justificadas</c:v>
                </c:pt>
                <c:pt idx="3">
                  <c:v>Vacantes</c:v>
                </c:pt>
              </c:strCache>
            </c:strRef>
          </c:cat>
          <c:val>
            <c:numRef>
              <c:f>'Anexo 5'!$AG$42:$AG$45</c:f>
              <c:numCache>
                <c:formatCode>General</c:formatCode>
                <c:ptCount val="4"/>
                <c:pt idx="0">
                  <c:v>10</c:v>
                </c:pt>
                <c:pt idx="1">
                  <c:v>0</c:v>
                </c:pt>
                <c:pt idx="2">
                  <c:v>0</c:v>
                </c:pt>
                <c:pt idx="3">
                  <c:v>0</c:v>
                </c:pt>
              </c:numCache>
            </c:numRef>
          </c:val>
          <c:extLst>
            <c:ext xmlns:c16="http://schemas.microsoft.com/office/drawing/2014/chart" uri="{C3380CC4-5D6E-409C-BE32-E72D297353CC}">
              <c16:uniqueId val="{00000008-5F06-4B95-A191-11B25AB3C626}"/>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solidFill>
                  <a:sysClr val="windowText" lastClr="000000"/>
                </a:solidFill>
                <a:latin typeface="Arial" panose="020B0604020202020204" pitchFamily="34" charset="0"/>
                <a:cs typeface="Arial" panose="020B0604020202020204" pitchFamily="34" charset="0"/>
              </a:rPr>
              <a:t>Gráfica 5.6</a:t>
            </a:r>
          </a:p>
          <a:p>
            <a:pPr marL="0" marR="0" indent="0" algn="ctr" defTabSz="914400" rtl="0" eaLnBrk="1" fontAlgn="auto" latinLnBrk="0" hangingPunct="1">
              <a:lnSpc>
                <a:spcPct val="100000"/>
              </a:lnSpc>
              <a:spcBef>
                <a:spcPts val="0"/>
              </a:spcBef>
              <a:spcAft>
                <a:spcPts val="0"/>
              </a:spcAft>
              <a:buClrTx/>
              <a:buSzTx/>
              <a:buFontTx/>
              <a:buNone/>
              <a:tabLst/>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a:solidFill>
                  <a:sysClr val="windowText" lastClr="000000"/>
                </a:solidFill>
                <a:latin typeface="Arial" panose="020B0604020202020204" pitchFamily="34" charset="0"/>
                <a:cs typeface="Arial" panose="020B0604020202020204" pitchFamily="34" charset="0"/>
              </a:rPr>
              <a:t>Porcentaje de asistencia de </a:t>
            </a:r>
            <a:r>
              <a:rPr lang="es-MX" sz="900" b="1" baseline="0">
                <a:solidFill>
                  <a:sysClr val="windowText" lastClr="000000"/>
                </a:solidFill>
                <a:latin typeface="Arial" panose="020B0604020202020204" pitchFamily="34" charset="0"/>
                <a:cs typeface="Arial" panose="020B0604020202020204" pitchFamily="34" charset="0"/>
              </a:rPr>
              <a:t>vocales</a:t>
            </a:r>
            <a:r>
              <a:rPr lang="es-MX" sz="900" b="1">
                <a:solidFill>
                  <a:sysClr val="windowText" lastClr="000000"/>
                </a:solidFill>
                <a:latin typeface="Arial" panose="020B0604020202020204" pitchFamily="34" charset="0"/>
                <a:cs typeface="Arial" panose="020B0604020202020204" pitchFamily="34" charset="0"/>
              </a:rPr>
              <a:t> a las sesiones de los consejos locales</a:t>
            </a:r>
          </a:p>
          <a:p>
            <a:pPr marL="0" marR="0" indent="0" algn="ctr" defTabSz="914400" rtl="0" eaLnBrk="1" fontAlgn="auto" latinLnBrk="0" hangingPunct="1">
              <a:lnSpc>
                <a:spcPct val="100000"/>
              </a:lnSpc>
              <a:spcBef>
                <a:spcPts val="0"/>
              </a:spcBef>
              <a:spcAft>
                <a:spcPts val="0"/>
              </a:spcAft>
              <a:buClrTx/>
              <a:buSzTx/>
              <a:buFontTx/>
              <a:buNone/>
              <a:tabLst/>
              <a:defRPr sz="9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900" b="1" i="0" baseline="0">
                <a:effectLst/>
              </a:rPr>
              <a:t>Proceso Electoral Local 2018-2019</a:t>
            </a:r>
            <a:endParaRPr lang="es-MX" sz="900">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scene3d>
              <a:camera prst="orthographicFront"/>
              <a:lightRig rig="threePt" dir="t"/>
            </a:scene3d>
            <a:sp3d>
              <a:bevelT prst="slope"/>
              <a:bevelB w="114300" prst="artDeco"/>
            </a:sp3d>
          </c:spPr>
          <c:explosion val="4"/>
          <c:dPt>
            <c:idx val="0"/>
            <c:bubble3D val="0"/>
            <c:spPr>
              <a:solidFill>
                <a:srgbClr val="FF66CC"/>
              </a:solidFill>
              <a:ln w="25400">
                <a:solidFill>
                  <a:schemeClr val="lt1"/>
                </a:solidFill>
              </a:ln>
              <a:effectLst>
                <a:outerShdw blurRad="139700" dist="50800" dir="5400000" algn="ctr" rotWithShape="0">
                  <a:srgbClr val="000000">
                    <a:alpha val="68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54E4-4237-B9DE-9111F2CBD7A9}"/>
              </c:ext>
            </c:extLst>
          </c:dPt>
          <c:dPt>
            <c:idx val="1"/>
            <c:bubble3D val="0"/>
            <c:spPr>
              <a:solidFill>
                <a:schemeClr val="tx2">
                  <a:lumMod val="60000"/>
                  <a:lumOff val="40000"/>
                </a:schemeClr>
              </a:solidFill>
              <a:ln w="25400">
                <a:solidFill>
                  <a:schemeClr val="lt1"/>
                </a:solidFill>
              </a:ln>
              <a:effectLst/>
              <a:scene3d>
                <a:camera prst="orthographicFront"/>
                <a:lightRig rig="threePt" dir="t"/>
              </a:scene3d>
              <a:sp3d>
                <a:bevelT prst="slope"/>
                <a:bevelB w="114300" prst="artDeco"/>
              </a:sp3d>
            </c:spPr>
            <c:extLst>
              <c:ext xmlns:c16="http://schemas.microsoft.com/office/drawing/2014/chart" uri="{C3380CC4-5D6E-409C-BE32-E72D297353CC}">
                <c16:uniqueId val="{00000003-54E4-4237-B9DE-9111F2CBD7A9}"/>
              </c:ext>
            </c:extLst>
          </c:dPt>
          <c:dPt>
            <c:idx val="2"/>
            <c:bubble3D val="0"/>
            <c:spPr>
              <a:solidFill>
                <a:schemeClr val="accent3"/>
              </a:solidFill>
              <a:ln w="25400">
                <a:solidFill>
                  <a:schemeClr val="lt1"/>
                </a:solidFill>
              </a:ln>
              <a:effectLst/>
              <a:scene3d>
                <a:camera prst="orthographicFront"/>
                <a:lightRig rig="threePt" dir="t"/>
              </a:scene3d>
              <a:sp3d>
                <a:bevelT prst="slope"/>
                <a:bevelB w="114300" prst="artDeco"/>
              </a:sp3d>
            </c:spPr>
            <c:extLst>
              <c:ext xmlns:c16="http://schemas.microsoft.com/office/drawing/2014/chart" uri="{C3380CC4-5D6E-409C-BE32-E72D297353CC}">
                <c16:uniqueId val="{00000005-54E4-4237-B9DE-9111F2CBD7A9}"/>
              </c:ext>
            </c:extLst>
          </c:dPt>
          <c:dPt>
            <c:idx val="3"/>
            <c:bubble3D val="0"/>
            <c:spPr>
              <a:solidFill>
                <a:schemeClr val="accent4"/>
              </a:solidFill>
              <a:ln w="25400">
                <a:solidFill>
                  <a:schemeClr val="lt1"/>
                </a:solidFill>
              </a:ln>
              <a:effectLst/>
              <a:scene3d>
                <a:camera prst="orthographicFront"/>
                <a:lightRig rig="threePt" dir="t"/>
              </a:scene3d>
              <a:sp3d>
                <a:bevelT prst="slope"/>
                <a:bevelB w="114300" prst="artDeco"/>
              </a:sp3d>
            </c:spPr>
            <c:extLst>
              <c:ext xmlns:c16="http://schemas.microsoft.com/office/drawing/2014/chart" uri="{C3380CC4-5D6E-409C-BE32-E72D297353CC}">
                <c16:uniqueId val="{00000007-54E4-4237-B9DE-9111F2CBD7A9}"/>
              </c:ext>
            </c:extLst>
          </c:dPt>
          <c:dLbls>
            <c:dLbl>
              <c:idx val="1"/>
              <c:layout>
                <c:manualLayout>
                  <c:x val="-0.21111828300117011"/>
                  <c:y val="4.96038694632793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4E4-4237-B9DE-9111F2CBD7A9}"/>
                </c:ext>
              </c:extLst>
            </c:dLbl>
            <c:dLbl>
              <c:idx val="2"/>
              <c:layout>
                <c:manualLayout>
                  <c:x val="0.27328789256025193"/>
                  <c:y val="-3.592389905527830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4E4-4237-B9DE-9111F2CBD7A9}"/>
                </c:ext>
              </c:extLst>
            </c:dLbl>
            <c:dLbl>
              <c:idx val="3"/>
              <c:layout>
                <c:manualLayout>
                  <c:x val="-0.20468090730050059"/>
                  <c:y val="-2.16487600380495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4E4-4237-B9DE-9111F2CBD7A9}"/>
                </c:ext>
              </c:extLst>
            </c:dLbl>
            <c:spPr>
              <a:noFill/>
              <a:ln>
                <a:noFill/>
              </a:ln>
              <a:effectLst/>
            </c:sp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5'!$AF$69:$AF$72</c:f>
              <c:strCache>
                <c:ptCount val="4"/>
                <c:pt idx="0">
                  <c:v>Asistencias</c:v>
                </c:pt>
                <c:pt idx="1">
                  <c:v>Inasistencia</c:v>
                </c:pt>
                <c:pt idx="2">
                  <c:v>Inasistencia Justificadas</c:v>
                </c:pt>
                <c:pt idx="3">
                  <c:v>Vacantes</c:v>
                </c:pt>
              </c:strCache>
            </c:strRef>
          </c:cat>
          <c:val>
            <c:numRef>
              <c:f>'Anexo 5'!$AG$69:$AG$72</c:f>
              <c:numCache>
                <c:formatCode>General</c:formatCode>
                <c:ptCount val="4"/>
                <c:pt idx="0">
                  <c:v>14</c:v>
                </c:pt>
                <c:pt idx="1">
                  <c:v>0</c:v>
                </c:pt>
                <c:pt idx="2">
                  <c:v>1</c:v>
                </c:pt>
                <c:pt idx="3">
                  <c:v>0</c:v>
                </c:pt>
              </c:numCache>
            </c:numRef>
          </c:val>
          <c:extLst>
            <c:ext xmlns:c16="http://schemas.microsoft.com/office/drawing/2014/chart" uri="{C3380CC4-5D6E-409C-BE32-E72D297353CC}">
              <c16:uniqueId val="{00000008-54E4-4237-B9DE-9111F2CBD7A9}"/>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900" b="1" i="0" baseline="0">
                <a:solidFill>
                  <a:sysClr val="windowText" lastClr="000000"/>
                </a:solidFill>
                <a:effectLst/>
                <a:latin typeface="Arial" panose="020B0604020202020204" pitchFamily="34" charset="0"/>
                <a:cs typeface="Arial" panose="020B0604020202020204" pitchFamily="34" charset="0"/>
              </a:rPr>
              <a:t>Gráfica 5.3</a:t>
            </a:r>
            <a:endParaRPr lang="es-MX" sz="900" b="1">
              <a:solidFill>
                <a:sysClr val="windowText" lastClr="000000"/>
              </a:solidFill>
              <a:effectLst/>
              <a:latin typeface="Arial" panose="020B0604020202020204" pitchFamily="34" charset="0"/>
              <a:cs typeface="Arial" panose="020B0604020202020204" pitchFamily="34" charset="0"/>
            </a:endParaRPr>
          </a:p>
          <a:p>
            <a:pPr>
              <a:defRPr sz="900">
                <a:solidFill>
                  <a:sysClr val="windowText" lastClr="000000"/>
                </a:solidFill>
                <a:latin typeface="Arial" panose="020B0604020202020204" pitchFamily="34" charset="0"/>
                <a:cs typeface="Arial" panose="020B0604020202020204" pitchFamily="34" charset="0"/>
              </a:defRPr>
            </a:pPr>
            <a:r>
              <a:rPr lang="es-MX" sz="900" b="1" i="0" baseline="0">
                <a:solidFill>
                  <a:sysClr val="windowText" lastClr="000000"/>
                </a:solidFill>
                <a:effectLst/>
                <a:latin typeface="Arial" panose="020B0604020202020204" pitchFamily="34" charset="0"/>
                <a:cs typeface="Arial" panose="020B0604020202020204" pitchFamily="34" charset="0"/>
              </a:rPr>
              <a:t>Asistencia de presidentas/es y secretarias/os  a las sesiones de los consejos locales </a:t>
            </a:r>
          </a:p>
          <a:p>
            <a:pPr>
              <a:defRPr sz="900">
                <a:solidFill>
                  <a:sysClr val="windowText" lastClr="000000"/>
                </a:solidFill>
                <a:latin typeface="Arial" panose="020B0604020202020204" pitchFamily="34" charset="0"/>
                <a:cs typeface="Arial" panose="020B0604020202020204" pitchFamily="34" charset="0"/>
              </a:defRPr>
            </a:pPr>
            <a:r>
              <a:rPr lang="es-MX" sz="900" b="1" i="0" baseline="0">
                <a:solidFill>
                  <a:sysClr val="windowText" lastClr="000000"/>
                </a:solidFill>
                <a:effectLst/>
                <a:latin typeface="Arial" panose="020B0604020202020204" pitchFamily="34" charset="0"/>
                <a:cs typeface="Arial" panose="020B0604020202020204" pitchFamily="34" charset="0"/>
              </a:rPr>
              <a:t>Proceso Electoral Local 2018-2019</a:t>
            </a:r>
          </a:p>
        </c:rich>
      </c:tx>
      <c:layout>
        <c:manualLayout>
          <c:xMode val="edge"/>
          <c:yMode val="edge"/>
          <c:x val="0.1152082239720035"/>
          <c:y val="3.2407407407407406E-2"/>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'Anexo 5'!$AK$40:$AK$41</c:f>
              <c:strCache>
                <c:ptCount val="2"/>
                <c:pt idx="1">
                  <c:v>Asistencias</c:v>
                </c:pt>
              </c:strCache>
            </c:strRef>
          </c:tx>
          <c:spPr>
            <a:solidFill>
              <a:srgbClr val="FF66CC"/>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2"/>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5'!$AJ$42:$AJ$43</c:f>
              <c:strCache>
                <c:ptCount val="2"/>
                <c:pt idx="0">
                  <c:v>Presidenta/e</c:v>
                </c:pt>
                <c:pt idx="1">
                  <c:v>Secretaria/o</c:v>
                </c:pt>
              </c:strCache>
            </c:strRef>
          </c:cat>
          <c:val>
            <c:numRef>
              <c:f>'Anexo 5'!$AK$42:$AK$43</c:f>
              <c:numCache>
                <c:formatCode>General</c:formatCode>
                <c:ptCount val="2"/>
                <c:pt idx="0">
                  <c:v>5</c:v>
                </c:pt>
                <c:pt idx="1">
                  <c:v>5</c:v>
                </c:pt>
              </c:numCache>
            </c:numRef>
          </c:val>
          <c:extLst>
            <c:ext xmlns:c16="http://schemas.microsoft.com/office/drawing/2014/chart" uri="{C3380CC4-5D6E-409C-BE32-E72D297353CC}">
              <c16:uniqueId val="{00000000-D96B-4033-9326-FC861D8ADC81}"/>
            </c:ext>
          </c:extLst>
        </c:ser>
        <c:ser>
          <c:idx val="1"/>
          <c:order val="1"/>
          <c:tx>
            <c:strRef>
              <c:f>'Anexo 5'!$AL$40:$AL$41</c:f>
              <c:strCache>
                <c:ptCount val="2"/>
                <c:pt idx="1">
                  <c:v>Inasistencia</c:v>
                </c:pt>
              </c:strCache>
            </c:strRef>
          </c:tx>
          <c:spPr>
            <a:solidFill>
              <a:schemeClr val="accent1"/>
            </a:solidFill>
            <a:ln>
              <a:noFill/>
            </a:ln>
            <a:effectLst>
              <a:outerShdw blurRad="40000" dist="23000" dir="5400000" rotWithShape="0">
                <a:srgbClr val="000000">
                  <a:alpha val="35000"/>
                </a:srgbClr>
              </a:outerShdw>
            </a:effectLst>
            <a:sp3d/>
          </c:spPr>
          <c:invertIfNegative val="0"/>
          <c:dLbls>
            <c:dLbl>
              <c:idx val="0"/>
              <c:layout>
                <c:manualLayout>
                  <c:x val="1.8705994424288039E-2"/>
                  <c:y val="-2.371208487806130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MX"/>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00D-43BA-A798-CFE0676DCFEC}"/>
                </c:ext>
              </c:extLst>
            </c:dLbl>
            <c:dLbl>
              <c:idx val="1"/>
              <c:layout>
                <c:manualLayout>
                  <c:x val="1.6367745121251949E-2"/>
                  <c:y val="-2.0748074268303641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MX"/>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00D-43BA-A798-CFE0676DCFE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5'!$AJ$42:$AJ$43</c:f>
              <c:strCache>
                <c:ptCount val="2"/>
                <c:pt idx="0">
                  <c:v>Presidenta/e</c:v>
                </c:pt>
                <c:pt idx="1">
                  <c:v>Secretaria/o</c:v>
                </c:pt>
              </c:strCache>
            </c:strRef>
          </c:cat>
          <c:val>
            <c:numRef>
              <c:f>'Anexo 5'!$AL$42:$AL$43</c:f>
              <c:numCache>
                <c:formatCode>General</c:formatCode>
                <c:ptCount val="2"/>
                <c:pt idx="0">
                  <c:v>0</c:v>
                </c:pt>
                <c:pt idx="1">
                  <c:v>0</c:v>
                </c:pt>
              </c:numCache>
            </c:numRef>
          </c:val>
          <c:extLst>
            <c:ext xmlns:c16="http://schemas.microsoft.com/office/drawing/2014/chart" uri="{C3380CC4-5D6E-409C-BE32-E72D297353CC}">
              <c16:uniqueId val="{00000001-D96B-4033-9326-FC861D8ADC81}"/>
            </c:ext>
          </c:extLst>
        </c:ser>
        <c:dLbls>
          <c:showLegendKey val="0"/>
          <c:showVal val="0"/>
          <c:showCatName val="0"/>
          <c:showSerName val="0"/>
          <c:showPercent val="0"/>
          <c:showBubbleSize val="0"/>
        </c:dLbls>
        <c:gapWidth val="150"/>
        <c:shape val="cylinder"/>
        <c:axId val="346087760"/>
        <c:axId val="346088304"/>
        <c:axId val="0"/>
      </c:bar3DChart>
      <c:catAx>
        <c:axId val="34608776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46088304"/>
        <c:crosses val="autoZero"/>
        <c:auto val="1"/>
        <c:lblAlgn val="ctr"/>
        <c:lblOffset val="100"/>
        <c:noMultiLvlLbl val="0"/>
      </c:catAx>
      <c:valAx>
        <c:axId val="346088304"/>
        <c:scaling>
          <c:orientation val="minMax"/>
        </c:scaling>
        <c:delete val="1"/>
        <c:axPos val="l"/>
        <c:numFmt formatCode="General" sourceLinked="1"/>
        <c:majorTickMark val="none"/>
        <c:minorTickMark val="none"/>
        <c:tickLblPos val="nextTo"/>
        <c:crossAx val="346087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i="0" baseline="0">
                <a:effectLst/>
                <a:latin typeface="Arial" panose="020B0604020202020204" pitchFamily="34" charset="0"/>
                <a:cs typeface="Arial" panose="020B0604020202020204" pitchFamily="34" charset="0"/>
              </a:rPr>
              <a:t>Gráfica 5.1
Número absoluto de asistencias e inasistencias de consejeras/os a las sesiones de los consejos locales
Proceso Electoral Local 2018-2019</a:t>
            </a:r>
            <a:endParaRPr lang="en-US" sz="1100">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5'!$D$29</c:f>
              <c:strCache>
                <c:ptCount val="1"/>
                <c:pt idx="0">
                  <c:v>Asistencias</c:v>
                </c:pt>
              </c:strCache>
            </c:strRef>
          </c:tx>
          <c:spPr>
            <a:solidFill>
              <a:srgbClr val="FF66CC"/>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5'!$G$27:$L$28</c:f>
              <c:strCache>
                <c:ptCount val="6"/>
                <c:pt idx="0">
                  <c:v>Consejera/o F1</c:v>
                </c:pt>
                <c:pt idx="1">
                  <c:v>Consejera/o F2</c:v>
                </c:pt>
                <c:pt idx="2">
                  <c:v>Consejera/o F3</c:v>
                </c:pt>
                <c:pt idx="3">
                  <c:v>Consejera/o F4</c:v>
                </c:pt>
                <c:pt idx="4">
                  <c:v>Consejera/o F5</c:v>
                </c:pt>
                <c:pt idx="5">
                  <c:v>Consejera/o F6</c:v>
                </c:pt>
              </c:strCache>
            </c:strRef>
          </c:cat>
          <c:val>
            <c:numRef>
              <c:f>'Anexo 5'!$G$29:$L$29</c:f>
              <c:numCache>
                <c:formatCode>General</c:formatCode>
                <c:ptCount val="6"/>
                <c:pt idx="0">
                  <c:v>5</c:v>
                </c:pt>
                <c:pt idx="1">
                  <c:v>5</c:v>
                </c:pt>
                <c:pt idx="2">
                  <c:v>5</c:v>
                </c:pt>
                <c:pt idx="3">
                  <c:v>5</c:v>
                </c:pt>
                <c:pt idx="4">
                  <c:v>5</c:v>
                </c:pt>
                <c:pt idx="5">
                  <c:v>5</c:v>
                </c:pt>
              </c:numCache>
            </c:numRef>
          </c:val>
          <c:extLst>
            <c:ext xmlns:c16="http://schemas.microsoft.com/office/drawing/2014/chart" uri="{C3380CC4-5D6E-409C-BE32-E72D297353CC}">
              <c16:uniqueId val="{00000000-455E-4CA6-A3A6-E6FDFFD3A2AA}"/>
            </c:ext>
          </c:extLst>
        </c:ser>
        <c:ser>
          <c:idx val="1"/>
          <c:order val="1"/>
          <c:tx>
            <c:strRef>
              <c:f>'Anexo 5'!$D$30</c:f>
              <c:strCache>
                <c:ptCount val="1"/>
                <c:pt idx="0">
                  <c:v>Inasistencias</c:v>
                </c:pt>
              </c:strCache>
            </c:strRef>
          </c:tx>
          <c:spPr>
            <a:solidFill>
              <a:schemeClr val="tx2">
                <a:lumMod val="60000"/>
                <a:lumOff val="4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5'!$G$27:$L$28</c:f>
              <c:strCache>
                <c:ptCount val="6"/>
                <c:pt idx="0">
                  <c:v>Consejera/o F1</c:v>
                </c:pt>
                <c:pt idx="1">
                  <c:v>Consejera/o F2</c:v>
                </c:pt>
                <c:pt idx="2">
                  <c:v>Consejera/o F3</c:v>
                </c:pt>
                <c:pt idx="3">
                  <c:v>Consejera/o F4</c:v>
                </c:pt>
                <c:pt idx="4">
                  <c:v>Consejera/o F5</c:v>
                </c:pt>
                <c:pt idx="5">
                  <c:v>Consejera/o F6</c:v>
                </c:pt>
              </c:strCache>
            </c:strRef>
          </c:cat>
          <c:val>
            <c:numRef>
              <c:f>'Anexo 5'!$G$30:$L$30</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455E-4CA6-A3A6-E6FDFFD3A2AA}"/>
            </c:ext>
          </c:extLst>
        </c:ser>
        <c:dLbls>
          <c:showLegendKey val="0"/>
          <c:showVal val="1"/>
          <c:showCatName val="0"/>
          <c:showSerName val="0"/>
          <c:showPercent val="0"/>
          <c:showBubbleSize val="0"/>
        </c:dLbls>
        <c:gapWidth val="150"/>
        <c:shape val="box"/>
        <c:axId val="346081776"/>
        <c:axId val="346081232"/>
        <c:axId val="0"/>
      </c:bar3DChart>
      <c:catAx>
        <c:axId val="3460817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46081232"/>
        <c:crosses val="autoZero"/>
        <c:auto val="1"/>
        <c:lblAlgn val="ctr"/>
        <c:lblOffset val="100"/>
        <c:noMultiLvlLbl val="0"/>
      </c:catAx>
      <c:valAx>
        <c:axId val="3460812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46081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10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es-MX" sz="1100" b="1" i="0" baseline="0">
                <a:effectLst/>
                <a:latin typeface="Arial" panose="020B0604020202020204" pitchFamily="34" charset="0"/>
                <a:cs typeface="Arial" panose="020B0604020202020204" pitchFamily="34" charset="0"/>
              </a:rPr>
              <a:t>Gráfica 8</a:t>
            </a:r>
            <a:endParaRPr lang="es-MX" sz="1100">
              <a:effectLst/>
              <a:latin typeface="Arial" panose="020B0604020202020204" pitchFamily="34" charset="0"/>
              <a:cs typeface="Arial" panose="020B0604020202020204" pitchFamily="34" charset="0"/>
            </a:endParaRPr>
          </a:p>
          <a:p>
            <a:pPr algn="ctr" rtl="0">
              <a:defRPr sz="1100">
                <a:solidFill>
                  <a:sysClr val="windowText" lastClr="000000">
                    <a:lumMod val="65000"/>
                    <a:lumOff val="35000"/>
                  </a:sysClr>
                </a:solidFill>
                <a:latin typeface="Arial" panose="020B0604020202020204" pitchFamily="34" charset="0"/>
                <a:cs typeface="Arial" panose="020B0604020202020204" pitchFamily="34" charset="0"/>
              </a:defRPr>
            </a:pPr>
            <a:r>
              <a:rPr lang="es-MX" sz="1100" b="1" i="0" u="none" strike="noStrike" kern="1200" spc="0" baseline="0">
                <a:solidFill>
                  <a:sysClr val="windowText" lastClr="000000">
                    <a:lumMod val="65000"/>
                    <a:lumOff val="35000"/>
                  </a:sysClr>
                </a:solidFill>
                <a:effectLst/>
                <a:latin typeface="Arial" panose="020B0604020202020204" pitchFamily="34" charset="0"/>
                <a:ea typeface="+mn-ea"/>
                <a:cs typeface="Arial" panose="020B0604020202020204" pitchFamily="34" charset="0"/>
              </a:rPr>
              <a:t>Número absoluto de asistencias e inasistencias de vocales  a las sesiones de los consejos locales</a:t>
            </a:r>
          </a:p>
          <a:p>
            <a:pPr algn="ctr" rtl="0">
              <a:defRPr sz="1100">
                <a:solidFill>
                  <a:sysClr val="windowText" lastClr="000000">
                    <a:lumMod val="65000"/>
                    <a:lumOff val="35000"/>
                  </a:sysClr>
                </a:solidFill>
                <a:latin typeface="Arial" panose="020B0604020202020204" pitchFamily="34" charset="0"/>
                <a:cs typeface="Arial" panose="020B0604020202020204" pitchFamily="34" charset="0"/>
              </a:defRPr>
            </a:pPr>
            <a:r>
              <a:rPr lang="es-MX" sz="1100" b="1" i="0" u="none" strike="noStrike" kern="1200" spc="0" baseline="0">
                <a:solidFill>
                  <a:sysClr val="windowText" lastClr="000000">
                    <a:lumMod val="65000"/>
                    <a:lumOff val="35000"/>
                  </a:sysClr>
                </a:solidFill>
                <a:effectLst/>
                <a:latin typeface="Arial" panose="020B0604020202020204" pitchFamily="34" charset="0"/>
                <a:ea typeface="+mn-ea"/>
                <a:cs typeface="Arial" panose="020B0604020202020204" pitchFamily="34" charset="0"/>
              </a:rPr>
              <a:t>Proceso Electoral Local 2018-2019</a:t>
            </a:r>
          </a:p>
        </c:rich>
      </c:tx>
      <c:overlay val="0"/>
      <c:spPr>
        <a:noFill/>
        <a:ln>
          <a:noFill/>
        </a:ln>
        <a:effectLst/>
      </c:spPr>
      <c:txPr>
        <a:bodyPr rot="0" spcFirstLastPara="1" vertOverflow="ellipsis" vert="horz" wrap="square" anchor="ctr" anchorCtr="1"/>
        <a:lstStyle/>
        <a:p>
          <a:pPr algn="ctr" rtl="0">
            <a:defRPr sz="110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5'!$D$29</c:f>
              <c:strCache>
                <c:ptCount val="1"/>
                <c:pt idx="0">
                  <c:v>Asistencias</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5'!$M$27:$O$28</c:f>
              <c:strCache>
                <c:ptCount val="3"/>
                <c:pt idx="0">
                  <c:v>VOE</c:v>
                </c:pt>
                <c:pt idx="1">
                  <c:v>VRFE</c:v>
                </c:pt>
                <c:pt idx="2">
                  <c:v>VCEyEC</c:v>
                </c:pt>
              </c:strCache>
            </c:strRef>
          </c:cat>
          <c:val>
            <c:numRef>
              <c:f>'Anexo 5'!$M$29:$O$29</c:f>
              <c:numCache>
                <c:formatCode>General</c:formatCode>
                <c:ptCount val="3"/>
                <c:pt idx="0">
                  <c:v>5</c:v>
                </c:pt>
                <c:pt idx="1">
                  <c:v>4</c:v>
                </c:pt>
                <c:pt idx="2">
                  <c:v>5</c:v>
                </c:pt>
              </c:numCache>
            </c:numRef>
          </c:val>
          <c:extLst>
            <c:ext xmlns:c16="http://schemas.microsoft.com/office/drawing/2014/chart" uri="{C3380CC4-5D6E-409C-BE32-E72D297353CC}">
              <c16:uniqueId val="{00000000-BB88-4817-9251-E2ED3973CD1E}"/>
            </c:ext>
          </c:extLst>
        </c:ser>
        <c:ser>
          <c:idx val="1"/>
          <c:order val="1"/>
          <c:tx>
            <c:strRef>
              <c:f>'Anexo 5'!$D$30</c:f>
              <c:strCache>
                <c:ptCount val="1"/>
                <c:pt idx="0">
                  <c:v>Inasistencias</c:v>
                </c:pt>
              </c:strCache>
            </c:strRef>
          </c:tx>
          <c:spPr>
            <a:solidFill>
              <a:srgbClr val="FF000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5'!$M$27:$O$28</c:f>
              <c:strCache>
                <c:ptCount val="3"/>
                <c:pt idx="0">
                  <c:v>VOE</c:v>
                </c:pt>
                <c:pt idx="1">
                  <c:v>VRFE</c:v>
                </c:pt>
                <c:pt idx="2">
                  <c:v>VCEyEC</c:v>
                </c:pt>
              </c:strCache>
            </c:strRef>
          </c:cat>
          <c:val>
            <c:numRef>
              <c:f>'Anexo 5'!$M$30:$O$30</c:f>
              <c:numCache>
                <c:formatCode>General</c:formatCode>
                <c:ptCount val="3"/>
                <c:pt idx="0">
                  <c:v>0</c:v>
                </c:pt>
                <c:pt idx="1">
                  <c:v>1</c:v>
                </c:pt>
                <c:pt idx="2">
                  <c:v>0</c:v>
                </c:pt>
              </c:numCache>
            </c:numRef>
          </c:val>
          <c:extLst>
            <c:ext xmlns:c16="http://schemas.microsoft.com/office/drawing/2014/chart" uri="{C3380CC4-5D6E-409C-BE32-E72D297353CC}">
              <c16:uniqueId val="{00000001-BB88-4817-9251-E2ED3973CD1E}"/>
            </c:ext>
          </c:extLst>
        </c:ser>
        <c:dLbls>
          <c:showLegendKey val="0"/>
          <c:showVal val="1"/>
          <c:showCatName val="0"/>
          <c:showSerName val="0"/>
          <c:showPercent val="0"/>
          <c:showBubbleSize val="0"/>
        </c:dLbls>
        <c:gapWidth val="150"/>
        <c:shape val="box"/>
        <c:axId val="346082864"/>
        <c:axId val="609004112"/>
        <c:axId val="0"/>
      </c:bar3DChart>
      <c:catAx>
        <c:axId val="3460828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609004112"/>
        <c:crosses val="autoZero"/>
        <c:auto val="1"/>
        <c:lblAlgn val="ctr"/>
        <c:lblOffset val="100"/>
        <c:noMultiLvlLbl val="0"/>
      </c:catAx>
      <c:valAx>
        <c:axId val="609004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46082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MX" sz="1000" b="1" i="0" baseline="0">
                <a:solidFill>
                  <a:sysClr val="windowText" lastClr="000000"/>
                </a:solidFill>
                <a:effectLst/>
                <a:latin typeface="Arial" panose="020B0604020202020204" pitchFamily="34" charset="0"/>
                <a:cs typeface="Arial" panose="020B0604020202020204" pitchFamily="34" charset="0"/>
              </a:rPr>
              <a:t>Gráfica 2</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2018-2019</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Cobertura de asistencia e inasistencia (%) de las consejeras y consejeros electorales locales según el número de fórmula</a:t>
            </a:r>
            <a:endParaRPr lang="es-MX"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5'!$H$33</c:f>
              <c:strCache>
                <c:ptCount val="1"/>
                <c:pt idx="0">
                  <c:v>Asistencias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dLbl>
              <c:idx val="0"/>
              <c:layout>
                <c:manualLayout>
                  <c:x val="6.4060572718333897E-3"/>
                  <c:y val="6.530487994571981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9D7-43C4-A550-EC1B510AC0EB}"/>
                </c:ext>
              </c:extLst>
            </c:dLbl>
            <c:dLbl>
              <c:idx val="1"/>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D7-43C4-A550-EC1B510AC0EB}"/>
                </c:ext>
              </c:extLst>
            </c:dLbl>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D7-43C4-A550-EC1B510AC0EB}"/>
                </c:ext>
              </c:extLst>
            </c:dLbl>
            <c:dLbl>
              <c:idx val="3"/>
              <c:layout>
                <c:manualLayout>
                  <c:x val="6.4060572718333897E-3"/>
                  <c:y val="3.26524399728593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9D7-43C4-A550-EC1B510AC0EB}"/>
                </c:ext>
              </c:extLst>
            </c:dLbl>
            <c:dLbl>
              <c:idx val="4"/>
              <c:layout>
                <c:manualLayout>
                  <c:x val="4.270704847888848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9D7-43C4-A550-EC1B510AC0EB}"/>
                </c:ext>
              </c:extLst>
            </c:dLbl>
            <c:dLbl>
              <c:idx val="5"/>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D7-43C4-A550-EC1B510AC0E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5'!$G$34:$G$39</c:f>
              <c:strCache>
                <c:ptCount val="6"/>
                <c:pt idx="0">
                  <c:v>F1</c:v>
                </c:pt>
                <c:pt idx="1">
                  <c:v>F2</c:v>
                </c:pt>
                <c:pt idx="2">
                  <c:v>F3</c:v>
                </c:pt>
                <c:pt idx="3">
                  <c:v>F4</c:v>
                </c:pt>
                <c:pt idx="4">
                  <c:v>F5</c:v>
                </c:pt>
                <c:pt idx="5">
                  <c:v>F6</c:v>
                </c:pt>
              </c:strCache>
            </c:strRef>
          </c:cat>
          <c:val>
            <c:numRef>
              <c:f>'Anexo 5'!$H$34:$H$39</c:f>
              <c:numCache>
                <c:formatCode>0.0</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6-39D7-43C4-A550-EC1B510AC0EB}"/>
            </c:ext>
          </c:extLst>
        </c:ser>
        <c:ser>
          <c:idx val="1"/>
          <c:order val="1"/>
          <c:tx>
            <c:strRef>
              <c:f>'Anexo 5'!$I$33</c:f>
              <c:strCache>
                <c:ptCount val="1"/>
                <c:pt idx="0">
                  <c:v>Inasistencias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9D7-43C4-A550-EC1B510AC0EB}"/>
                </c:ext>
              </c:extLst>
            </c:dLbl>
            <c:dLbl>
              <c:idx val="3"/>
              <c:layout>
                <c:manualLayout>
                  <c:x val="6.4060572718333897E-3"/>
                  <c:y val="-3.26524399728599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9D7-43C4-A550-EC1B510AC0EB}"/>
                </c:ext>
              </c:extLst>
            </c:dLbl>
            <c:dLbl>
              <c:idx val="4"/>
              <c:layout>
                <c:manualLayout>
                  <c:x val="8.541409695777775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9D7-43C4-A550-EC1B510AC0EB}"/>
                </c:ext>
              </c:extLst>
            </c:dLbl>
            <c:dLbl>
              <c:idx val="5"/>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9D7-43C4-A550-EC1B510AC0E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5'!$G$34:$G$39</c:f>
              <c:strCache>
                <c:ptCount val="6"/>
                <c:pt idx="0">
                  <c:v>F1</c:v>
                </c:pt>
                <c:pt idx="1">
                  <c:v>F2</c:v>
                </c:pt>
                <c:pt idx="2">
                  <c:v>F3</c:v>
                </c:pt>
                <c:pt idx="3">
                  <c:v>F4</c:v>
                </c:pt>
                <c:pt idx="4">
                  <c:v>F5</c:v>
                </c:pt>
                <c:pt idx="5">
                  <c:v>F6</c:v>
                </c:pt>
              </c:strCache>
            </c:strRef>
          </c:cat>
          <c:val>
            <c:numRef>
              <c:f>'Anexo 5'!$I$34:$I$39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39D7-43C4-A550-EC1B510AC0EB}"/>
            </c:ext>
          </c:extLst>
        </c:ser>
        <c:dLbls>
          <c:showLegendKey val="0"/>
          <c:showVal val="0"/>
          <c:showCatName val="0"/>
          <c:showSerName val="0"/>
          <c:showPercent val="0"/>
          <c:showBubbleSize val="0"/>
        </c:dLbls>
        <c:gapWidth val="150"/>
        <c:shape val="cylinder"/>
        <c:axId val="609005744"/>
        <c:axId val="609006832"/>
        <c:axId val="0"/>
      </c:bar3DChart>
      <c:catAx>
        <c:axId val="60900574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09006832"/>
        <c:crosses val="autoZero"/>
        <c:auto val="1"/>
        <c:lblAlgn val="ctr"/>
        <c:lblOffset val="100"/>
        <c:noMultiLvlLbl val="0"/>
      </c:catAx>
      <c:valAx>
        <c:axId val="609006832"/>
        <c:scaling>
          <c:orientation val="minMax"/>
        </c:scaling>
        <c:delete val="1"/>
        <c:axPos val="l"/>
        <c:numFmt formatCode="0%" sourceLinked="1"/>
        <c:majorTickMark val="out"/>
        <c:minorTickMark val="none"/>
        <c:tickLblPos val="nextTo"/>
        <c:crossAx val="60900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solidFill>
        <a:sysClr val="windowText" lastClr="000000"/>
      </a:solidFill>
      <a:round/>
    </a:ln>
    <a:effectLst/>
  </c:spPr>
  <c:txPr>
    <a:bodyPr/>
    <a:lstStyle/>
    <a:p>
      <a:pPr>
        <a:defRPr/>
      </a:pPr>
      <a:endParaRPr lang="es-MX"/>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4.jpeg"/><Relationship Id="rId7" Type="http://schemas.openxmlformats.org/officeDocument/2006/relationships/image" Target="../media/image7.png"/><Relationship Id="rId2" Type="http://schemas.openxmlformats.org/officeDocument/2006/relationships/image" Target="../media/image3.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chart" Target="../charts/chart12.xml"/><Relationship Id="rId5" Type="http://schemas.openxmlformats.org/officeDocument/2006/relationships/image" Target="../media/image5.png"/><Relationship Id="rId10" Type="http://schemas.openxmlformats.org/officeDocument/2006/relationships/chart" Target="../charts/chart11.xml"/><Relationship Id="rId4" Type="http://schemas.openxmlformats.org/officeDocument/2006/relationships/chart" Target="../charts/chart10.xml"/><Relationship Id="rId9" Type="http://schemas.openxmlformats.org/officeDocument/2006/relationships/image" Target="../media/image9.png"/></Relationships>
</file>

<file path=xl/drawings/_rels/drawing11.xml.rels><?xml version="1.0" encoding="UTF-8" standalone="yes"?>
<Relationships xmlns="http://schemas.openxmlformats.org/package/2006/relationships"><Relationship Id="rId8" Type="http://schemas.openxmlformats.org/officeDocument/2006/relationships/image" Target="../media/image7.png"/><Relationship Id="rId13" Type="http://schemas.openxmlformats.org/officeDocument/2006/relationships/chart" Target="../charts/chart15.xml"/><Relationship Id="rId3" Type="http://schemas.openxmlformats.org/officeDocument/2006/relationships/image" Target="../media/image4.jpeg"/><Relationship Id="rId7" Type="http://schemas.openxmlformats.org/officeDocument/2006/relationships/image" Target="../media/image6.png"/><Relationship Id="rId12" Type="http://schemas.openxmlformats.org/officeDocument/2006/relationships/chart" Target="../charts/chart14.xml"/><Relationship Id="rId2" Type="http://schemas.openxmlformats.org/officeDocument/2006/relationships/image" Target="../media/image3.gif"/><Relationship Id="rId1" Type="http://schemas.openxmlformats.org/officeDocument/2006/relationships/image" Target="../media/image1.jpeg"/><Relationship Id="rId6" Type="http://schemas.openxmlformats.org/officeDocument/2006/relationships/image" Target="../media/image5.png"/><Relationship Id="rId11" Type="http://schemas.openxmlformats.org/officeDocument/2006/relationships/image" Target="../media/image9.png"/><Relationship Id="rId5" Type="http://schemas.openxmlformats.org/officeDocument/2006/relationships/chart" Target="../charts/chart13.xml"/><Relationship Id="rId10" Type="http://schemas.openxmlformats.org/officeDocument/2006/relationships/image" Target="../media/image11.png"/><Relationship Id="rId4" Type="http://schemas.openxmlformats.org/officeDocument/2006/relationships/image" Target="../media/image10.png"/><Relationship Id="rId9" Type="http://schemas.openxmlformats.org/officeDocument/2006/relationships/image" Target="../media/image8.png"/></Relationships>
</file>

<file path=xl/drawings/_rels/drawing12.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13.jpeg"/><Relationship Id="rId7" Type="http://schemas.openxmlformats.org/officeDocument/2006/relationships/image" Target="../media/image17.png"/><Relationship Id="rId2" Type="http://schemas.openxmlformats.org/officeDocument/2006/relationships/image" Target="../media/image12.png"/><Relationship Id="rId1" Type="http://schemas.openxmlformats.org/officeDocument/2006/relationships/image" Target="../media/image1.jpeg"/><Relationship Id="rId6" Type="http://schemas.openxmlformats.org/officeDocument/2006/relationships/image" Target="../media/image16.jpeg"/><Relationship Id="rId5" Type="http://schemas.openxmlformats.org/officeDocument/2006/relationships/image" Target="../media/image15.png"/><Relationship Id="rId4" Type="http://schemas.openxmlformats.org/officeDocument/2006/relationships/image" Target="../media/image14.jpeg"/><Relationship Id="rId9" Type="http://schemas.openxmlformats.org/officeDocument/2006/relationships/chart" Target="../charts/chart16.xml"/></Relationships>
</file>

<file path=xl/drawings/_rels/drawing13.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image" Target="../media/image1.jpeg"/><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219074</xdr:colOff>
      <xdr:row>0</xdr:row>
      <xdr:rowOff>28575</xdr:rowOff>
    </xdr:from>
    <xdr:to>
      <xdr:col>3</xdr:col>
      <xdr:colOff>323849</xdr:colOff>
      <xdr:row>2</xdr:row>
      <xdr:rowOff>142875</xdr:rowOff>
    </xdr:to>
    <xdr:pic>
      <xdr:nvPicPr>
        <xdr:cNvPr id="4" name="1 Imagen" descr="C:\Users\ALEJAN~1\AppData\Local\Temp\Rar$DI00.129\logo_carta_color1.jp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4" y="28575"/>
          <a:ext cx="1704975" cy="685800"/>
        </a:xfrm>
        <a:prstGeom prst="rect">
          <a:avLst/>
        </a:prstGeom>
        <a:noFill/>
        <a:ln>
          <a:noFill/>
        </a:ln>
      </xdr:spPr>
    </xdr:pic>
    <xdr:clientData/>
  </xdr:twoCellAnchor>
  <xdr:twoCellAnchor>
    <xdr:from>
      <xdr:col>1</xdr:col>
      <xdr:colOff>180975</xdr:colOff>
      <xdr:row>19</xdr:row>
      <xdr:rowOff>66676</xdr:rowOff>
    </xdr:from>
    <xdr:to>
      <xdr:col>16</xdr:col>
      <xdr:colOff>223519</xdr:colOff>
      <xdr:row>37</xdr:row>
      <xdr:rowOff>185738</xdr:rowOff>
    </xdr:to>
    <xdr:graphicFrame macro="">
      <xdr:nvGraphicFramePr>
        <xdr:cNvPr id="2" name="1 Gráfico">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242887</xdr:colOff>
      <xdr:row>20</xdr:row>
      <xdr:rowOff>128588</xdr:rowOff>
    </xdr:from>
    <xdr:to>
      <xdr:col>33</xdr:col>
      <xdr:colOff>45459</xdr:colOff>
      <xdr:row>41</xdr:row>
      <xdr:rowOff>64078</xdr:rowOff>
    </xdr:to>
    <xdr:graphicFrame macro="">
      <xdr:nvGraphicFramePr>
        <xdr:cNvPr id="5" name="Gráfico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146195</xdr:colOff>
      <xdr:row>1</xdr:row>
      <xdr:rowOff>180975</xdr:rowOff>
    </xdr:to>
    <xdr:pic>
      <xdr:nvPicPr>
        <xdr:cNvPr id="2" name="1 Imagen" descr="C:\Users\ALEJAN~1\AppData\Local\Temp\Rar$DI00.129\logo_carta_color1.jpg">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9725" cy="685800"/>
        </a:xfrm>
        <a:prstGeom prst="rect">
          <a:avLst/>
        </a:prstGeom>
        <a:noFill/>
        <a:ln>
          <a:noFill/>
        </a:ln>
      </xdr:spPr>
    </xdr:pic>
    <xdr:clientData/>
  </xdr:twoCellAnchor>
  <xdr:twoCellAnchor editAs="oneCell">
    <xdr:from>
      <xdr:col>3</xdr:col>
      <xdr:colOff>59056</xdr:colOff>
      <xdr:row>6</xdr:row>
      <xdr:rowOff>38101</xdr:rowOff>
    </xdr:from>
    <xdr:to>
      <xdr:col>3</xdr:col>
      <xdr:colOff>601980</xdr:colOff>
      <xdr:row>6</xdr:row>
      <xdr:rowOff>581025</xdr:rowOff>
    </xdr:to>
    <xdr:pic>
      <xdr:nvPicPr>
        <xdr:cNvPr id="5" name="4 Imagen" descr="http://www.pan.org.mx/wp-content/uploads/2012/07/PAN-logo.gif">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87323" y="2354408"/>
          <a:ext cx="542924" cy="542924"/>
        </a:xfrm>
        <a:prstGeom prst="rect">
          <a:avLst/>
        </a:prstGeom>
        <a:noFill/>
        <a:ln>
          <a:noFill/>
        </a:ln>
      </xdr:spPr>
    </xdr:pic>
    <xdr:clientData/>
  </xdr:twoCellAnchor>
  <xdr:twoCellAnchor editAs="oneCell">
    <xdr:from>
      <xdr:col>4</xdr:col>
      <xdr:colOff>85726</xdr:colOff>
      <xdr:row>6</xdr:row>
      <xdr:rowOff>47626</xdr:rowOff>
    </xdr:from>
    <xdr:to>
      <xdr:col>4</xdr:col>
      <xdr:colOff>600076</xdr:colOff>
      <xdr:row>6</xdr:row>
      <xdr:rowOff>561976</xdr:rowOff>
    </xdr:to>
    <xdr:pic>
      <xdr:nvPicPr>
        <xdr:cNvPr id="6" name="5 Imagen" descr="http://www.starmedia.com/imagenes/2012/12/pri-impulsara-renovacion-a-fondo-1.jpg">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59506" y="2089786"/>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0</xdr:rowOff>
    </xdr:from>
    <xdr:to>
      <xdr:col>3</xdr:col>
      <xdr:colOff>146195</xdr:colOff>
      <xdr:row>1</xdr:row>
      <xdr:rowOff>180975</xdr:rowOff>
    </xdr:to>
    <xdr:pic>
      <xdr:nvPicPr>
        <xdr:cNvPr id="12" name="11 Imagen" descr="C:\Users\ALEJAN~1\AppData\Local\Temp\Rar$DI00.129\logo_carta_color1.jpg">
          <a:extLst>
            <a:ext uri="{FF2B5EF4-FFF2-40B4-BE49-F238E27FC236}">
              <a16:creationId xmlns:a16="http://schemas.microsoft.com/office/drawing/2014/main" id="{00000000-0008-0000-08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9725" cy="685800"/>
        </a:xfrm>
        <a:prstGeom prst="rect">
          <a:avLst/>
        </a:prstGeom>
        <a:noFill/>
        <a:ln>
          <a:noFill/>
        </a:ln>
      </xdr:spPr>
    </xdr:pic>
    <xdr:clientData/>
  </xdr:twoCellAnchor>
  <xdr:twoCellAnchor editAs="oneCell">
    <xdr:from>
      <xdr:col>2</xdr:col>
      <xdr:colOff>0</xdr:colOff>
      <xdr:row>0</xdr:row>
      <xdr:rowOff>0</xdr:rowOff>
    </xdr:from>
    <xdr:to>
      <xdr:col>3</xdr:col>
      <xdr:colOff>146195</xdr:colOff>
      <xdr:row>1</xdr:row>
      <xdr:rowOff>180975</xdr:rowOff>
    </xdr:to>
    <xdr:pic>
      <xdr:nvPicPr>
        <xdr:cNvPr id="22" name="21 Imagen" descr="C:\Users\ALEJAN~1\AppData\Local\Temp\Rar$DI00.129\logo_carta_color1.jpg">
          <a:extLst>
            <a:ext uri="{FF2B5EF4-FFF2-40B4-BE49-F238E27FC236}">
              <a16:creationId xmlns:a16="http://schemas.microsoft.com/office/drawing/2014/main" id="{00000000-0008-0000-0800-00001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9725" cy="685800"/>
        </a:xfrm>
        <a:prstGeom prst="rect">
          <a:avLst/>
        </a:prstGeom>
        <a:noFill/>
        <a:ln>
          <a:noFill/>
        </a:ln>
      </xdr:spPr>
    </xdr:pic>
    <xdr:clientData/>
  </xdr:twoCellAnchor>
  <xdr:twoCellAnchor>
    <xdr:from>
      <xdr:col>11</xdr:col>
      <xdr:colOff>246203</xdr:colOff>
      <xdr:row>17</xdr:row>
      <xdr:rowOff>151830</xdr:rowOff>
    </xdr:from>
    <xdr:to>
      <xdr:col>18</xdr:col>
      <xdr:colOff>504826</xdr:colOff>
      <xdr:row>36</xdr:row>
      <xdr:rowOff>116032</xdr:rowOff>
    </xdr:to>
    <xdr:graphicFrame macro="">
      <xdr:nvGraphicFramePr>
        <xdr:cNvPr id="37" name="36 Gráfico">
          <a:extLst>
            <a:ext uri="{FF2B5EF4-FFF2-40B4-BE49-F238E27FC236}">
              <a16:creationId xmlns:a16="http://schemas.microsoft.com/office/drawing/2014/main" id="{00000000-0008-0000-0800-000025000000}"/>
            </a:ext>
            <a:ext uri="{147F2762-F138-4A5C-976F-8EAC2B608ADB}">
              <a16:predDERef xmlns:a16="http://schemas.microsoft.com/office/drawing/2014/main" pred="{00000000-0008-0000-08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8</xdr:col>
      <xdr:colOff>53340</xdr:colOff>
      <xdr:row>6</xdr:row>
      <xdr:rowOff>30480</xdr:rowOff>
    </xdr:from>
    <xdr:to>
      <xdr:col>8</xdr:col>
      <xdr:colOff>610251</xdr:colOff>
      <xdr:row>6</xdr:row>
      <xdr:rowOff>586739</xdr:rowOff>
    </xdr:to>
    <xdr:pic>
      <xdr:nvPicPr>
        <xdr:cNvPr id="23" name="Imagen 22">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278880" y="2072640"/>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68580</xdr:colOff>
      <xdr:row>6</xdr:row>
      <xdr:rowOff>36058</xdr:rowOff>
    </xdr:from>
    <xdr:to>
      <xdr:col>6</xdr:col>
      <xdr:colOff>617219</xdr:colOff>
      <xdr:row>6</xdr:row>
      <xdr:rowOff>579120</xdr:rowOff>
    </xdr:to>
    <xdr:pic>
      <xdr:nvPicPr>
        <xdr:cNvPr id="25" name="Imagen 24">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968240" y="2078218"/>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53341</xdr:colOff>
      <xdr:row>6</xdr:row>
      <xdr:rowOff>22860</xdr:rowOff>
    </xdr:from>
    <xdr:to>
      <xdr:col>5</xdr:col>
      <xdr:colOff>630789</xdr:colOff>
      <xdr:row>6</xdr:row>
      <xdr:rowOff>591603</xdr:rowOff>
    </xdr:to>
    <xdr:pic>
      <xdr:nvPicPr>
        <xdr:cNvPr id="26" name="Imagen 25">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4290061" y="2065020"/>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45721</xdr:colOff>
      <xdr:row>6</xdr:row>
      <xdr:rowOff>30481</xdr:rowOff>
    </xdr:from>
    <xdr:to>
      <xdr:col>9</xdr:col>
      <xdr:colOff>595549</xdr:colOff>
      <xdr:row>6</xdr:row>
      <xdr:rowOff>586739</xdr:rowOff>
    </xdr:to>
    <xdr:pic>
      <xdr:nvPicPr>
        <xdr:cNvPr id="29" name="Imagen 28">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597141" y="2072641"/>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53341</xdr:colOff>
      <xdr:row>6</xdr:row>
      <xdr:rowOff>17962</xdr:rowOff>
    </xdr:from>
    <xdr:to>
      <xdr:col>7</xdr:col>
      <xdr:colOff>632461</xdr:colOff>
      <xdr:row>6</xdr:row>
      <xdr:rowOff>591911</xdr:rowOff>
    </xdr:to>
    <xdr:pic>
      <xdr:nvPicPr>
        <xdr:cNvPr id="17" name="Imagen 16">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5356861" y="2060122"/>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510403</xdr:colOff>
      <xdr:row>1</xdr:row>
      <xdr:rowOff>90947</xdr:rowOff>
    </xdr:from>
    <xdr:to>
      <xdr:col>20</xdr:col>
      <xdr:colOff>240846</xdr:colOff>
      <xdr:row>16</xdr:row>
      <xdr:rowOff>40925</xdr:rowOff>
    </xdr:to>
    <xdr:graphicFrame macro="">
      <xdr:nvGraphicFramePr>
        <xdr:cNvPr id="19" name="Gráfico 18">
          <a:extLst>
            <a:ext uri="{FF2B5EF4-FFF2-40B4-BE49-F238E27FC236}">
              <a16:creationId xmlns:a16="http://schemas.microsoft.com/office/drawing/2014/main" id="{00000000-0008-0000-0800-000013000000}"/>
            </a:ext>
            <a:ext uri="{147F2762-F138-4A5C-976F-8EAC2B608ADB}">
              <a16:predDERef xmlns:a16="http://schemas.microsoft.com/office/drawing/2014/main" pred="{00000000-0008-0000-08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18</xdr:col>
      <xdr:colOff>734240</xdr:colOff>
      <xdr:row>17</xdr:row>
      <xdr:rowOff>186733</xdr:rowOff>
    </xdr:from>
    <xdr:to>
      <xdr:col>25</xdr:col>
      <xdr:colOff>237259</xdr:colOff>
      <xdr:row>36</xdr:row>
      <xdr:rowOff>141143</xdr:rowOff>
    </xdr:to>
    <xdr:graphicFrame macro="">
      <xdr:nvGraphicFramePr>
        <xdr:cNvPr id="20" name="Gráfico 19">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xdr:col>
      <xdr:colOff>95250</xdr:colOff>
      <xdr:row>36</xdr:row>
      <xdr:rowOff>124914</xdr:rowOff>
    </xdr:from>
    <xdr:to>
      <xdr:col>3</xdr:col>
      <xdr:colOff>638174</xdr:colOff>
      <xdr:row>39</xdr:row>
      <xdr:rowOff>96338</xdr:rowOff>
    </xdr:to>
    <xdr:pic>
      <xdr:nvPicPr>
        <xdr:cNvPr id="33" name="4 Imagen" descr="http://www.pan.org.mx/wp-content/uploads/2012/07/PAN-logo.gif">
          <a:extLst>
            <a:ext uri="{FF2B5EF4-FFF2-40B4-BE49-F238E27FC236}">
              <a16:creationId xmlns:a16="http://schemas.microsoft.com/office/drawing/2014/main" id="{00000000-0008-0000-0800-000021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2575" y="8573589"/>
          <a:ext cx="542924" cy="542924"/>
        </a:xfrm>
        <a:prstGeom prst="rect">
          <a:avLst/>
        </a:prstGeom>
        <a:noFill/>
        <a:ln>
          <a:noFill/>
        </a:ln>
      </xdr:spPr>
    </xdr:pic>
    <xdr:clientData/>
  </xdr:twoCellAnchor>
  <xdr:twoCellAnchor editAs="oneCell">
    <xdr:from>
      <xdr:col>4</xdr:col>
      <xdr:colOff>121920</xdr:colOff>
      <xdr:row>36</xdr:row>
      <xdr:rowOff>134439</xdr:rowOff>
    </xdr:from>
    <xdr:to>
      <xdr:col>4</xdr:col>
      <xdr:colOff>636270</xdr:colOff>
      <xdr:row>39</xdr:row>
      <xdr:rowOff>77289</xdr:rowOff>
    </xdr:to>
    <xdr:pic>
      <xdr:nvPicPr>
        <xdr:cNvPr id="34" name="5 Imagen" descr="http://www.starmedia.com/imagenes/2012/12/pri-impulsara-renovacion-a-fondo-1.jpg">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93620" y="8583114"/>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89534</xdr:colOff>
      <xdr:row>36</xdr:row>
      <xdr:rowOff>117293</xdr:rowOff>
    </xdr:from>
    <xdr:to>
      <xdr:col>8</xdr:col>
      <xdr:colOff>646445</xdr:colOff>
      <xdr:row>39</xdr:row>
      <xdr:rowOff>102052</xdr:rowOff>
    </xdr:to>
    <xdr:pic>
      <xdr:nvPicPr>
        <xdr:cNvPr id="35" name="Imagen 34">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18734" y="8565968"/>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104774</xdr:colOff>
      <xdr:row>36</xdr:row>
      <xdr:rowOff>122871</xdr:rowOff>
    </xdr:from>
    <xdr:to>
      <xdr:col>6</xdr:col>
      <xdr:colOff>653413</xdr:colOff>
      <xdr:row>39</xdr:row>
      <xdr:rowOff>94433</xdr:rowOff>
    </xdr:to>
    <xdr:pic>
      <xdr:nvPicPr>
        <xdr:cNvPr id="36" name="Imagen 35">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705224" y="8571546"/>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89535</xdr:colOff>
      <xdr:row>36</xdr:row>
      <xdr:rowOff>109673</xdr:rowOff>
    </xdr:from>
    <xdr:to>
      <xdr:col>5</xdr:col>
      <xdr:colOff>666983</xdr:colOff>
      <xdr:row>39</xdr:row>
      <xdr:rowOff>106916</xdr:rowOff>
    </xdr:to>
    <xdr:pic>
      <xdr:nvPicPr>
        <xdr:cNvPr id="38" name="Imagen 37">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975610" y="8558348"/>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81915</xdr:colOff>
      <xdr:row>36</xdr:row>
      <xdr:rowOff>117294</xdr:rowOff>
    </xdr:from>
    <xdr:to>
      <xdr:col>9</xdr:col>
      <xdr:colOff>631743</xdr:colOff>
      <xdr:row>39</xdr:row>
      <xdr:rowOff>102052</xdr:rowOff>
    </xdr:to>
    <xdr:pic>
      <xdr:nvPicPr>
        <xdr:cNvPr id="39" name="Imagen 38">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825490" y="8565969"/>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89535</xdr:colOff>
      <xdr:row>36</xdr:row>
      <xdr:rowOff>104775</xdr:rowOff>
    </xdr:from>
    <xdr:to>
      <xdr:col>7</xdr:col>
      <xdr:colOff>668655</xdr:colOff>
      <xdr:row>39</xdr:row>
      <xdr:rowOff>107224</xdr:rowOff>
    </xdr:to>
    <xdr:pic>
      <xdr:nvPicPr>
        <xdr:cNvPr id="40" name="Imagen 39">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4404360" y="8553450"/>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146195</xdr:colOff>
      <xdr:row>1</xdr:row>
      <xdr:rowOff>180975</xdr:rowOff>
    </xdr:to>
    <xdr:pic>
      <xdr:nvPicPr>
        <xdr:cNvPr id="2" name="1 Imagen" descr="C:\Users\ALEJAN~1\AppData\Local\Temp\Rar$DI00.129\logo_carta_color1.jpg">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3520" cy="685800"/>
        </a:xfrm>
        <a:prstGeom prst="rect">
          <a:avLst/>
        </a:prstGeom>
        <a:noFill/>
        <a:ln>
          <a:noFill/>
        </a:ln>
      </xdr:spPr>
    </xdr:pic>
    <xdr:clientData/>
  </xdr:twoCellAnchor>
  <xdr:twoCellAnchor editAs="oneCell">
    <xdr:from>
      <xdr:col>3</xdr:col>
      <xdr:colOff>59056</xdr:colOff>
      <xdr:row>6</xdr:row>
      <xdr:rowOff>38101</xdr:rowOff>
    </xdr:from>
    <xdr:to>
      <xdr:col>3</xdr:col>
      <xdr:colOff>601980</xdr:colOff>
      <xdr:row>6</xdr:row>
      <xdr:rowOff>581025</xdr:rowOff>
    </xdr:to>
    <xdr:pic>
      <xdr:nvPicPr>
        <xdr:cNvPr id="3" name="4 Imagen" descr="http://www.pan.org.mx/wp-content/uploads/2012/07/PAN-logo.gif">
          <a:extLst>
            <a:ext uri="{FF2B5EF4-FFF2-40B4-BE49-F238E27FC236}">
              <a16:creationId xmlns:a16="http://schemas.microsoft.com/office/drawing/2014/main" id="{00000000-0008-0000-09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16381" y="2343151"/>
          <a:ext cx="542924" cy="542924"/>
        </a:xfrm>
        <a:prstGeom prst="rect">
          <a:avLst/>
        </a:prstGeom>
        <a:noFill/>
        <a:ln>
          <a:noFill/>
        </a:ln>
      </xdr:spPr>
    </xdr:pic>
    <xdr:clientData/>
  </xdr:twoCellAnchor>
  <xdr:twoCellAnchor editAs="oneCell">
    <xdr:from>
      <xdr:col>4</xdr:col>
      <xdr:colOff>85726</xdr:colOff>
      <xdr:row>6</xdr:row>
      <xdr:rowOff>47626</xdr:rowOff>
    </xdr:from>
    <xdr:to>
      <xdr:col>4</xdr:col>
      <xdr:colOff>600076</xdr:colOff>
      <xdr:row>6</xdr:row>
      <xdr:rowOff>561976</xdr:rowOff>
    </xdr:to>
    <xdr:pic>
      <xdr:nvPicPr>
        <xdr:cNvPr id="4" name="5 Imagen" descr="http://www.starmedia.com/imagenes/2012/12/pri-impulsara-renovacion-a-fondo-1.jpg">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57426" y="2352676"/>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68580</xdr:colOff>
      <xdr:row>6</xdr:row>
      <xdr:rowOff>47626</xdr:rowOff>
    </xdr:from>
    <xdr:to>
      <xdr:col>9</xdr:col>
      <xdr:colOff>612063</xdr:colOff>
      <xdr:row>6</xdr:row>
      <xdr:rowOff>581026</xdr:rowOff>
    </xdr:to>
    <xdr:pic>
      <xdr:nvPicPr>
        <xdr:cNvPr id="5" name="10 Imagen" descr="http://codiceinformativo.com/wp-content/uploads/2012/05/Nueva-Alianza-1024x1005.png">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812155" y="2352676"/>
          <a:ext cx="543483"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0</xdr:rowOff>
    </xdr:from>
    <xdr:to>
      <xdr:col>3</xdr:col>
      <xdr:colOff>146195</xdr:colOff>
      <xdr:row>1</xdr:row>
      <xdr:rowOff>180975</xdr:rowOff>
    </xdr:to>
    <xdr:pic>
      <xdr:nvPicPr>
        <xdr:cNvPr id="6" name="11 Imagen" descr="C:\Users\ALEJAN~1\AppData\Local\Temp\Rar$DI00.129\logo_carta_color1.jpg">
          <a:extLst>
            <a:ext uri="{FF2B5EF4-FFF2-40B4-BE49-F238E27FC236}">
              <a16:creationId xmlns:a16="http://schemas.microsoft.com/office/drawing/2014/main" id="{00000000-0008-0000-09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3520" cy="685800"/>
        </a:xfrm>
        <a:prstGeom prst="rect">
          <a:avLst/>
        </a:prstGeom>
        <a:noFill/>
        <a:ln>
          <a:noFill/>
        </a:ln>
      </xdr:spPr>
    </xdr:pic>
    <xdr:clientData/>
  </xdr:twoCellAnchor>
  <xdr:twoCellAnchor editAs="oneCell">
    <xdr:from>
      <xdr:col>2</xdr:col>
      <xdr:colOff>0</xdr:colOff>
      <xdr:row>0</xdr:row>
      <xdr:rowOff>0</xdr:rowOff>
    </xdr:from>
    <xdr:to>
      <xdr:col>3</xdr:col>
      <xdr:colOff>146195</xdr:colOff>
      <xdr:row>1</xdr:row>
      <xdr:rowOff>180975</xdr:rowOff>
    </xdr:to>
    <xdr:pic>
      <xdr:nvPicPr>
        <xdr:cNvPr id="7" name="21 Imagen" descr="C:\Users\ALEJAN~1\AppData\Local\Temp\Rar$DI00.129\logo_carta_color1.jpg">
          <a:extLst>
            <a:ext uri="{FF2B5EF4-FFF2-40B4-BE49-F238E27FC236}">
              <a16:creationId xmlns:a16="http://schemas.microsoft.com/office/drawing/2014/main" id="{00000000-0008-0000-09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3520" cy="685800"/>
        </a:xfrm>
        <a:prstGeom prst="rect">
          <a:avLst/>
        </a:prstGeom>
        <a:noFill/>
        <a:ln>
          <a:noFill/>
        </a:ln>
      </xdr:spPr>
    </xdr:pic>
    <xdr:clientData/>
  </xdr:twoCellAnchor>
  <xdr:twoCellAnchor>
    <xdr:from>
      <xdr:col>13</xdr:col>
      <xdr:colOff>46177</xdr:colOff>
      <xdr:row>34</xdr:row>
      <xdr:rowOff>47920</xdr:rowOff>
    </xdr:from>
    <xdr:to>
      <xdr:col>20</xdr:col>
      <xdr:colOff>369795</xdr:colOff>
      <xdr:row>55</xdr:row>
      <xdr:rowOff>112059</xdr:rowOff>
    </xdr:to>
    <xdr:graphicFrame macro="">
      <xdr:nvGraphicFramePr>
        <xdr:cNvPr id="8" name="36 Gráfico">
          <a:extLst>
            <a:ext uri="{FF2B5EF4-FFF2-40B4-BE49-F238E27FC236}">
              <a16:creationId xmlns:a16="http://schemas.microsoft.com/office/drawing/2014/main" id="{00000000-0008-0000-0900-000008000000}"/>
            </a:ext>
            <a:ext uri="{147F2762-F138-4A5C-976F-8EAC2B608ADB}">
              <a16:predDERef xmlns:a16="http://schemas.microsoft.com/office/drawing/2014/main" pred="{00000000-0008-0000-08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53340</xdr:colOff>
      <xdr:row>6</xdr:row>
      <xdr:rowOff>30480</xdr:rowOff>
    </xdr:from>
    <xdr:to>
      <xdr:col>8</xdr:col>
      <xdr:colOff>610251</xdr:colOff>
      <xdr:row>6</xdr:row>
      <xdr:rowOff>586739</xdr:rowOff>
    </xdr:to>
    <xdr:pic>
      <xdr:nvPicPr>
        <xdr:cNvPr id="9" name="Imagen 8">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082540" y="2335530"/>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68580</xdr:colOff>
      <xdr:row>6</xdr:row>
      <xdr:rowOff>36058</xdr:rowOff>
    </xdr:from>
    <xdr:to>
      <xdr:col>6</xdr:col>
      <xdr:colOff>617219</xdr:colOff>
      <xdr:row>6</xdr:row>
      <xdr:rowOff>579120</xdr:rowOff>
    </xdr:to>
    <xdr:pic>
      <xdr:nvPicPr>
        <xdr:cNvPr id="10" name="Imagen 9">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669030" y="2341108"/>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53341</xdr:colOff>
      <xdr:row>6</xdr:row>
      <xdr:rowOff>22860</xdr:rowOff>
    </xdr:from>
    <xdr:to>
      <xdr:col>5</xdr:col>
      <xdr:colOff>630789</xdr:colOff>
      <xdr:row>6</xdr:row>
      <xdr:rowOff>591603</xdr:rowOff>
    </xdr:to>
    <xdr:pic>
      <xdr:nvPicPr>
        <xdr:cNvPr id="11" name="Imagen 10">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939416" y="2327910"/>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45721</xdr:colOff>
      <xdr:row>6</xdr:row>
      <xdr:rowOff>30481</xdr:rowOff>
    </xdr:from>
    <xdr:to>
      <xdr:col>10</xdr:col>
      <xdr:colOff>595549</xdr:colOff>
      <xdr:row>6</xdr:row>
      <xdr:rowOff>586739</xdr:rowOff>
    </xdr:to>
    <xdr:pic>
      <xdr:nvPicPr>
        <xdr:cNvPr id="12" name="Imagen 11">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503671" y="2335531"/>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30481</xdr:colOff>
      <xdr:row>6</xdr:row>
      <xdr:rowOff>43310</xdr:rowOff>
    </xdr:from>
    <xdr:to>
      <xdr:col>11</xdr:col>
      <xdr:colOff>632460</xdr:colOff>
      <xdr:row>6</xdr:row>
      <xdr:rowOff>570428</xdr:rowOff>
    </xdr:to>
    <xdr:pic>
      <xdr:nvPicPr>
        <xdr:cNvPr id="13" name="Imagen 12">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202806" y="2348360"/>
          <a:ext cx="601979" cy="527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53341</xdr:colOff>
      <xdr:row>6</xdr:row>
      <xdr:rowOff>17962</xdr:rowOff>
    </xdr:from>
    <xdr:to>
      <xdr:col>7</xdr:col>
      <xdr:colOff>632461</xdr:colOff>
      <xdr:row>6</xdr:row>
      <xdr:rowOff>591911</xdr:rowOff>
    </xdr:to>
    <xdr:pic>
      <xdr:nvPicPr>
        <xdr:cNvPr id="14" name="Imagen 13">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4368166" y="2323012"/>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752858</xdr:colOff>
      <xdr:row>7</xdr:row>
      <xdr:rowOff>56310</xdr:rowOff>
    </xdr:from>
    <xdr:to>
      <xdr:col>24</xdr:col>
      <xdr:colOff>275483</xdr:colOff>
      <xdr:row>28</xdr:row>
      <xdr:rowOff>6289</xdr:rowOff>
    </xdr:to>
    <xdr:graphicFrame macro="">
      <xdr:nvGraphicFramePr>
        <xdr:cNvPr id="15" name="Gráfico 14">
          <a:extLst>
            <a:ext uri="{FF2B5EF4-FFF2-40B4-BE49-F238E27FC236}">
              <a16:creationId xmlns:a16="http://schemas.microsoft.com/office/drawing/2014/main" id="{00000000-0008-0000-0900-00000F000000}"/>
            </a:ext>
            <a:ext uri="{147F2762-F138-4A5C-976F-8EAC2B608ADB}">
              <a16:predDERef xmlns:a16="http://schemas.microsoft.com/office/drawing/2014/main" pred="{00000000-0008-0000-08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20</xdr:col>
      <xdr:colOff>392206</xdr:colOff>
      <xdr:row>34</xdr:row>
      <xdr:rowOff>67237</xdr:rowOff>
    </xdr:from>
    <xdr:to>
      <xdr:col>27</xdr:col>
      <xdr:colOff>22412</xdr:colOff>
      <xdr:row>55</xdr:row>
      <xdr:rowOff>145678</xdr:rowOff>
    </xdr:to>
    <xdr:graphicFrame macro="">
      <xdr:nvGraphicFramePr>
        <xdr:cNvPr id="16" name="Gráfico 15">
          <a:extLst>
            <a:ext uri="{FF2B5EF4-FFF2-40B4-BE49-F238E27FC236}">
              <a16:creationId xmlns:a16="http://schemas.microsoft.com/office/drawing/2014/main"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129887</xdr:rowOff>
    </xdr:from>
    <xdr:ext cx="1703917" cy="674446"/>
    <xdr:pic>
      <xdr:nvPicPr>
        <xdr:cNvPr id="4" name="21 Imagen" descr="C:\Users\ALEJAN~1\AppData\Local\Temp\Rar$DI00.129\logo_carta_color1.jpg">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9887"/>
          <a:ext cx="1703917" cy="674446"/>
        </a:xfrm>
        <a:prstGeom prst="rect">
          <a:avLst/>
        </a:prstGeom>
        <a:noFill/>
        <a:ln>
          <a:noFill/>
        </a:ln>
      </xdr:spPr>
    </xdr:pic>
    <xdr:clientData/>
  </xdr:oneCellAnchor>
  <xdr:twoCellAnchor>
    <xdr:from>
      <xdr:col>6</xdr:col>
      <xdr:colOff>67235</xdr:colOff>
      <xdr:row>6</xdr:row>
      <xdr:rowOff>100854</xdr:rowOff>
    </xdr:from>
    <xdr:to>
      <xdr:col>6</xdr:col>
      <xdr:colOff>679235</xdr:colOff>
      <xdr:row>6</xdr:row>
      <xdr:rowOff>712854</xdr:rowOff>
    </xdr:to>
    <xdr:pic>
      <xdr:nvPicPr>
        <xdr:cNvPr id="62" name="Imagen 2" descr="http://www.ieebc.mx/images/pp/transformemos80.png">
          <a:extLst>
            <a:ext uri="{FF2B5EF4-FFF2-40B4-BE49-F238E27FC236}">
              <a16:creationId xmlns:a16="http://schemas.microsoft.com/office/drawing/2014/main" id="{00000000-0008-0000-0A00-00003E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29000" y="2061883"/>
          <a:ext cx="612000" cy="61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67236</xdr:colOff>
      <xdr:row>6</xdr:row>
      <xdr:rowOff>100854</xdr:rowOff>
    </xdr:from>
    <xdr:to>
      <xdr:col>5</xdr:col>
      <xdr:colOff>679236</xdr:colOff>
      <xdr:row>6</xdr:row>
      <xdr:rowOff>712854</xdr:rowOff>
    </xdr:to>
    <xdr:pic>
      <xdr:nvPicPr>
        <xdr:cNvPr id="63" name="Imagen 1" descr="http://www.ieebc.mx/images/pp/pbc.png">
          <a:extLst>
            <a:ext uri="{FF2B5EF4-FFF2-40B4-BE49-F238E27FC236}">
              <a16:creationId xmlns:a16="http://schemas.microsoft.com/office/drawing/2014/main" id="{00000000-0008-0000-0A00-00003F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412" y="2061883"/>
          <a:ext cx="612000" cy="61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67236</xdr:colOff>
      <xdr:row>6</xdr:row>
      <xdr:rowOff>257730</xdr:rowOff>
    </xdr:from>
    <xdr:to>
      <xdr:col>3</xdr:col>
      <xdr:colOff>710605</xdr:colOff>
      <xdr:row>6</xdr:row>
      <xdr:rowOff>549085</xdr:rowOff>
    </xdr:to>
    <xdr:pic>
      <xdr:nvPicPr>
        <xdr:cNvPr id="64" name="Imagen 63">
          <a:extLst>
            <a:ext uri="{FF2B5EF4-FFF2-40B4-BE49-F238E27FC236}">
              <a16:creationId xmlns:a16="http://schemas.microsoft.com/office/drawing/2014/main" id="{00000000-0008-0000-0A00-00004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10236" y="2218759"/>
          <a:ext cx="643369" cy="291355"/>
        </a:xfrm>
        <a:prstGeom prst="rect">
          <a:avLst/>
        </a:prstGeom>
      </xdr:spPr>
    </xdr:pic>
    <xdr:clientData/>
  </xdr:twoCellAnchor>
  <xdr:twoCellAnchor editAs="oneCell">
    <xdr:from>
      <xdr:col>4</xdr:col>
      <xdr:colOff>78441</xdr:colOff>
      <xdr:row>6</xdr:row>
      <xdr:rowOff>112061</xdr:rowOff>
    </xdr:from>
    <xdr:to>
      <xdr:col>4</xdr:col>
      <xdr:colOff>690441</xdr:colOff>
      <xdr:row>6</xdr:row>
      <xdr:rowOff>724061</xdr:rowOff>
    </xdr:to>
    <xdr:pic>
      <xdr:nvPicPr>
        <xdr:cNvPr id="65" name="Imagen 64">
          <a:extLst>
            <a:ext uri="{FF2B5EF4-FFF2-40B4-BE49-F238E27FC236}">
              <a16:creationId xmlns:a16="http://schemas.microsoft.com/office/drawing/2014/main" id="{00000000-0008-0000-0A00-000041000000}"/>
            </a:ext>
          </a:extLst>
        </xdr:cNvPr>
        <xdr:cNvPicPr preferRelativeResize="0">
          <a:picLocks/>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961029" y="2073090"/>
          <a:ext cx="612000" cy="612000"/>
        </a:xfrm>
        <a:prstGeom prst="rect">
          <a:avLst/>
        </a:prstGeom>
      </xdr:spPr>
    </xdr:pic>
    <xdr:clientData/>
  </xdr:twoCellAnchor>
  <xdr:twoCellAnchor editAs="oneCell">
    <xdr:from>
      <xdr:col>7</xdr:col>
      <xdr:colOff>78441</xdr:colOff>
      <xdr:row>6</xdr:row>
      <xdr:rowOff>100853</xdr:rowOff>
    </xdr:from>
    <xdr:to>
      <xdr:col>7</xdr:col>
      <xdr:colOff>690441</xdr:colOff>
      <xdr:row>6</xdr:row>
      <xdr:rowOff>712853</xdr:rowOff>
    </xdr:to>
    <xdr:pic>
      <xdr:nvPicPr>
        <xdr:cNvPr id="66" name="Imagen 65" descr="https://www.iepcdurango.mx/x/img/PARTIDO-DURANGUENSE-LOGO-nuevo.jpg">
          <a:extLst>
            <a:ext uri="{FF2B5EF4-FFF2-40B4-BE49-F238E27FC236}">
              <a16:creationId xmlns:a16="http://schemas.microsoft.com/office/drawing/2014/main" id="{00000000-0008-0000-0A00-000042000000}"/>
            </a:ext>
          </a:extLst>
        </xdr:cNvPr>
        <xdr:cNvPicPr preferRelativeResize="0">
          <a:picLocks/>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179794" y="2061882"/>
          <a:ext cx="612000" cy="612000"/>
        </a:xfrm>
        <a:prstGeom prst="rect">
          <a:avLst/>
        </a:prstGeom>
        <a:noFill/>
        <a:ln>
          <a:noFill/>
        </a:ln>
      </xdr:spPr>
    </xdr:pic>
    <xdr:clientData/>
  </xdr:twoCellAnchor>
  <xdr:twoCellAnchor editAs="oneCell">
    <xdr:from>
      <xdr:col>8</xdr:col>
      <xdr:colOff>56030</xdr:colOff>
      <xdr:row>6</xdr:row>
      <xdr:rowOff>156884</xdr:rowOff>
    </xdr:from>
    <xdr:to>
      <xdr:col>8</xdr:col>
      <xdr:colOff>694765</xdr:colOff>
      <xdr:row>6</xdr:row>
      <xdr:rowOff>595612</xdr:rowOff>
    </xdr:to>
    <xdr:pic>
      <xdr:nvPicPr>
        <xdr:cNvPr id="67" name="Imagen 66">
          <a:extLst>
            <a:ext uri="{FF2B5EF4-FFF2-40B4-BE49-F238E27FC236}">
              <a16:creationId xmlns:a16="http://schemas.microsoft.com/office/drawing/2014/main" id="{00000000-0008-0000-0A00-000043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896971" y="2117913"/>
          <a:ext cx="638735" cy="438728"/>
        </a:xfrm>
        <a:prstGeom prst="rect">
          <a:avLst/>
        </a:prstGeom>
      </xdr:spPr>
    </xdr:pic>
    <xdr:clientData/>
  </xdr:twoCellAnchor>
  <xdr:twoCellAnchor editAs="oneCell">
    <xdr:from>
      <xdr:col>9</xdr:col>
      <xdr:colOff>67234</xdr:colOff>
      <xdr:row>6</xdr:row>
      <xdr:rowOff>89648</xdr:rowOff>
    </xdr:from>
    <xdr:to>
      <xdr:col>9</xdr:col>
      <xdr:colOff>679234</xdr:colOff>
      <xdr:row>6</xdr:row>
      <xdr:rowOff>701648</xdr:rowOff>
    </xdr:to>
    <xdr:pic>
      <xdr:nvPicPr>
        <xdr:cNvPr id="68" name="Imagen 67">
          <a:extLst>
            <a:ext uri="{FF2B5EF4-FFF2-40B4-BE49-F238E27FC236}">
              <a16:creationId xmlns:a16="http://schemas.microsoft.com/office/drawing/2014/main" id="{00000000-0008-0000-0A00-000044000000}"/>
            </a:ext>
          </a:extLst>
        </xdr:cNvPr>
        <xdr:cNvPicPr preferRelativeResize="0">
          <a:picLocks/>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647763" y="2050677"/>
          <a:ext cx="612000" cy="612000"/>
        </a:xfrm>
        <a:prstGeom prst="rect">
          <a:avLst/>
        </a:prstGeom>
      </xdr:spPr>
    </xdr:pic>
    <xdr:clientData/>
  </xdr:twoCellAnchor>
  <xdr:twoCellAnchor>
    <xdr:from>
      <xdr:col>4</xdr:col>
      <xdr:colOff>728381</xdr:colOff>
      <xdr:row>17</xdr:row>
      <xdr:rowOff>78442</xdr:rowOff>
    </xdr:from>
    <xdr:to>
      <xdr:col>10</xdr:col>
      <xdr:colOff>542924</xdr:colOff>
      <xdr:row>34</xdr:row>
      <xdr:rowOff>45465</xdr:rowOff>
    </xdr:to>
    <xdr:graphicFrame macro="">
      <xdr:nvGraphicFramePr>
        <xdr:cNvPr id="69" name="Gráfico 68">
          <a:extLst>
            <a:ext uri="{FF2B5EF4-FFF2-40B4-BE49-F238E27FC236}">
              <a16:creationId xmlns:a16="http://schemas.microsoft.com/office/drawing/2014/main" id="{00000000-0008-0000-0A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1546412</xdr:colOff>
      <xdr:row>1</xdr:row>
      <xdr:rowOff>22411</xdr:rowOff>
    </xdr:to>
    <xdr:pic>
      <xdr:nvPicPr>
        <xdr:cNvPr id="2" name="1 Imagen" descr="C:\Users\ALEJAN~1\AppData\Local\Temp\Rar$DI00.129\logo_carta_color1.jpg">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46412" cy="526676"/>
        </a:xfrm>
        <a:prstGeom prst="rect">
          <a:avLst/>
        </a:prstGeom>
        <a:noFill/>
        <a:ln>
          <a:noFill/>
        </a:ln>
      </xdr:spPr>
    </xdr:pic>
    <xdr:clientData/>
  </xdr:twoCellAnchor>
  <xdr:twoCellAnchor editAs="oneCell">
    <xdr:from>
      <xdr:col>3</xdr:col>
      <xdr:colOff>504266</xdr:colOff>
      <xdr:row>4</xdr:row>
      <xdr:rowOff>22411</xdr:rowOff>
    </xdr:from>
    <xdr:to>
      <xdr:col>3</xdr:col>
      <xdr:colOff>1956190</xdr:colOff>
      <xdr:row>5</xdr:row>
      <xdr:rowOff>22412</xdr:rowOff>
    </xdr:to>
    <xdr:pic>
      <xdr:nvPicPr>
        <xdr:cNvPr id="6" name="Imagen 5" descr="C:\Users\victor.floresp\Desktop\BRONCO.png">
          <a:extLst>
            <a:ext uri="{FF2B5EF4-FFF2-40B4-BE49-F238E27FC236}">
              <a16:creationId xmlns:a16="http://schemas.microsoft.com/office/drawing/2014/main" id="{00000000-0008-0000-0B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29972" y="2039470"/>
          <a:ext cx="1451924" cy="106456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466726</xdr:colOff>
      <xdr:row>1</xdr:row>
      <xdr:rowOff>180975</xdr:rowOff>
    </xdr:to>
    <xdr:pic>
      <xdr:nvPicPr>
        <xdr:cNvPr id="2" name="1 Imagen" descr="C:\Users\ALEJAN~1\AppData\Local\Temp\Rar$DI00.129\logo_carta_color1.jpg">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0"/>
          <a:ext cx="1609725" cy="685800"/>
        </a:xfrm>
        <a:prstGeom prst="rect">
          <a:avLst/>
        </a:prstGeom>
        <a:noFill/>
        <a:ln>
          <a:noFill/>
        </a:ln>
      </xdr:spPr>
    </xdr:pic>
    <xdr:clientData/>
  </xdr:twoCellAnchor>
  <xdr:twoCellAnchor editAs="oneCell">
    <xdr:from>
      <xdr:col>2</xdr:col>
      <xdr:colOff>0</xdr:colOff>
      <xdr:row>0</xdr:row>
      <xdr:rowOff>0</xdr:rowOff>
    </xdr:from>
    <xdr:to>
      <xdr:col>3</xdr:col>
      <xdr:colOff>466726</xdr:colOff>
      <xdr:row>1</xdr:row>
      <xdr:rowOff>180975</xdr:rowOff>
    </xdr:to>
    <xdr:pic>
      <xdr:nvPicPr>
        <xdr:cNvPr id="3" name="11 Imagen" descr="C:\Users\ALEJAN~1\AppData\Local\Temp\Rar$DI00.129\logo_carta_color1.jpg">
          <a:extLst>
            <a:ext uri="{FF2B5EF4-FFF2-40B4-BE49-F238E27FC236}">
              <a16:creationId xmlns:a16="http://schemas.microsoft.com/office/drawing/2014/main" id="{00000000-0008-0000-0C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0"/>
          <a:ext cx="1609725" cy="685800"/>
        </a:xfrm>
        <a:prstGeom prst="rect">
          <a:avLst/>
        </a:prstGeom>
        <a:noFill/>
        <a:ln>
          <a:noFill/>
        </a:ln>
      </xdr:spPr>
    </xdr:pic>
    <xdr:clientData/>
  </xdr:twoCellAnchor>
  <xdr:twoCellAnchor editAs="oneCell">
    <xdr:from>
      <xdr:col>2</xdr:col>
      <xdr:colOff>0</xdr:colOff>
      <xdr:row>0</xdr:row>
      <xdr:rowOff>0</xdr:rowOff>
    </xdr:from>
    <xdr:to>
      <xdr:col>3</xdr:col>
      <xdr:colOff>466726</xdr:colOff>
      <xdr:row>1</xdr:row>
      <xdr:rowOff>180975</xdr:rowOff>
    </xdr:to>
    <xdr:pic>
      <xdr:nvPicPr>
        <xdr:cNvPr id="4" name="21 Imagen" descr="C:\Users\ALEJAN~1\AppData\Local\Temp\Rar$DI00.129\logo_carta_color1.jpg">
          <a:extLst>
            <a:ext uri="{FF2B5EF4-FFF2-40B4-BE49-F238E27FC236}">
              <a16:creationId xmlns:a16="http://schemas.microsoft.com/office/drawing/2014/main" id="{00000000-0008-0000-0C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0"/>
          <a:ext cx="1609725" cy="6858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159342</xdr:colOff>
      <xdr:row>3</xdr:row>
      <xdr:rowOff>118028</xdr:rowOff>
    </xdr:to>
    <xdr:pic>
      <xdr:nvPicPr>
        <xdr:cNvPr id="2" name="1 Imagen" descr="C:\Users\ALEJAN~1\AppData\Local\Temp\Rar$DI00.129\logo_carta_color1.jpg">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54792" cy="680003"/>
        </a:xfrm>
        <a:prstGeom prst="rect">
          <a:avLst/>
        </a:prstGeom>
        <a:noFill/>
        <a:ln>
          <a:noFill/>
        </a:ln>
      </xdr:spPr>
    </xdr:pic>
    <xdr:clientData/>
  </xdr:twoCellAnchor>
  <xdr:twoCellAnchor>
    <xdr:from>
      <xdr:col>10</xdr:col>
      <xdr:colOff>8282</xdr:colOff>
      <xdr:row>19</xdr:row>
      <xdr:rowOff>98976</xdr:rowOff>
    </xdr:from>
    <xdr:to>
      <xdr:col>20</xdr:col>
      <xdr:colOff>1474305</xdr:colOff>
      <xdr:row>32</xdr:row>
      <xdr:rowOff>107260</xdr:rowOff>
    </xdr:to>
    <xdr:graphicFrame macro="">
      <xdr:nvGraphicFramePr>
        <xdr:cNvPr id="4" name="4 Gráfico">
          <a:extLst>
            <a:ext uri="{FF2B5EF4-FFF2-40B4-BE49-F238E27FC236}">
              <a16:creationId xmlns:a16="http://schemas.microsoft.com/office/drawing/2014/main" id="{00000000-0008-0000-0D00-000004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159342</xdr:colOff>
      <xdr:row>5</xdr:row>
      <xdr:rowOff>43484</xdr:rowOff>
    </xdr:to>
    <xdr:pic>
      <xdr:nvPicPr>
        <xdr:cNvPr id="2" name="1 Imagen" descr="C:\Users\ALEJAN~1\AppData\Local\Temp\Rar$DI00.129\logo_carta_color1.jpg">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54792" cy="680003"/>
        </a:xfrm>
        <a:prstGeom prst="rect">
          <a:avLst/>
        </a:prstGeom>
        <a:noFill/>
        <a:ln>
          <a:noFill/>
        </a:ln>
      </xdr:spPr>
    </xdr:pic>
    <xdr:clientData/>
  </xdr:twoCellAnchor>
  <xdr:twoCellAnchor>
    <xdr:from>
      <xdr:col>10</xdr:col>
      <xdr:colOff>8282</xdr:colOff>
      <xdr:row>19</xdr:row>
      <xdr:rowOff>57977</xdr:rowOff>
    </xdr:from>
    <xdr:to>
      <xdr:col>20</xdr:col>
      <xdr:colOff>1474305</xdr:colOff>
      <xdr:row>31</xdr:row>
      <xdr:rowOff>140804</xdr:rowOff>
    </xdr:to>
    <xdr:graphicFrame macro="">
      <xdr:nvGraphicFramePr>
        <xdr:cNvPr id="3" name="4 Gráfico">
          <a:extLst>
            <a:ext uri="{FF2B5EF4-FFF2-40B4-BE49-F238E27FC236}">
              <a16:creationId xmlns:a16="http://schemas.microsoft.com/office/drawing/2014/main" id="{00000000-0008-0000-0E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4</xdr:col>
      <xdr:colOff>159342</xdr:colOff>
      <xdr:row>3</xdr:row>
      <xdr:rowOff>118028</xdr:rowOff>
    </xdr:to>
    <xdr:pic>
      <xdr:nvPicPr>
        <xdr:cNvPr id="2" name="1 Imagen" descr="C:\Users\ALEJAN~1\AppData\Local\Temp\Rar$DI00.129\logo_carta_color1.jpg">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54792" cy="680003"/>
        </a:xfrm>
        <a:prstGeom prst="rect">
          <a:avLst/>
        </a:prstGeom>
        <a:noFill/>
        <a:ln>
          <a:noFill/>
        </a:ln>
      </xdr:spPr>
    </xdr:pic>
    <xdr:clientData/>
  </xdr:twoCellAnchor>
  <xdr:twoCellAnchor>
    <xdr:from>
      <xdr:col>10</xdr:col>
      <xdr:colOff>8282</xdr:colOff>
      <xdr:row>19</xdr:row>
      <xdr:rowOff>165651</xdr:rowOff>
    </xdr:from>
    <xdr:to>
      <xdr:col>20</xdr:col>
      <xdr:colOff>1474305</xdr:colOff>
      <xdr:row>33</xdr:row>
      <xdr:rowOff>132522</xdr:rowOff>
    </xdr:to>
    <xdr:graphicFrame macro="">
      <xdr:nvGraphicFramePr>
        <xdr:cNvPr id="3" name="4 Gráfico">
          <a:extLst>
            <a:ext uri="{FF2B5EF4-FFF2-40B4-BE49-F238E27FC236}">
              <a16:creationId xmlns:a16="http://schemas.microsoft.com/office/drawing/2014/main" id="{00000000-0008-0000-0F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-19050</xdr:colOff>
      <xdr:row>0</xdr:row>
      <xdr:rowOff>180975</xdr:rowOff>
    </xdr:from>
    <xdr:to>
      <xdr:col>1</xdr:col>
      <xdr:colOff>923925</xdr:colOff>
      <xdr:row>3</xdr:row>
      <xdr:rowOff>123825</xdr:rowOff>
    </xdr:to>
    <xdr:pic>
      <xdr:nvPicPr>
        <xdr:cNvPr id="2" name="1 Imagen" descr="C:\Users\ALEJAN~1\AppData\Local\Temp\Rar$DI00.129\logo_carta_color1.jpg">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80975"/>
          <a:ext cx="1247775" cy="504825"/>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676275</xdr:colOff>
      <xdr:row>0</xdr:row>
      <xdr:rowOff>38100</xdr:rowOff>
    </xdr:from>
    <xdr:to>
      <xdr:col>3</xdr:col>
      <xdr:colOff>199528</xdr:colOff>
      <xdr:row>3</xdr:row>
      <xdr:rowOff>111649</xdr:rowOff>
    </xdr:to>
    <xdr:pic>
      <xdr:nvPicPr>
        <xdr:cNvPr id="2" name="1 Imagen" descr="C:\Users\ALEJAN~1\AppData\Local\Temp\Rar$DI00.129\logo_carta_color1.jpg">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6275" y="38100"/>
          <a:ext cx="1428253" cy="635524"/>
        </a:xfrm>
        <a:prstGeom prst="rect">
          <a:avLst/>
        </a:prstGeom>
        <a:noFill/>
        <a:ln>
          <a:noFill/>
        </a:ln>
      </xdr:spPr>
    </xdr:pic>
    <xdr:clientData/>
  </xdr:twoCellAnchor>
  <xdr:twoCellAnchor>
    <xdr:from>
      <xdr:col>4</xdr:col>
      <xdr:colOff>47624</xdr:colOff>
      <xdr:row>3</xdr:row>
      <xdr:rowOff>180974</xdr:rowOff>
    </xdr:from>
    <xdr:to>
      <xdr:col>8</xdr:col>
      <xdr:colOff>19049</xdr:colOff>
      <xdr:row>5</xdr:row>
      <xdr:rowOff>123824</xdr:rowOff>
    </xdr:to>
    <xdr:sp macro="" textlink="">
      <xdr:nvSpPr>
        <xdr:cNvPr id="3" name="Rectángulo 2">
          <a:extLst>
            <a:ext uri="{FF2B5EF4-FFF2-40B4-BE49-F238E27FC236}">
              <a16:creationId xmlns:a16="http://schemas.microsoft.com/office/drawing/2014/main" id="{00000000-0008-0000-1100-000003000000}"/>
            </a:ext>
          </a:extLst>
        </xdr:cNvPr>
        <xdr:cNvSpPr/>
      </xdr:nvSpPr>
      <xdr:spPr>
        <a:xfrm>
          <a:off x="7267574" y="742949"/>
          <a:ext cx="3019425" cy="695325"/>
        </a:xfrm>
        <a:prstGeom prst="rect">
          <a:avLst/>
        </a:prstGeom>
        <a:solidFill>
          <a:srgbClr val="7030A0"/>
        </a:solidFill>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050">
              <a:solidFill>
                <a:schemeClr val="lt1"/>
              </a:solidFill>
              <a:effectLst/>
              <a:latin typeface="Arial" panose="020B0604020202020204" pitchFamily="34" charset="0"/>
              <a:ea typeface="+mn-ea"/>
              <a:cs typeface="Arial" panose="020B0604020202020204" pitchFamily="34" charset="0"/>
            </a:rPr>
            <a:t>Si</a:t>
          </a:r>
          <a:r>
            <a:rPr lang="es-MX" sz="1050" baseline="0">
              <a:solidFill>
                <a:schemeClr val="lt1"/>
              </a:solidFill>
              <a:effectLst/>
              <a:latin typeface="Arial" panose="020B0604020202020204" pitchFamily="34" charset="0"/>
              <a:ea typeface="+mn-ea"/>
              <a:cs typeface="Arial" panose="020B0604020202020204" pitchFamily="34" charset="0"/>
            </a:rPr>
            <a:t> no hubo asuntos relevantes, en el espacio correspondiente escriba: </a:t>
          </a:r>
        </a:p>
        <a:p>
          <a:pPr marL="0" marR="0" indent="0" algn="ctr" defTabSz="914400" eaLnBrk="1" fontAlgn="auto" latinLnBrk="0" hangingPunct="1">
            <a:lnSpc>
              <a:spcPct val="100000"/>
            </a:lnSpc>
            <a:spcBef>
              <a:spcPts val="0"/>
            </a:spcBef>
            <a:spcAft>
              <a:spcPts val="0"/>
            </a:spcAft>
            <a:buClrTx/>
            <a:buSzTx/>
            <a:buFontTx/>
            <a:buNone/>
            <a:tabLst/>
            <a:defRPr/>
          </a:pPr>
          <a:r>
            <a:rPr lang="es-MX" sz="1050" b="1" baseline="0">
              <a:solidFill>
                <a:schemeClr val="lt1"/>
              </a:solidFill>
              <a:effectLst/>
              <a:latin typeface="Arial" panose="020B0604020202020204" pitchFamily="34" charset="0"/>
              <a:ea typeface="+mn-ea"/>
              <a:cs typeface="Arial" panose="020B0604020202020204" pitchFamily="34" charset="0"/>
            </a:rPr>
            <a:t>Sin asuntos relevantes.</a:t>
          </a:r>
          <a:endParaRPr lang="es-MX" sz="1050">
            <a:effectLst/>
            <a:latin typeface="Arial" panose="020B0604020202020204" pitchFamily="34" charset="0"/>
            <a:cs typeface="Arial" panose="020B0604020202020204" pitchFamily="34" charset="0"/>
          </a:endParaRPr>
        </a:p>
        <a:p>
          <a:pPr algn="l"/>
          <a:endParaRPr lang="es-MX" sz="1050">
            <a:latin typeface="Arial" panose="020B0604020202020204" pitchFamily="34" charset="0"/>
            <a:cs typeface="Arial" panose="020B06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0.01064</cdr:x>
      <cdr:y>0.86325</cdr:y>
    </cdr:from>
    <cdr:to>
      <cdr:x>0.97886</cdr:x>
      <cdr:y>1</cdr:y>
    </cdr:to>
    <cdr:sp macro="" textlink="'Anexo 1'!$D$25">
      <cdr:nvSpPr>
        <cdr:cNvPr id="2" name="2 CuadroTexto"/>
        <cdr:cNvSpPr txBox="1"/>
      </cdr:nvSpPr>
      <cdr:spPr>
        <a:xfrm xmlns:a="http://schemas.openxmlformats.org/drawingml/2006/main">
          <a:off x="59943" y="2968307"/>
          <a:ext cx="5454679" cy="47021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fld id="{0439F61B-F8A5-4454-80BB-F9DC7EBC8BB5}" type="TxLink">
            <a:rPr lang="en-US" sz="700" b="0" i="0" u="none" strike="noStrike">
              <a:solidFill>
                <a:srgbClr val="7030A0"/>
              </a:solidFill>
              <a:latin typeface="Arial" panose="020B0604020202020204" pitchFamily="34" charset="0"/>
              <a:cs typeface="Arial" panose="020B0604020202020204" pitchFamily="34" charset="0"/>
            </a:rPr>
            <a:pPr/>
            <a:t> </a:t>
          </a:fld>
          <a:endParaRPr lang="es-MX" sz="700">
            <a:solidFill>
              <a:srgbClr val="7030A0"/>
            </a:solidFill>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609724" cy="609600"/>
    <xdr:pic>
      <xdr:nvPicPr>
        <xdr:cNvPr id="2" name="Imagen 1" descr="C:\Users\INE\Documents\ADRIANA\Formatos\ine deoe.pn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609724" cy="609600"/>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182217</xdr:colOff>
      <xdr:row>0</xdr:row>
      <xdr:rowOff>41413</xdr:rowOff>
    </xdr:from>
    <xdr:to>
      <xdr:col>2</xdr:col>
      <xdr:colOff>433594</xdr:colOff>
      <xdr:row>3</xdr:row>
      <xdr:rowOff>163415</xdr:rowOff>
    </xdr:to>
    <xdr:pic>
      <xdr:nvPicPr>
        <xdr:cNvPr id="4" name="1 Imagen" descr="C:\Users\ALEJAN~1\AppData\Local\Temp\Rar$DI00.129\logo_carta_color1.jpg">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217" y="41413"/>
          <a:ext cx="1609725" cy="67693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133350</xdr:colOff>
      <xdr:row>3</xdr:row>
      <xdr:rowOff>133258</xdr:rowOff>
    </xdr:to>
    <xdr:pic>
      <xdr:nvPicPr>
        <xdr:cNvPr id="2" name="1 Imagen" descr="C:\Users\ALEJAN~1\AppData\Local\Temp\Rar$DI00.129\logo_carta_color1.jpg">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40205" cy="69151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695325</xdr:colOff>
      <xdr:row>0</xdr:row>
      <xdr:rowOff>85725</xdr:rowOff>
    </xdr:from>
    <xdr:to>
      <xdr:col>4</xdr:col>
      <xdr:colOff>638175</xdr:colOff>
      <xdr:row>3</xdr:row>
      <xdr:rowOff>95250</xdr:rowOff>
    </xdr:to>
    <xdr:pic>
      <xdr:nvPicPr>
        <xdr:cNvPr id="2" name="1 Imagen" descr="C:\Users\ALEJAN~1\AppData\Local\Temp\Rar$DI00.129\logo_carta_color1.jp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325" y="85725"/>
          <a:ext cx="1704975" cy="5715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63559</xdr:colOff>
      <xdr:row>2</xdr:row>
      <xdr:rowOff>234229</xdr:rowOff>
    </xdr:to>
    <xdr:pic>
      <xdr:nvPicPr>
        <xdr:cNvPr id="2" name="1 Imagen" descr="C:\Users\ALEJAN~1\AppData\Local\Temp\Rar$DI00.129\logo_carta_color1.jpg">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0"/>
          <a:ext cx="1612150" cy="700954"/>
        </a:xfrm>
        <a:prstGeom prst="rect">
          <a:avLst/>
        </a:prstGeom>
        <a:noFill/>
        <a:ln>
          <a:noFill/>
        </a:ln>
      </xdr:spPr>
    </xdr:pic>
    <xdr:clientData/>
  </xdr:twoCellAnchor>
  <xdr:twoCellAnchor>
    <xdr:from>
      <xdr:col>23</xdr:col>
      <xdr:colOff>5773</xdr:colOff>
      <xdr:row>9</xdr:row>
      <xdr:rowOff>21166</xdr:rowOff>
    </xdr:from>
    <xdr:to>
      <xdr:col>29</xdr:col>
      <xdr:colOff>448236</xdr:colOff>
      <xdr:row>32</xdr:row>
      <xdr:rowOff>123264</xdr:rowOff>
    </xdr:to>
    <xdr:graphicFrame macro="">
      <xdr:nvGraphicFramePr>
        <xdr:cNvPr id="3" name="Gráfico 1">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14124</xdr:colOff>
      <xdr:row>40</xdr:row>
      <xdr:rowOff>60768</xdr:rowOff>
    </xdr:from>
    <xdr:to>
      <xdr:col>29</xdr:col>
      <xdr:colOff>481853</xdr:colOff>
      <xdr:row>63</xdr:row>
      <xdr:rowOff>22412</xdr:rowOff>
    </xdr:to>
    <xdr:graphicFrame macro="">
      <xdr:nvGraphicFramePr>
        <xdr:cNvPr id="5" name="Gráfico 1">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10583</xdr:colOff>
      <xdr:row>66</xdr:row>
      <xdr:rowOff>169954</xdr:rowOff>
    </xdr:from>
    <xdr:to>
      <xdr:col>29</xdr:col>
      <xdr:colOff>504264</xdr:colOff>
      <xdr:row>89</xdr:row>
      <xdr:rowOff>168089</xdr:rowOff>
    </xdr:to>
    <xdr:graphicFrame macro="">
      <xdr:nvGraphicFramePr>
        <xdr:cNvPr id="7" name="Gráfico 1">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144913</xdr:colOff>
      <xdr:row>40</xdr:row>
      <xdr:rowOff>51736</xdr:rowOff>
    </xdr:from>
    <xdr:to>
      <xdr:col>22</xdr:col>
      <xdr:colOff>661147</xdr:colOff>
      <xdr:row>63</xdr:row>
      <xdr:rowOff>21646</xdr:rowOff>
    </xdr:to>
    <xdr:graphicFrame macro="">
      <xdr:nvGraphicFramePr>
        <xdr:cNvPr id="11" name="Gráfico 10">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151534</xdr:colOff>
      <xdr:row>9</xdr:row>
      <xdr:rowOff>5857</xdr:rowOff>
    </xdr:from>
    <xdr:to>
      <xdr:col>22</xdr:col>
      <xdr:colOff>689481</xdr:colOff>
      <xdr:row>32</xdr:row>
      <xdr:rowOff>160473</xdr:rowOff>
    </xdr:to>
    <xdr:graphicFrame macro="">
      <xdr:nvGraphicFramePr>
        <xdr:cNvPr id="10" name="Gráfico 9">
          <a:extLst>
            <a:ext uri="{FF2B5EF4-FFF2-40B4-BE49-F238E27FC236}">
              <a16:creationId xmlns:a16="http://schemas.microsoft.com/office/drawing/2014/main" id="{00000000-0008-0000-0500-00000A000000}"/>
            </a:ext>
            <a:ext uri="{147F2762-F138-4A5C-976F-8EAC2B608ADB}">
              <a16:predDERef xmlns:a16="http://schemas.microsoft.com/office/drawing/2014/main" pre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123265</xdr:colOff>
      <xdr:row>66</xdr:row>
      <xdr:rowOff>168088</xdr:rowOff>
    </xdr:from>
    <xdr:to>
      <xdr:col>22</xdr:col>
      <xdr:colOff>649941</xdr:colOff>
      <xdr:row>89</xdr:row>
      <xdr:rowOff>156883</xdr:rowOff>
    </xdr:to>
    <xdr:graphicFrame macro="">
      <xdr:nvGraphicFramePr>
        <xdr:cNvPr id="12" name="Gráfico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1058445</xdr:colOff>
      <xdr:row>40</xdr:row>
      <xdr:rowOff>152755</xdr:rowOff>
    </xdr:from>
    <xdr:to>
      <xdr:col>13</xdr:col>
      <xdr:colOff>363682</xdr:colOff>
      <xdr:row>65</xdr:row>
      <xdr:rowOff>103908</xdr:rowOff>
    </xdr:to>
    <xdr:graphicFrame macro="">
      <xdr:nvGraphicFramePr>
        <xdr:cNvPr id="9" name="Gráfico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1047750</xdr:colOff>
      <xdr:row>1</xdr:row>
      <xdr:rowOff>165735</xdr:rowOff>
    </xdr:to>
    <xdr:pic>
      <xdr:nvPicPr>
        <xdr:cNvPr id="2" name="1 Imagen" descr="C:\Users\ALEJAN~1\AppData\Local\Temp\Rar$DI00.129\logo_carta_color1.jpg">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28575"/>
          <a:ext cx="1047750" cy="48006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85725</xdr:colOff>
      <xdr:row>1</xdr:row>
      <xdr:rowOff>165735</xdr:rowOff>
    </xdr:to>
    <xdr:pic>
      <xdr:nvPicPr>
        <xdr:cNvPr id="2" name="1 Imagen" descr="C:\Users\ALEJAN~1\AppData\Local\Temp\Rar$DI00.129\logo_carta_color1.jpg">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28575"/>
          <a:ext cx="1047750" cy="48006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pageSetUpPr fitToPage="1"/>
  </sheetPr>
  <dimension ref="A1:AQ34"/>
  <sheetViews>
    <sheetView tabSelected="1" view="pageBreakPreview" zoomScaleNormal="100" zoomScaleSheetLayoutView="100" workbookViewId="0">
      <pane ySplit="7" topLeftCell="A8" activePane="bottomLeft" state="frozen"/>
      <selection activeCell="AJ14" sqref="AJ14"/>
      <selection pane="bottomLeft" activeCell="H12" sqref="H12"/>
    </sheetView>
  </sheetViews>
  <sheetFormatPr baseColWidth="10" defaultColWidth="11.42578125" defaultRowHeight="14.25" x14ac:dyDescent="0.2"/>
  <cols>
    <col min="1" max="1" width="3.28515625" style="32" customWidth="1"/>
    <col min="2" max="2" width="13" style="32" customWidth="1"/>
    <col min="3" max="3" width="7.7109375" style="32" customWidth="1"/>
    <col min="4" max="4" width="18.5703125" style="32" customWidth="1"/>
    <col min="5" max="16" width="3.7109375" style="32" customWidth="1"/>
    <col min="17" max="17" width="4.85546875" style="32" bestFit="1" customWidth="1"/>
    <col min="18" max="18" width="2.7109375" style="32" customWidth="1"/>
    <col min="19" max="19" width="11.42578125" style="32"/>
    <col min="20" max="20" width="8.7109375" style="32" customWidth="1"/>
    <col min="21" max="26" width="6" style="32" customWidth="1"/>
    <col min="27" max="27" width="7.28515625" style="32" customWidth="1"/>
    <col min="28" max="32" width="6" style="32" customWidth="1"/>
    <col min="33" max="33" width="5.42578125" style="32" bestFit="1" customWidth="1"/>
    <col min="34" max="34" width="11.42578125" style="32"/>
    <col min="35" max="35" width="0" style="32" hidden="1" customWidth="1"/>
    <col min="36" max="36" width="0" style="39" hidden="1" customWidth="1"/>
    <col min="37" max="37" width="17.42578125" style="39" hidden="1" customWidth="1"/>
    <col min="38" max="43" width="0" style="39" hidden="1" customWidth="1"/>
    <col min="44" max="47" width="0" style="32" hidden="1" customWidth="1"/>
    <col min="48" max="16384" width="11.42578125" style="32"/>
  </cols>
  <sheetData>
    <row r="1" spans="2:43" ht="27" customHeight="1" x14ac:dyDescent="0.25">
      <c r="B1" s="263" t="s">
        <v>0</v>
      </c>
      <c r="C1" s="263"/>
      <c r="D1" s="263"/>
      <c r="E1" s="263"/>
      <c r="F1" s="263"/>
      <c r="G1" s="263"/>
      <c r="H1" s="263"/>
      <c r="I1" s="263"/>
      <c r="J1" s="263"/>
      <c r="K1" s="263"/>
      <c r="L1" s="263"/>
      <c r="M1" s="263"/>
      <c r="N1" s="263"/>
      <c r="O1" s="263"/>
      <c r="P1" s="263"/>
      <c r="Q1" s="263"/>
      <c r="R1" s="47"/>
      <c r="T1" s="60"/>
      <c r="U1" s="60"/>
      <c r="V1" s="60"/>
      <c r="W1" s="60"/>
      <c r="X1" s="60"/>
      <c r="Y1" s="60"/>
      <c r="Z1" s="60"/>
      <c r="AA1" s="60"/>
      <c r="AB1" s="60"/>
      <c r="AC1" s="60"/>
      <c r="AD1" s="60"/>
      <c r="AE1" s="60"/>
      <c r="AF1" s="60"/>
      <c r="AG1" s="60"/>
    </row>
    <row r="2" spans="2:43" ht="18" x14ac:dyDescent="0.25">
      <c r="D2" s="46"/>
      <c r="E2" s="46"/>
      <c r="F2" s="46"/>
      <c r="G2" s="46"/>
      <c r="H2" s="46"/>
      <c r="I2" s="46"/>
      <c r="J2" s="46"/>
      <c r="K2" s="46"/>
      <c r="L2" s="46"/>
      <c r="M2" s="46"/>
      <c r="N2" s="46"/>
      <c r="O2" s="46"/>
      <c r="P2" s="46"/>
      <c r="Q2" s="46"/>
      <c r="R2" s="47"/>
      <c r="T2" s="267" t="s">
        <v>1</v>
      </c>
      <c r="U2" s="267"/>
      <c r="V2" s="267"/>
      <c r="W2" s="267"/>
      <c r="X2" s="267"/>
      <c r="Y2" s="267"/>
      <c r="Z2" s="267"/>
      <c r="AA2" s="267"/>
      <c r="AB2" s="267"/>
      <c r="AC2" s="267"/>
      <c r="AD2" s="267"/>
      <c r="AE2" s="267"/>
      <c r="AF2" s="267"/>
      <c r="AG2" s="267"/>
    </row>
    <row r="3" spans="2:43" ht="45" customHeight="1" x14ac:dyDescent="0.2">
      <c r="B3" s="267" t="s">
        <v>2</v>
      </c>
      <c r="C3" s="267"/>
      <c r="D3" s="267"/>
      <c r="E3" s="267"/>
      <c r="F3" s="267"/>
      <c r="G3" s="267"/>
      <c r="H3" s="267"/>
      <c r="I3" s="267"/>
      <c r="J3" s="267"/>
      <c r="K3" s="267"/>
      <c r="L3" s="267"/>
      <c r="M3" s="267"/>
      <c r="N3" s="267"/>
      <c r="O3" s="267"/>
      <c r="P3" s="267"/>
      <c r="Q3" s="267"/>
      <c r="R3" s="47"/>
      <c r="S3" s="161"/>
      <c r="T3" s="267"/>
      <c r="U3" s="267"/>
      <c r="V3" s="267"/>
      <c r="W3" s="267"/>
      <c r="X3" s="267"/>
      <c r="Y3" s="267"/>
      <c r="Z3" s="267"/>
      <c r="AA3" s="267"/>
      <c r="AB3" s="267"/>
      <c r="AC3" s="267"/>
      <c r="AD3" s="267"/>
      <c r="AE3" s="267"/>
      <c r="AF3" s="267"/>
      <c r="AG3" s="267"/>
    </row>
    <row r="4" spans="2:43" ht="30.75" customHeight="1" thickBot="1" x14ac:dyDescent="0.25">
      <c r="B4" s="268"/>
      <c r="C4" s="268"/>
      <c r="D4" s="268"/>
      <c r="E4" s="268"/>
      <c r="F4" s="268"/>
      <c r="G4" s="268"/>
      <c r="H4" s="268"/>
      <c r="I4" s="268"/>
      <c r="J4" s="268"/>
      <c r="K4" s="268"/>
      <c r="L4" s="268"/>
      <c r="M4" s="268"/>
      <c r="N4" s="268"/>
      <c r="O4" s="268"/>
      <c r="P4" s="268"/>
      <c r="Q4" s="268"/>
      <c r="R4" s="47"/>
      <c r="S4" s="162"/>
      <c r="T4" s="267"/>
      <c r="U4" s="267"/>
      <c r="V4" s="267"/>
      <c r="W4" s="267"/>
      <c r="X4" s="267"/>
      <c r="Y4" s="267"/>
      <c r="Z4" s="267"/>
      <c r="AA4" s="267"/>
      <c r="AB4" s="267"/>
      <c r="AC4" s="267"/>
      <c r="AD4" s="267"/>
      <c r="AE4" s="267"/>
      <c r="AF4" s="267"/>
      <c r="AG4" s="267"/>
    </row>
    <row r="5" spans="2:43" ht="22.5" customHeight="1" thickBot="1" x14ac:dyDescent="0.25">
      <c r="B5" s="264" t="s">
        <v>3</v>
      </c>
      <c r="C5" s="271" t="s">
        <v>4</v>
      </c>
      <c r="D5" s="274" t="s">
        <v>5</v>
      </c>
      <c r="E5" s="274"/>
      <c r="F5" s="274"/>
      <c r="G5" s="274"/>
      <c r="H5" s="274"/>
      <c r="I5" s="274"/>
      <c r="J5" s="274"/>
      <c r="K5" s="274"/>
      <c r="L5" s="274"/>
      <c r="M5" s="274"/>
      <c r="N5" s="274"/>
      <c r="O5" s="274"/>
      <c r="P5" s="274"/>
      <c r="Q5" s="274"/>
      <c r="R5" s="47"/>
      <c r="T5" s="268"/>
      <c r="U5" s="268"/>
      <c r="V5" s="268"/>
      <c r="W5" s="268"/>
      <c r="X5" s="268"/>
      <c r="Y5" s="268"/>
      <c r="Z5" s="268"/>
      <c r="AA5" s="268"/>
      <c r="AB5" s="268"/>
      <c r="AC5" s="268"/>
      <c r="AD5" s="268"/>
      <c r="AE5" s="268"/>
      <c r="AF5" s="268"/>
      <c r="AG5" s="268"/>
    </row>
    <row r="6" spans="2:43" ht="12" customHeight="1" x14ac:dyDescent="0.2">
      <c r="B6" s="265"/>
      <c r="C6" s="272"/>
      <c r="D6" s="275" t="s">
        <v>6</v>
      </c>
      <c r="E6" s="275" t="s">
        <v>7</v>
      </c>
      <c r="F6" s="275"/>
      <c r="G6" s="275" t="s">
        <v>8</v>
      </c>
      <c r="H6" s="275"/>
      <c r="I6" s="275" t="s">
        <v>9</v>
      </c>
      <c r="J6" s="275"/>
      <c r="K6" s="275" t="s">
        <v>10</v>
      </c>
      <c r="L6" s="275"/>
      <c r="M6" s="275" t="s">
        <v>11</v>
      </c>
      <c r="N6" s="275"/>
      <c r="O6" s="275" t="s">
        <v>12</v>
      </c>
      <c r="P6" s="275"/>
      <c r="Q6" s="277" t="s">
        <v>13</v>
      </c>
      <c r="T6" s="269" t="s">
        <v>13</v>
      </c>
      <c r="U6" s="259" t="s">
        <v>7</v>
      </c>
      <c r="V6" s="260"/>
      <c r="W6" s="259" t="s">
        <v>8</v>
      </c>
      <c r="X6" s="260"/>
      <c r="Y6" s="259" t="s">
        <v>9</v>
      </c>
      <c r="Z6" s="260"/>
      <c r="AA6" s="259" t="s">
        <v>10</v>
      </c>
      <c r="AB6" s="260"/>
      <c r="AC6" s="259" t="s">
        <v>11</v>
      </c>
      <c r="AD6" s="260"/>
      <c r="AE6" s="259" t="s">
        <v>12</v>
      </c>
      <c r="AF6" s="260"/>
      <c r="AG6" s="133" t="s">
        <v>13</v>
      </c>
    </row>
    <row r="7" spans="2:43" ht="15" customHeight="1" thickBot="1" x14ac:dyDescent="0.25">
      <c r="B7" s="266"/>
      <c r="C7" s="273"/>
      <c r="D7" s="276"/>
      <c r="E7" s="240" t="s">
        <v>14</v>
      </c>
      <c r="F7" s="240" t="s">
        <v>15</v>
      </c>
      <c r="G7" s="240" t="s">
        <v>14</v>
      </c>
      <c r="H7" s="240" t="s">
        <v>15</v>
      </c>
      <c r="I7" s="240" t="s">
        <v>14</v>
      </c>
      <c r="J7" s="240" t="s">
        <v>15</v>
      </c>
      <c r="K7" s="240" t="s">
        <v>14</v>
      </c>
      <c r="L7" s="240" t="s">
        <v>15</v>
      </c>
      <c r="M7" s="240" t="s">
        <v>14</v>
      </c>
      <c r="N7" s="240" t="s">
        <v>15</v>
      </c>
      <c r="O7" s="240" t="s">
        <v>14</v>
      </c>
      <c r="P7" s="240" t="s">
        <v>15</v>
      </c>
      <c r="Q7" s="278"/>
      <c r="T7" s="270"/>
      <c r="U7" s="59" t="s">
        <v>14</v>
      </c>
      <c r="V7" s="59" t="s">
        <v>15</v>
      </c>
      <c r="W7" s="59" t="s">
        <v>14</v>
      </c>
      <c r="X7" s="59" t="s">
        <v>15</v>
      </c>
      <c r="Y7" s="59" t="s">
        <v>14</v>
      </c>
      <c r="Z7" s="59" t="s">
        <v>15</v>
      </c>
      <c r="AA7" s="59" t="s">
        <v>14</v>
      </c>
      <c r="AB7" s="59" t="s">
        <v>15</v>
      </c>
      <c r="AC7" s="59" t="s">
        <v>14</v>
      </c>
      <c r="AD7" s="59" t="s">
        <v>15</v>
      </c>
      <c r="AE7" s="59" t="s">
        <v>14</v>
      </c>
      <c r="AF7" s="59" t="s">
        <v>15</v>
      </c>
      <c r="AG7" s="134"/>
    </row>
    <row r="8" spans="2:43" s="47" customFormat="1" ht="12" customHeight="1" thickBot="1" x14ac:dyDescent="0.25">
      <c r="B8" s="67" t="s">
        <v>16</v>
      </c>
      <c r="C8" s="67">
        <v>1</v>
      </c>
      <c r="D8" s="67" t="s">
        <v>17</v>
      </c>
      <c r="E8" s="8">
        <v>0</v>
      </c>
      <c r="F8" s="8">
        <v>0</v>
      </c>
      <c r="G8" s="8">
        <v>0</v>
      </c>
      <c r="H8" s="8">
        <v>0</v>
      </c>
      <c r="I8" s="8">
        <v>0</v>
      </c>
      <c r="J8" s="8">
        <v>0</v>
      </c>
      <c r="K8" s="8">
        <v>0</v>
      </c>
      <c r="L8" s="8">
        <v>0</v>
      </c>
      <c r="M8" s="8">
        <v>0</v>
      </c>
      <c r="N8" s="8">
        <v>0</v>
      </c>
      <c r="O8" s="8">
        <v>0</v>
      </c>
      <c r="P8" s="8">
        <v>0</v>
      </c>
      <c r="Q8" s="77">
        <f>SUM(E8:P8)</f>
        <v>0</v>
      </c>
      <c r="T8" s="153" t="s">
        <v>18</v>
      </c>
      <c r="U8" s="154">
        <f t="shared" ref="U8:AF8" si="0">E13</f>
        <v>0</v>
      </c>
      <c r="V8" s="154">
        <f t="shared" si="0"/>
        <v>0</v>
      </c>
      <c r="W8" s="154">
        <f t="shared" si="0"/>
        <v>0</v>
      </c>
      <c r="X8" s="154">
        <f t="shared" si="0"/>
        <v>1</v>
      </c>
      <c r="Y8" s="154">
        <f t="shared" si="0"/>
        <v>0</v>
      </c>
      <c r="Z8" s="154">
        <f t="shared" si="0"/>
        <v>0</v>
      </c>
      <c r="AA8" s="154">
        <f t="shared" si="0"/>
        <v>0</v>
      </c>
      <c r="AB8" s="154">
        <f t="shared" si="0"/>
        <v>0</v>
      </c>
      <c r="AC8" s="154">
        <f t="shared" si="0"/>
        <v>0</v>
      </c>
      <c r="AD8" s="154">
        <f t="shared" si="0"/>
        <v>1</v>
      </c>
      <c r="AE8" s="154">
        <f t="shared" si="0"/>
        <v>0</v>
      </c>
      <c r="AF8" s="154">
        <f t="shared" si="0"/>
        <v>0</v>
      </c>
      <c r="AG8" s="155">
        <f>SUM(U8:AF8)</f>
        <v>2</v>
      </c>
      <c r="AJ8" s="122"/>
      <c r="AK8" s="122"/>
      <c r="AL8" s="122"/>
      <c r="AM8" s="122"/>
      <c r="AN8" s="122"/>
      <c r="AO8" s="122"/>
      <c r="AP8" s="122"/>
      <c r="AQ8" s="122"/>
    </row>
    <row r="9" spans="2:43" s="47" customFormat="1" ht="12" customHeight="1" x14ac:dyDescent="0.2">
      <c r="B9" s="67" t="s">
        <v>19</v>
      </c>
      <c r="C9" s="67">
        <v>2</v>
      </c>
      <c r="D9" s="67" t="s">
        <v>20</v>
      </c>
      <c r="E9" s="8">
        <v>0</v>
      </c>
      <c r="F9" s="8">
        <v>0</v>
      </c>
      <c r="G9" s="8">
        <v>0</v>
      </c>
      <c r="H9" s="8">
        <v>0</v>
      </c>
      <c r="I9" s="8">
        <v>0</v>
      </c>
      <c r="J9" s="8">
        <v>0</v>
      </c>
      <c r="K9" s="8">
        <v>0</v>
      </c>
      <c r="L9" s="8">
        <v>0</v>
      </c>
      <c r="M9" s="8">
        <v>0</v>
      </c>
      <c r="N9" s="8">
        <v>0</v>
      </c>
      <c r="O9" s="8">
        <v>0</v>
      </c>
      <c r="P9" s="8">
        <v>0</v>
      </c>
      <c r="Q9" s="77">
        <f t="shared" ref="Q9:Q12" si="1">SUM(E9:P9)</f>
        <v>0</v>
      </c>
      <c r="T9" s="205"/>
      <c r="U9" s="206"/>
      <c r="V9" s="206"/>
      <c r="W9" s="206"/>
      <c r="X9" s="206"/>
      <c r="Y9" s="206"/>
      <c r="Z9" s="206"/>
      <c r="AA9" s="206"/>
      <c r="AB9" s="206"/>
      <c r="AC9" s="206"/>
      <c r="AD9" s="206"/>
      <c r="AE9" s="245"/>
      <c r="AF9" s="245"/>
      <c r="AJ9" s="122"/>
      <c r="AK9" s="122"/>
      <c r="AL9" s="122"/>
      <c r="AM9" s="122"/>
      <c r="AN9" s="122"/>
      <c r="AO9" s="122"/>
      <c r="AP9" s="122"/>
      <c r="AQ9" s="122"/>
    </row>
    <row r="10" spans="2:43" s="47" customFormat="1" ht="12" customHeight="1" x14ac:dyDescent="0.2">
      <c r="B10" s="67" t="s">
        <v>19</v>
      </c>
      <c r="C10" s="67">
        <v>10</v>
      </c>
      <c r="D10" s="67" t="s">
        <v>21</v>
      </c>
      <c r="E10" s="8">
        <v>0</v>
      </c>
      <c r="F10" s="8">
        <v>0</v>
      </c>
      <c r="G10" s="8">
        <v>0</v>
      </c>
      <c r="H10" s="8">
        <v>0</v>
      </c>
      <c r="I10" s="8">
        <v>0</v>
      </c>
      <c r="J10" s="8">
        <v>0</v>
      </c>
      <c r="K10" s="8">
        <v>0</v>
      </c>
      <c r="L10" s="8">
        <v>0</v>
      </c>
      <c r="M10" s="8">
        <v>0</v>
      </c>
      <c r="N10" s="8">
        <v>1</v>
      </c>
      <c r="O10" s="8">
        <v>0</v>
      </c>
      <c r="P10" s="8">
        <v>0</v>
      </c>
      <c r="Q10" s="77">
        <f t="shared" si="1"/>
        <v>1</v>
      </c>
      <c r="T10" s="205"/>
      <c r="U10" s="206"/>
      <c r="V10" s="206"/>
      <c r="W10" s="206"/>
      <c r="X10" s="206"/>
      <c r="Y10" s="206"/>
      <c r="Z10" s="206"/>
      <c r="AA10" s="206"/>
      <c r="AB10" s="206"/>
      <c r="AC10" s="206"/>
      <c r="AD10" s="206"/>
      <c r="AE10" s="32"/>
      <c r="AF10" s="32"/>
      <c r="AG10" s="32"/>
      <c r="AJ10" s="122"/>
      <c r="AK10" s="122"/>
      <c r="AL10" s="122"/>
      <c r="AM10" s="122"/>
      <c r="AN10" s="122"/>
      <c r="AO10" s="122"/>
      <c r="AP10" s="122"/>
      <c r="AQ10" s="122"/>
    </row>
    <row r="11" spans="2:43" s="47" customFormat="1" ht="12" customHeight="1" x14ac:dyDescent="0.2">
      <c r="B11" s="67" t="s">
        <v>22</v>
      </c>
      <c r="C11" s="67">
        <v>23</v>
      </c>
      <c r="D11" s="67" t="s">
        <v>23</v>
      </c>
      <c r="E11" s="8">
        <v>0</v>
      </c>
      <c r="F11" s="8">
        <v>0</v>
      </c>
      <c r="G11" s="8">
        <v>0</v>
      </c>
      <c r="H11" s="8">
        <v>0</v>
      </c>
      <c r="I11" s="8">
        <v>0</v>
      </c>
      <c r="J11" s="8">
        <v>0</v>
      </c>
      <c r="K11" s="8">
        <v>0</v>
      </c>
      <c r="L11" s="8">
        <v>0</v>
      </c>
      <c r="M11" s="8">
        <v>0</v>
      </c>
      <c r="N11" s="8">
        <v>0</v>
      </c>
      <c r="O11" s="8">
        <v>0</v>
      </c>
      <c r="P11" s="8">
        <v>0</v>
      </c>
      <c r="Q11" s="77">
        <f t="shared" si="1"/>
        <v>0</v>
      </c>
      <c r="T11" s="205"/>
      <c r="U11" s="206"/>
      <c r="V11" s="206"/>
      <c r="W11" s="206"/>
      <c r="X11" s="206"/>
      <c r="Y11" s="206"/>
      <c r="Z11" s="206"/>
      <c r="AA11" s="206"/>
      <c r="AB11" s="206"/>
      <c r="AC11" s="206"/>
      <c r="AD11" s="206"/>
      <c r="AE11" s="32"/>
      <c r="AF11" s="32"/>
      <c r="AG11" s="32"/>
      <c r="AJ11" s="122"/>
      <c r="AK11" s="122"/>
      <c r="AL11" s="125"/>
      <c r="AM11" s="125"/>
      <c r="AN11" s="125"/>
      <c r="AO11" s="125"/>
      <c r="AP11" s="122"/>
      <c r="AQ11" s="122"/>
    </row>
    <row r="12" spans="2:43" s="47" customFormat="1" ht="12" customHeight="1" x14ac:dyDescent="0.2">
      <c r="B12" s="67" t="s">
        <v>16</v>
      </c>
      <c r="C12" s="67">
        <v>28</v>
      </c>
      <c r="D12" s="67" t="s">
        <v>24</v>
      </c>
      <c r="E12" s="8">
        <v>0</v>
      </c>
      <c r="F12" s="8">
        <v>0</v>
      </c>
      <c r="G12" s="8">
        <v>0</v>
      </c>
      <c r="H12" s="8">
        <v>1</v>
      </c>
      <c r="I12" s="8">
        <v>0</v>
      </c>
      <c r="J12" s="8">
        <v>0</v>
      </c>
      <c r="K12" s="8">
        <v>0</v>
      </c>
      <c r="L12" s="8">
        <v>0</v>
      </c>
      <c r="M12" s="8">
        <v>0</v>
      </c>
      <c r="N12" s="8">
        <v>0</v>
      </c>
      <c r="O12" s="8">
        <v>0</v>
      </c>
      <c r="P12" s="8">
        <v>0</v>
      </c>
      <c r="Q12" s="77">
        <f t="shared" si="1"/>
        <v>1</v>
      </c>
      <c r="T12" s="205"/>
      <c r="AF12" s="32"/>
      <c r="AG12" s="32"/>
      <c r="AJ12" s="122"/>
      <c r="AK12" s="122"/>
      <c r="AL12" s="126"/>
      <c r="AM12" s="126"/>
      <c r="AN12" s="126"/>
      <c r="AO12" s="126"/>
      <c r="AP12" s="126"/>
      <c r="AQ12" s="122"/>
    </row>
    <row r="13" spans="2:43" s="47" customFormat="1" ht="12" customHeight="1" x14ac:dyDescent="0.2">
      <c r="B13" s="97"/>
      <c r="C13" s="32"/>
      <c r="D13" s="19" t="s">
        <v>25</v>
      </c>
      <c r="E13" s="19">
        <f t="shared" ref="E13:Q13" si="2">SUM(E8:E12)</f>
        <v>0</v>
      </c>
      <c r="F13" s="19">
        <f t="shared" si="2"/>
        <v>0</v>
      </c>
      <c r="G13" s="19">
        <f t="shared" si="2"/>
        <v>0</v>
      </c>
      <c r="H13" s="19">
        <f t="shared" si="2"/>
        <v>1</v>
      </c>
      <c r="I13" s="19">
        <f t="shared" si="2"/>
        <v>0</v>
      </c>
      <c r="J13" s="19">
        <f t="shared" si="2"/>
        <v>0</v>
      </c>
      <c r="K13" s="19">
        <f t="shared" si="2"/>
        <v>0</v>
      </c>
      <c r="L13" s="19">
        <f t="shared" si="2"/>
        <v>0</v>
      </c>
      <c r="M13" s="19">
        <f t="shared" si="2"/>
        <v>0</v>
      </c>
      <c r="N13" s="19">
        <f t="shared" si="2"/>
        <v>1</v>
      </c>
      <c r="O13" s="19">
        <f t="shared" si="2"/>
        <v>0</v>
      </c>
      <c r="P13" s="19">
        <f t="shared" si="2"/>
        <v>0</v>
      </c>
      <c r="Q13" s="19">
        <f t="shared" si="2"/>
        <v>2</v>
      </c>
      <c r="T13" s="205"/>
      <c r="AF13" s="32"/>
      <c r="AG13" s="32"/>
      <c r="AJ13" s="122"/>
      <c r="AK13" s="122"/>
      <c r="AL13" s="126"/>
      <c r="AM13" s="126"/>
      <c r="AN13" s="126"/>
      <c r="AO13" s="126"/>
      <c r="AP13" s="126"/>
      <c r="AQ13" s="122"/>
    </row>
    <row r="14" spans="2:43" s="47" customFormat="1" ht="12" customHeight="1" thickBot="1" x14ac:dyDescent="0.25">
      <c r="B14" s="50"/>
      <c r="C14" s="50"/>
      <c r="D14" s="10"/>
      <c r="E14" s="10"/>
      <c r="F14" s="10"/>
      <c r="G14" s="10"/>
      <c r="H14" s="10"/>
      <c r="I14" s="10"/>
      <c r="J14" s="10"/>
      <c r="K14" s="10"/>
      <c r="L14" s="10"/>
      <c r="M14" s="10"/>
      <c r="N14" s="10"/>
      <c r="O14" s="10"/>
      <c r="P14" s="10"/>
      <c r="Q14" s="10"/>
      <c r="T14" s="245"/>
      <c r="V14" s="261" t="s">
        <v>26</v>
      </c>
      <c r="W14" s="261"/>
      <c r="X14" s="261"/>
      <c r="Y14" s="261"/>
      <c r="Z14" s="261"/>
      <c r="AA14" s="261"/>
      <c r="AB14" s="261"/>
      <c r="AC14" s="261"/>
      <c r="AD14" s="261"/>
      <c r="AE14" s="261"/>
      <c r="AF14" s="261"/>
      <c r="AG14" s="32"/>
      <c r="AJ14" s="39"/>
      <c r="AK14" s="123" t="s">
        <v>27</v>
      </c>
      <c r="AL14" s="127" t="s">
        <v>18</v>
      </c>
      <c r="AM14" s="127"/>
      <c r="AN14" s="126"/>
      <c r="AO14" s="127" t="s">
        <v>18</v>
      </c>
      <c r="AP14" s="128" t="s">
        <v>27</v>
      </c>
      <c r="AQ14" s="39"/>
    </row>
    <row r="15" spans="2:43" s="47" customFormat="1" ht="12" customHeight="1" thickBot="1" x14ac:dyDescent="0.25">
      <c r="B15" s="32"/>
      <c r="C15" s="32"/>
      <c r="D15" s="32"/>
      <c r="E15" s="32"/>
      <c r="F15" s="32"/>
      <c r="G15" s="32"/>
      <c r="H15" s="32"/>
      <c r="I15" s="32"/>
      <c r="J15" s="32"/>
      <c r="K15" s="32"/>
      <c r="L15" s="32"/>
      <c r="M15" s="32"/>
      <c r="N15" s="32"/>
      <c r="O15" s="32"/>
      <c r="P15" s="32"/>
      <c r="Q15" s="32"/>
      <c r="V15" s="261"/>
      <c r="W15" s="261"/>
      <c r="X15" s="261"/>
      <c r="Y15" s="261"/>
      <c r="Z15" s="261"/>
      <c r="AA15" s="261"/>
      <c r="AB15" s="261"/>
      <c r="AC15" s="261"/>
      <c r="AD15" s="261"/>
      <c r="AE15" s="261"/>
      <c r="AF15" s="261"/>
      <c r="AG15" s="32"/>
      <c r="AJ15" s="39" t="s">
        <v>28</v>
      </c>
      <c r="AK15" s="39">
        <f>COUNTIF(E8:F12,0)</f>
        <v>10</v>
      </c>
      <c r="AL15" s="127">
        <f>E13+F13</f>
        <v>0</v>
      </c>
      <c r="AM15" s="126"/>
      <c r="AN15" s="127" t="s">
        <v>28</v>
      </c>
      <c r="AO15" s="129">
        <f>AL15*100/64</f>
        <v>0</v>
      </c>
      <c r="AP15" s="129">
        <f t="shared" ref="AP15:AP20" si="3">AK15*100/64</f>
        <v>15.625</v>
      </c>
      <c r="AQ15" s="39"/>
    </row>
    <row r="16" spans="2:43" s="47" customFormat="1" ht="15.75" customHeight="1" thickBot="1" x14ac:dyDescent="0.25">
      <c r="B16" s="32"/>
      <c r="C16" s="32"/>
      <c r="D16" s="66" t="s">
        <v>29</v>
      </c>
      <c r="E16" s="32"/>
      <c r="F16" s="32"/>
      <c r="G16" s="32"/>
      <c r="H16" s="32"/>
      <c r="I16" s="32"/>
      <c r="J16" s="32"/>
      <c r="K16" s="32"/>
      <c r="L16" s="32"/>
      <c r="M16" s="32"/>
      <c r="N16" s="32"/>
      <c r="O16" s="32"/>
      <c r="P16" s="32"/>
      <c r="Q16" s="32"/>
      <c r="V16" s="262"/>
      <c r="W16" s="262"/>
      <c r="X16" s="262"/>
      <c r="Y16" s="262"/>
      <c r="Z16" s="262"/>
      <c r="AA16" s="262"/>
      <c r="AB16" s="262"/>
      <c r="AC16" s="262"/>
      <c r="AD16" s="262"/>
      <c r="AE16" s="262"/>
      <c r="AF16" s="262"/>
      <c r="AG16" s="32"/>
      <c r="AJ16" s="39" t="s">
        <v>8</v>
      </c>
      <c r="AK16" s="39">
        <f>COUNTIF(G8:H12,0)</f>
        <v>9</v>
      </c>
      <c r="AL16" s="127">
        <f>G13+H13</f>
        <v>1</v>
      </c>
      <c r="AM16" s="126"/>
      <c r="AN16" s="127" t="s">
        <v>8</v>
      </c>
      <c r="AO16" s="129">
        <f>AL16*100/64</f>
        <v>1.5625</v>
      </c>
      <c r="AP16" s="129">
        <f>AK16*100/64</f>
        <v>14.0625</v>
      </c>
      <c r="AQ16" s="39"/>
    </row>
    <row r="17" spans="1:43" s="47" customFormat="1" ht="12" customHeight="1" x14ac:dyDescent="0.2">
      <c r="B17" s="32"/>
      <c r="C17" s="32"/>
      <c r="D17" s="204"/>
      <c r="E17" s="32"/>
      <c r="F17" s="32"/>
      <c r="G17" s="32"/>
      <c r="H17" s="32"/>
      <c r="I17" s="32"/>
      <c r="J17" s="32"/>
      <c r="K17" s="32"/>
      <c r="L17" s="32"/>
      <c r="M17" s="32"/>
      <c r="N17" s="32"/>
      <c r="O17" s="32"/>
      <c r="P17" s="32"/>
      <c r="Q17" s="32"/>
      <c r="V17" s="279" t="s">
        <v>30</v>
      </c>
      <c r="W17" s="279"/>
      <c r="X17" s="280"/>
      <c r="Y17" s="230" t="s">
        <v>7</v>
      </c>
      <c r="Z17" s="230" t="s">
        <v>8</v>
      </c>
      <c r="AA17" s="230" t="s">
        <v>9</v>
      </c>
      <c r="AB17" s="230" t="s">
        <v>10</v>
      </c>
      <c r="AC17" s="230" t="s">
        <v>11</v>
      </c>
      <c r="AD17" s="230" t="s">
        <v>12</v>
      </c>
      <c r="AE17" s="285" t="s">
        <v>13</v>
      </c>
      <c r="AF17" s="286"/>
      <c r="AG17" s="32"/>
      <c r="AJ17" s="39" t="s">
        <v>9</v>
      </c>
      <c r="AK17" s="39">
        <f>COUNTIF(I8:J12,0)</f>
        <v>10</v>
      </c>
      <c r="AL17" s="127">
        <f>I13+J13</f>
        <v>0</v>
      </c>
      <c r="AM17" s="126"/>
      <c r="AN17" s="127" t="s">
        <v>9</v>
      </c>
      <c r="AO17" s="129">
        <f t="shared" ref="AO17:AO20" si="4">AL17*100/64</f>
        <v>0</v>
      </c>
      <c r="AP17" s="129">
        <f t="shared" si="3"/>
        <v>15.625</v>
      </c>
      <c r="AQ17" s="39"/>
    </row>
    <row r="18" spans="1:43" s="47" customFormat="1" ht="12" customHeight="1" x14ac:dyDescent="0.2">
      <c r="B18" s="32"/>
      <c r="C18" s="32"/>
      <c r="D18" s="204"/>
      <c r="E18" s="32"/>
      <c r="F18" s="32"/>
      <c r="G18" s="32"/>
      <c r="H18" s="32"/>
      <c r="I18" s="32"/>
      <c r="J18" s="32"/>
      <c r="K18" s="32"/>
      <c r="L18" s="32"/>
      <c r="M18" s="32"/>
      <c r="N18" s="32"/>
      <c r="O18" s="32"/>
      <c r="P18" s="32"/>
      <c r="Q18" s="32"/>
      <c r="V18" s="281" t="s">
        <v>18</v>
      </c>
      <c r="W18" s="281"/>
      <c r="X18" s="282"/>
      <c r="Y18" s="209">
        <f>(U8+V8)/10</f>
        <v>0</v>
      </c>
      <c r="Z18" s="209">
        <f>(W8+X8)/10</f>
        <v>0.1</v>
      </c>
      <c r="AA18" s="209">
        <f>(Y8+Z8)/10</f>
        <v>0</v>
      </c>
      <c r="AB18" s="209">
        <f>(AA8+AB8)/10</f>
        <v>0</v>
      </c>
      <c r="AC18" s="209">
        <f>(AC8+AD8)/10</f>
        <v>0.1</v>
      </c>
      <c r="AD18" s="209">
        <f>(AE8+AF8)/10</f>
        <v>0</v>
      </c>
      <c r="AE18" s="287">
        <f>AG8/(12*5)</f>
        <v>3.3333333333333333E-2</v>
      </c>
      <c r="AF18" s="288"/>
      <c r="AG18" s="32"/>
      <c r="AJ18" s="39" t="s">
        <v>10</v>
      </c>
      <c r="AK18" s="39">
        <f>COUNTIF(K8:L12,0)</f>
        <v>10</v>
      </c>
      <c r="AL18" s="127">
        <f>K13+L13</f>
        <v>0</v>
      </c>
      <c r="AM18" s="126"/>
      <c r="AN18" s="127" t="s">
        <v>10</v>
      </c>
      <c r="AO18" s="129">
        <f t="shared" si="4"/>
        <v>0</v>
      </c>
      <c r="AP18" s="129">
        <f t="shared" si="3"/>
        <v>15.625</v>
      </c>
      <c r="AQ18" s="39"/>
    </row>
    <row r="19" spans="1:43" s="47" customFormat="1" ht="12" customHeight="1" thickBot="1" x14ac:dyDescent="0.25">
      <c r="B19" s="32"/>
      <c r="C19" s="32"/>
      <c r="D19" s="204"/>
      <c r="E19" s="32"/>
      <c r="F19" s="32"/>
      <c r="G19" s="32"/>
      <c r="H19" s="32"/>
      <c r="I19" s="32"/>
      <c r="J19" s="32"/>
      <c r="K19" s="32"/>
      <c r="L19" s="32"/>
      <c r="M19" s="32"/>
      <c r="N19" s="32"/>
      <c r="O19" s="32"/>
      <c r="P19" s="32"/>
      <c r="Q19" s="32"/>
      <c r="V19" s="283" t="s">
        <v>27</v>
      </c>
      <c r="W19" s="283"/>
      <c r="X19" s="284"/>
      <c r="Y19" s="182">
        <f>(10-(U8+V8))/10</f>
        <v>1</v>
      </c>
      <c r="Z19" s="182">
        <f>(10-(W8+X8))/10</f>
        <v>0.9</v>
      </c>
      <c r="AA19" s="182">
        <f>(10-(Y8+Z8))/10</f>
        <v>1</v>
      </c>
      <c r="AB19" s="182">
        <f>(10-(AA8+AB8))/10</f>
        <v>1</v>
      </c>
      <c r="AC19" s="182">
        <f>(10-(AC8+AD8))/10</f>
        <v>0.9</v>
      </c>
      <c r="AD19" s="182">
        <f>(10-(AE8+AF8))/10</f>
        <v>1</v>
      </c>
      <c r="AE19" s="289">
        <f>(60-AG8)/60</f>
        <v>0.96666666666666667</v>
      </c>
      <c r="AF19" s="290"/>
      <c r="AG19" s="32"/>
      <c r="AJ19" s="39" t="s">
        <v>11</v>
      </c>
      <c r="AK19" s="39">
        <f>COUNTIF(M8:N12,0)</f>
        <v>9</v>
      </c>
      <c r="AL19" s="127">
        <f>M13+N13</f>
        <v>1</v>
      </c>
      <c r="AM19" s="126"/>
      <c r="AN19" s="127" t="s">
        <v>11</v>
      </c>
      <c r="AO19" s="129">
        <f t="shared" si="4"/>
        <v>1.5625</v>
      </c>
      <c r="AP19" s="129">
        <f t="shared" si="3"/>
        <v>14.0625</v>
      </c>
      <c r="AQ19" s="39"/>
    </row>
    <row r="20" spans="1:43" s="47" customFormat="1" ht="12" customHeight="1" x14ac:dyDescent="0.2">
      <c r="B20" s="32"/>
      <c r="C20" s="32"/>
      <c r="D20" s="204"/>
      <c r="E20" s="32"/>
      <c r="F20" s="32"/>
      <c r="G20" s="32"/>
      <c r="H20" s="32"/>
      <c r="I20" s="32"/>
      <c r="J20" s="32"/>
      <c r="K20" s="32"/>
      <c r="L20" s="32"/>
      <c r="M20" s="32"/>
      <c r="N20" s="32"/>
      <c r="O20" s="32"/>
      <c r="P20" s="32"/>
      <c r="Q20" s="32"/>
      <c r="AB20" s="32"/>
      <c r="AC20" s="32"/>
      <c r="AD20" s="32"/>
      <c r="AE20" s="32"/>
      <c r="AF20" s="32"/>
      <c r="AG20" s="32"/>
      <c r="AJ20" s="39" t="s">
        <v>12</v>
      </c>
      <c r="AK20" s="39">
        <f>COUNTIF(O8:P12,0)</f>
        <v>10</v>
      </c>
      <c r="AL20" s="127">
        <f>O13+P13</f>
        <v>0</v>
      </c>
      <c r="AM20" s="126"/>
      <c r="AN20" s="127" t="s">
        <v>12</v>
      </c>
      <c r="AO20" s="129">
        <f t="shared" si="4"/>
        <v>0</v>
      </c>
      <c r="AP20" s="129">
        <f t="shared" si="3"/>
        <v>15.625</v>
      </c>
      <c r="AQ20" s="39"/>
    </row>
    <row r="21" spans="1:43" ht="12.75" customHeight="1" x14ac:dyDescent="0.2">
      <c r="A21" s="47"/>
      <c r="D21" s="204"/>
      <c r="S21" s="167"/>
      <c r="AL21" s="127"/>
      <c r="AM21" s="127"/>
      <c r="AN21" s="127"/>
      <c r="AO21" s="127"/>
      <c r="AP21" s="127"/>
    </row>
    <row r="22" spans="1:43" ht="12" customHeight="1" x14ac:dyDescent="0.2">
      <c r="A22" s="47"/>
      <c r="D22" s="204"/>
    </row>
    <row r="23" spans="1:43" ht="12" customHeight="1" x14ac:dyDescent="0.2">
      <c r="A23" s="47"/>
      <c r="S23" s="167"/>
    </row>
    <row r="24" spans="1:43" ht="15" customHeight="1" x14ac:dyDescent="0.2">
      <c r="A24" s="47"/>
    </row>
    <row r="25" spans="1:43" ht="33" customHeight="1" x14ac:dyDescent="0.2">
      <c r="A25" s="47"/>
    </row>
    <row r="26" spans="1:43" x14ac:dyDescent="0.2">
      <c r="A26" s="47"/>
    </row>
    <row r="27" spans="1:43" x14ac:dyDescent="0.2">
      <c r="A27" s="47"/>
    </row>
    <row r="34" spans="19:19" x14ac:dyDescent="0.2">
      <c r="S34" s="32" t="s">
        <v>31</v>
      </c>
    </row>
  </sheetData>
  <sortState ref="B8:S307">
    <sortCondition ref="B8:B307"/>
  </sortState>
  <mergeCells count="28">
    <mergeCell ref="V17:X17"/>
    <mergeCell ref="V18:X18"/>
    <mergeCell ref="V19:X19"/>
    <mergeCell ref="AE17:AF17"/>
    <mergeCell ref="AE18:AF18"/>
    <mergeCell ref="AE19:AF19"/>
    <mergeCell ref="V14:AF16"/>
    <mergeCell ref="B1:Q1"/>
    <mergeCell ref="B5:B7"/>
    <mergeCell ref="T2:AG5"/>
    <mergeCell ref="T6:T7"/>
    <mergeCell ref="C5:C7"/>
    <mergeCell ref="D5:Q5"/>
    <mergeCell ref="G6:H6"/>
    <mergeCell ref="E6:F6"/>
    <mergeCell ref="D6:D7"/>
    <mergeCell ref="Q6:Q7"/>
    <mergeCell ref="O6:P6"/>
    <mergeCell ref="M6:N6"/>
    <mergeCell ref="K6:L6"/>
    <mergeCell ref="I6:J6"/>
    <mergeCell ref="B3:Q4"/>
    <mergeCell ref="AC6:AD6"/>
    <mergeCell ref="AE6:AF6"/>
    <mergeCell ref="U6:V6"/>
    <mergeCell ref="W6:X6"/>
    <mergeCell ref="Y6:Z6"/>
    <mergeCell ref="AA6:AB6"/>
  </mergeCells>
  <conditionalFormatting sqref="C8:D12 Q8:Q12 B9:B12">
    <cfRule type="expression" dxfId="196" priority="103">
      <formula>COUNTIF($E8:$P8,"1")</formula>
    </cfRule>
  </conditionalFormatting>
  <conditionalFormatting sqref="B8">
    <cfRule type="expression" dxfId="195" priority="72">
      <formula>COUNTIF($E8:$P8,"1")</formula>
    </cfRule>
  </conditionalFormatting>
  <conditionalFormatting sqref="E8:P12">
    <cfRule type="cellIs" dxfId="194" priority="73" operator="equal">
      <formula>0</formula>
    </cfRule>
    <cfRule type="cellIs" dxfId="193" priority="74" operator="equal">
      <formula>1</formula>
    </cfRule>
  </conditionalFormatting>
  <printOptions horizontalCentered="1"/>
  <pageMargins left="0.23622047244094491" right="0.23622047244094491" top="0.74803149606299213" bottom="0.74803149606299213" header="0.31496062992125984" footer="0.31496062992125984"/>
  <pageSetup scale="65" fitToHeight="10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344"/>
  <sheetViews>
    <sheetView view="pageBreakPreview" topLeftCell="I1" zoomScaleNormal="88" zoomScaleSheetLayoutView="100" workbookViewId="0">
      <pane ySplit="7" topLeftCell="A16" activePane="bottomLeft" state="frozen"/>
      <selection activeCell="D2" sqref="D2"/>
      <selection pane="bottomLeft" activeCell="D8" sqref="D8:L12"/>
    </sheetView>
  </sheetViews>
  <sheetFormatPr baseColWidth="10" defaultColWidth="11.42578125" defaultRowHeight="14.25" x14ac:dyDescent="0.2"/>
  <cols>
    <col min="1" max="1" width="11.7109375" style="32" hidden="1" customWidth="1"/>
    <col min="2" max="2" width="7.5703125" style="32" hidden="1" customWidth="1"/>
    <col min="3" max="3" width="21.85546875" style="32" customWidth="1"/>
    <col min="4" max="12" width="10.7109375" style="32" customWidth="1"/>
    <col min="13" max="13" width="17" style="32" customWidth="1"/>
    <col min="14" max="14" width="3.85546875" style="32" customWidth="1"/>
    <col min="15" max="15" width="8.28515625" style="32" customWidth="1"/>
    <col min="16" max="16384" width="11.42578125" style="32"/>
  </cols>
  <sheetData>
    <row r="1" spans="1:37" ht="39.75" customHeight="1" x14ac:dyDescent="0.2">
      <c r="C1" s="329" t="s">
        <v>137</v>
      </c>
      <c r="D1" s="329"/>
      <c r="E1" s="329"/>
      <c r="F1" s="329"/>
      <c r="G1" s="329"/>
      <c r="H1" s="329"/>
      <c r="I1" s="329"/>
      <c r="J1" s="329"/>
      <c r="K1" s="329"/>
      <c r="L1" s="329"/>
      <c r="M1" s="329"/>
    </row>
    <row r="2" spans="1:37" ht="19.5" customHeight="1" x14ac:dyDescent="0.2">
      <c r="C2" s="41"/>
      <c r="D2" s="42"/>
      <c r="E2" s="42"/>
      <c r="F2" s="42"/>
      <c r="G2" s="42"/>
      <c r="H2" s="42"/>
      <c r="I2" s="42"/>
      <c r="J2" s="42"/>
      <c r="K2" s="42"/>
      <c r="L2" s="42"/>
      <c r="M2" s="42"/>
    </row>
    <row r="4" spans="1:37" ht="81.75" customHeight="1" x14ac:dyDescent="0.2">
      <c r="C4" s="340" t="s">
        <v>145</v>
      </c>
      <c r="D4" s="340"/>
      <c r="E4" s="340"/>
      <c r="F4" s="340"/>
      <c r="G4" s="340"/>
      <c r="H4" s="340"/>
      <c r="I4" s="340"/>
      <c r="J4" s="340"/>
      <c r="K4" s="340"/>
      <c r="L4" s="340"/>
      <c r="M4" s="340"/>
    </row>
    <row r="5" spans="1:37" ht="12.75" customHeight="1" thickBot="1" x14ac:dyDescent="0.25">
      <c r="C5" s="41"/>
      <c r="D5" s="42"/>
      <c r="E5" s="42"/>
      <c r="F5" s="42"/>
      <c r="G5" s="42"/>
      <c r="H5" s="42"/>
      <c r="I5" s="42"/>
      <c r="J5" s="42"/>
      <c r="K5" s="42"/>
      <c r="L5" s="42"/>
      <c r="M5" s="42"/>
    </row>
    <row r="6" spans="1:37" ht="13.9" customHeight="1" x14ac:dyDescent="0.2">
      <c r="A6" s="264" t="s">
        <v>3</v>
      </c>
      <c r="B6" s="342" t="s">
        <v>4</v>
      </c>
      <c r="C6" s="307" t="s">
        <v>6</v>
      </c>
      <c r="D6" s="271" t="s">
        <v>146</v>
      </c>
      <c r="E6" s="271"/>
      <c r="F6" s="271"/>
      <c r="G6" s="271"/>
      <c r="H6" s="271"/>
      <c r="I6" s="271"/>
      <c r="J6" s="271"/>
      <c r="K6" s="271"/>
      <c r="L6" s="271"/>
      <c r="M6" s="344"/>
    </row>
    <row r="7" spans="1:37" ht="48.75" customHeight="1" x14ac:dyDescent="0.2">
      <c r="A7" s="341"/>
      <c r="B7" s="343"/>
      <c r="C7" s="330"/>
      <c r="D7" s="136"/>
      <c r="E7" s="136"/>
      <c r="F7" s="136"/>
      <c r="G7" s="136"/>
      <c r="H7" s="136"/>
      <c r="I7" s="136"/>
      <c r="J7" s="136"/>
      <c r="K7" s="136"/>
      <c r="L7" s="136"/>
      <c r="M7" s="61" t="s">
        <v>13</v>
      </c>
    </row>
    <row r="8" spans="1:37" ht="15" customHeight="1" x14ac:dyDescent="0.2">
      <c r="A8" s="67" t="s">
        <v>16</v>
      </c>
      <c r="B8" s="67">
        <v>1</v>
      </c>
      <c r="C8" s="67" t="s">
        <v>17</v>
      </c>
      <c r="D8" s="6">
        <v>1</v>
      </c>
      <c r="E8" s="6">
        <v>1</v>
      </c>
      <c r="F8" s="6">
        <v>1</v>
      </c>
      <c r="G8" s="6">
        <v>1</v>
      </c>
      <c r="H8" s="6">
        <v>1</v>
      </c>
      <c r="I8" s="6">
        <v>1</v>
      </c>
      <c r="J8" s="6">
        <v>1</v>
      </c>
      <c r="K8" s="6">
        <v>1</v>
      </c>
      <c r="L8" s="6">
        <v>1</v>
      </c>
      <c r="M8" s="48">
        <f t="shared" ref="M8:M11" si="0">SUM(D8:L8)</f>
        <v>9</v>
      </c>
      <c r="X8" s="157"/>
      <c r="Y8" s="157"/>
      <c r="Z8" s="157"/>
      <c r="AA8" s="157"/>
      <c r="AB8" s="157"/>
      <c r="AC8" s="157"/>
      <c r="AD8" s="157"/>
      <c r="AE8" s="157"/>
      <c r="AF8" s="157"/>
      <c r="AG8" s="157"/>
      <c r="AH8" s="157"/>
      <c r="AI8" s="157"/>
      <c r="AJ8" s="157"/>
      <c r="AK8" s="157"/>
    </row>
    <row r="9" spans="1:37" ht="15" customHeight="1" x14ac:dyDescent="0.2">
      <c r="A9" s="67" t="s">
        <v>19</v>
      </c>
      <c r="B9" s="67">
        <v>2</v>
      </c>
      <c r="C9" s="67" t="s">
        <v>20</v>
      </c>
      <c r="D9" s="6">
        <v>1</v>
      </c>
      <c r="E9" s="6">
        <v>1</v>
      </c>
      <c r="F9" s="6">
        <v>1</v>
      </c>
      <c r="G9" s="6">
        <v>1</v>
      </c>
      <c r="H9" s="6">
        <v>1</v>
      </c>
      <c r="I9" s="6">
        <v>1</v>
      </c>
      <c r="J9" s="6">
        <v>1</v>
      </c>
      <c r="K9" s="6">
        <v>1</v>
      </c>
      <c r="L9" s="6">
        <v>1</v>
      </c>
      <c r="M9" s="48">
        <f t="shared" si="0"/>
        <v>9</v>
      </c>
    </row>
    <row r="10" spans="1:37" ht="15" customHeight="1" x14ac:dyDescent="0.2">
      <c r="A10" s="67" t="s">
        <v>19</v>
      </c>
      <c r="B10" s="67">
        <v>3</v>
      </c>
      <c r="C10" s="67" t="s">
        <v>21</v>
      </c>
      <c r="D10" s="6">
        <v>1</v>
      </c>
      <c r="E10" s="6">
        <v>1</v>
      </c>
      <c r="F10" s="6">
        <v>1</v>
      </c>
      <c r="G10" s="6">
        <v>1</v>
      </c>
      <c r="H10" s="6">
        <v>1</v>
      </c>
      <c r="I10" s="6">
        <v>1</v>
      </c>
      <c r="J10" s="6">
        <v>1</v>
      </c>
      <c r="K10" s="6">
        <v>1</v>
      </c>
      <c r="L10" s="6">
        <v>1</v>
      </c>
      <c r="M10" s="48">
        <f t="shared" si="0"/>
        <v>9</v>
      </c>
    </row>
    <row r="11" spans="1:37" ht="15" customHeight="1" x14ac:dyDescent="0.2">
      <c r="A11" s="67" t="s">
        <v>22</v>
      </c>
      <c r="B11" s="67">
        <v>4</v>
      </c>
      <c r="C11" s="67" t="s">
        <v>23</v>
      </c>
      <c r="D11" s="6">
        <v>1</v>
      </c>
      <c r="E11" s="6">
        <v>1</v>
      </c>
      <c r="F11" s="6">
        <v>1</v>
      </c>
      <c r="G11" s="6">
        <v>1</v>
      </c>
      <c r="H11" s="6">
        <v>1</v>
      </c>
      <c r="I11" s="6">
        <v>1</v>
      </c>
      <c r="J11" s="6">
        <v>1</v>
      </c>
      <c r="K11" s="6">
        <v>1</v>
      </c>
      <c r="L11" s="6">
        <v>1</v>
      </c>
      <c r="M11" s="48">
        <f t="shared" si="0"/>
        <v>9</v>
      </c>
    </row>
    <row r="12" spans="1:37" ht="15" customHeight="1" x14ac:dyDescent="0.2">
      <c r="A12" s="67" t="s">
        <v>16</v>
      </c>
      <c r="B12" s="67">
        <v>5</v>
      </c>
      <c r="C12" s="67" t="s">
        <v>24</v>
      </c>
      <c r="D12" s="6">
        <v>1</v>
      </c>
      <c r="E12" s="6">
        <v>1</v>
      </c>
      <c r="F12" s="6">
        <v>1</v>
      </c>
      <c r="G12" s="6">
        <v>1</v>
      </c>
      <c r="H12" s="6">
        <v>1</v>
      </c>
      <c r="I12" s="6">
        <v>1</v>
      </c>
      <c r="J12" s="6">
        <v>1</v>
      </c>
      <c r="K12" s="6">
        <v>1</v>
      </c>
      <c r="L12" s="6">
        <v>1</v>
      </c>
      <c r="M12" s="48">
        <f>SUM(D12:L12)</f>
        <v>9</v>
      </c>
    </row>
    <row r="13" spans="1:37" ht="15" customHeight="1" x14ac:dyDescent="0.2">
      <c r="A13" s="67" t="s">
        <v>108</v>
      </c>
      <c r="B13" s="67">
        <v>6</v>
      </c>
      <c r="C13" s="93" t="s">
        <v>122</v>
      </c>
      <c r="D13" s="13">
        <f t="shared" ref="D13:L13" si="1">COUNTIF(D8:D12,"1")</f>
        <v>5</v>
      </c>
      <c r="E13" s="13">
        <f t="shared" si="1"/>
        <v>5</v>
      </c>
      <c r="F13" s="13">
        <f t="shared" si="1"/>
        <v>5</v>
      </c>
      <c r="G13" s="13">
        <f t="shared" si="1"/>
        <v>5</v>
      </c>
      <c r="H13" s="13">
        <f t="shared" si="1"/>
        <v>5</v>
      </c>
      <c r="I13" s="13">
        <f t="shared" si="1"/>
        <v>5</v>
      </c>
      <c r="J13" s="13">
        <f t="shared" si="1"/>
        <v>5</v>
      </c>
      <c r="K13" s="13">
        <f t="shared" si="1"/>
        <v>5</v>
      </c>
      <c r="L13" s="13">
        <f t="shared" si="1"/>
        <v>5</v>
      </c>
      <c r="M13" s="13">
        <f t="shared" ref="M13:M17" si="2">SUM(D13:L13)</f>
        <v>45</v>
      </c>
    </row>
    <row r="14" spans="1:37" ht="15" customHeight="1" x14ac:dyDescent="0.2">
      <c r="A14" s="67" t="s">
        <v>22</v>
      </c>
      <c r="B14" s="67">
        <v>7</v>
      </c>
      <c r="C14" s="94" t="s">
        <v>121</v>
      </c>
      <c r="D14" s="5">
        <f t="shared" ref="D14:L14" si="3">COUNTIF(D8:D12,0)</f>
        <v>0</v>
      </c>
      <c r="E14" s="5">
        <f t="shared" si="3"/>
        <v>0</v>
      </c>
      <c r="F14" s="5">
        <f t="shared" si="3"/>
        <v>0</v>
      </c>
      <c r="G14" s="5">
        <f t="shared" si="3"/>
        <v>0</v>
      </c>
      <c r="H14" s="5">
        <f t="shared" si="3"/>
        <v>0</v>
      </c>
      <c r="I14" s="5">
        <f t="shared" si="3"/>
        <v>0</v>
      </c>
      <c r="J14" s="5">
        <f t="shared" si="3"/>
        <v>0</v>
      </c>
      <c r="K14" s="5">
        <f t="shared" si="3"/>
        <v>0</v>
      </c>
      <c r="L14" s="5">
        <f t="shared" si="3"/>
        <v>0</v>
      </c>
      <c r="M14" s="14">
        <f t="shared" si="2"/>
        <v>0</v>
      </c>
    </row>
    <row r="15" spans="1:37" ht="15" customHeight="1" x14ac:dyDescent="0.2">
      <c r="A15" s="67" t="s">
        <v>19</v>
      </c>
      <c r="B15" s="67">
        <v>8</v>
      </c>
      <c r="C15" s="94" t="s">
        <v>148</v>
      </c>
      <c r="D15" s="5">
        <f t="shared" ref="D15:L15" si="4">COUNTIF(D8:D12,"J")</f>
        <v>0</v>
      </c>
      <c r="E15" s="5">
        <f t="shared" si="4"/>
        <v>0</v>
      </c>
      <c r="F15" s="5">
        <f t="shared" si="4"/>
        <v>0</v>
      </c>
      <c r="G15" s="5">
        <f t="shared" si="4"/>
        <v>0</v>
      </c>
      <c r="H15" s="5">
        <f t="shared" si="4"/>
        <v>0</v>
      </c>
      <c r="I15" s="5">
        <f t="shared" si="4"/>
        <v>0</v>
      </c>
      <c r="J15" s="5">
        <f t="shared" si="4"/>
        <v>0</v>
      </c>
      <c r="K15" s="5">
        <f t="shared" si="4"/>
        <v>0</v>
      </c>
      <c r="L15" s="5">
        <f t="shared" si="4"/>
        <v>0</v>
      </c>
      <c r="M15" s="14">
        <f t="shared" si="2"/>
        <v>0</v>
      </c>
    </row>
    <row r="16" spans="1:37" ht="15" customHeight="1" x14ac:dyDescent="0.2">
      <c r="A16" s="67" t="s">
        <v>109</v>
      </c>
      <c r="B16" s="67">
        <v>9</v>
      </c>
      <c r="C16" s="95" t="s">
        <v>149</v>
      </c>
      <c r="D16" s="5">
        <f t="shared" ref="D16:L16" si="5">COUNTIF(D8:D12, "NA")</f>
        <v>0</v>
      </c>
      <c r="E16" s="5">
        <f t="shared" si="5"/>
        <v>0</v>
      </c>
      <c r="F16" s="5">
        <f t="shared" si="5"/>
        <v>0</v>
      </c>
      <c r="G16" s="5">
        <f t="shared" si="5"/>
        <v>0</v>
      </c>
      <c r="H16" s="5">
        <f t="shared" si="5"/>
        <v>0</v>
      </c>
      <c r="I16" s="5">
        <f t="shared" si="5"/>
        <v>0</v>
      </c>
      <c r="J16" s="5">
        <f t="shared" si="5"/>
        <v>0</v>
      </c>
      <c r="K16" s="5">
        <f t="shared" si="5"/>
        <v>0</v>
      </c>
      <c r="L16" s="5">
        <f t="shared" si="5"/>
        <v>0</v>
      </c>
      <c r="M16" s="14">
        <f t="shared" si="2"/>
        <v>0</v>
      </c>
    </row>
    <row r="17" spans="1:13" ht="15" customHeight="1" thickBot="1" x14ac:dyDescent="0.25">
      <c r="A17" s="67" t="s">
        <v>19</v>
      </c>
      <c r="B17" s="67">
        <v>10</v>
      </c>
      <c r="C17" s="234" t="s">
        <v>13</v>
      </c>
      <c r="D17" s="240">
        <f>SUM(D13:D16)</f>
        <v>5</v>
      </c>
      <c r="E17" s="240">
        <f>SUM(E13:E16)</f>
        <v>5</v>
      </c>
      <c r="F17" s="240">
        <f>SUM(F13:F16)</f>
        <v>5</v>
      </c>
      <c r="G17" s="240">
        <f t="shared" ref="G17:L17" si="6">SUM(G13:G16)</f>
        <v>5</v>
      </c>
      <c r="H17" s="240">
        <f t="shared" si="6"/>
        <v>5</v>
      </c>
      <c r="I17" s="240">
        <f t="shared" si="6"/>
        <v>5</v>
      </c>
      <c r="J17" s="240">
        <f t="shared" si="6"/>
        <v>5</v>
      </c>
      <c r="K17" s="240">
        <f t="shared" si="6"/>
        <v>5</v>
      </c>
      <c r="L17" s="240">
        <f t="shared" si="6"/>
        <v>5</v>
      </c>
      <c r="M17" s="240">
        <f t="shared" si="2"/>
        <v>45</v>
      </c>
    </row>
    <row r="18" spans="1:13" ht="15" customHeight="1" x14ac:dyDescent="0.2">
      <c r="A18" s="67" t="s">
        <v>16</v>
      </c>
      <c r="B18" s="67">
        <v>11</v>
      </c>
      <c r="C18" s="7"/>
      <c r="D18" s="3"/>
      <c r="E18" s="3"/>
      <c r="F18" s="3"/>
      <c r="G18" s="3"/>
      <c r="H18" s="3"/>
      <c r="I18" s="3"/>
      <c r="J18" s="3"/>
      <c r="K18" s="3"/>
    </row>
    <row r="19" spans="1:13" ht="15" customHeight="1" x14ac:dyDescent="0.2">
      <c r="A19" s="67" t="s">
        <v>109</v>
      </c>
      <c r="B19" s="67">
        <v>12</v>
      </c>
      <c r="C19" s="185" t="s">
        <v>150</v>
      </c>
      <c r="D19" s="186">
        <f>D13/32</f>
        <v>0.15625</v>
      </c>
      <c r="E19" s="186">
        <f t="shared" ref="E19:L22" si="7">E13/32</f>
        <v>0.15625</v>
      </c>
      <c r="F19" s="186">
        <f t="shared" si="7"/>
        <v>0.15625</v>
      </c>
      <c r="G19" s="186">
        <f t="shared" si="7"/>
        <v>0.15625</v>
      </c>
      <c r="H19" s="186">
        <f t="shared" si="7"/>
        <v>0.15625</v>
      </c>
      <c r="I19" s="186">
        <f t="shared" si="7"/>
        <v>0.15625</v>
      </c>
      <c r="J19" s="186">
        <f t="shared" si="7"/>
        <v>0.15625</v>
      </c>
      <c r="K19" s="186">
        <f t="shared" si="7"/>
        <v>0.15625</v>
      </c>
      <c r="L19" s="186">
        <f t="shared" si="7"/>
        <v>0.15625</v>
      </c>
      <c r="M19" s="186">
        <f>M13/(32*9)</f>
        <v>0.15625</v>
      </c>
    </row>
    <row r="20" spans="1:13" ht="15" customHeight="1" x14ac:dyDescent="0.2">
      <c r="A20" s="67" t="s">
        <v>108</v>
      </c>
      <c r="B20" s="67">
        <v>13</v>
      </c>
      <c r="C20" s="252" t="s">
        <v>151</v>
      </c>
      <c r="D20" s="187">
        <f>D14/32</f>
        <v>0</v>
      </c>
      <c r="E20" s="187">
        <f t="shared" si="7"/>
        <v>0</v>
      </c>
      <c r="F20" s="187">
        <f t="shared" si="7"/>
        <v>0</v>
      </c>
      <c r="G20" s="187">
        <f t="shared" si="7"/>
        <v>0</v>
      </c>
      <c r="H20" s="187">
        <f t="shared" si="7"/>
        <v>0</v>
      </c>
      <c r="I20" s="187">
        <f t="shared" si="7"/>
        <v>0</v>
      </c>
      <c r="J20" s="187">
        <f t="shared" si="7"/>
        <v>0</v>
      </c>
      <c r="K20" s="187">
        <f t="shared" si="7"/>
        <v>0</v>
      </c>
      <c r="L20" s="187">
        <f t="shared" si="7"/>
        <v>0</v>
      </c>
      <c r="M20" s="188">
        <f>M14/(32*9)</f>
        <v>0</v>
      </c>
    </row>
    <row r="21" spans="1:13" ht="15" customHeight="1" x14ac:dyDescent="0.2">
      <c r="A21" s="67" t="s">
        <v>19</v>
      </c>
      <c r="B21" s="67">
        <v>14</v>
      </c>
      <c r="C21" s="252" t="s">
        <v>152</v>
      </c>
      <c r="D21" s="187">
        <f>D15/32</f>
        <v>0</v>
      </c>
      <c r="E21" s="187">
        <f t="shared" si="7"/>
        <v>0</v>
      </c>
      <c r="F21" s="187">
        <f t="shared" si="7"/>
        <v>0</v>
      </c>
      <c r="G21" s="187">
        <f t="shared" si="7"/>
        <v>0</v>
      </c>
      <c r="H21" s="187">
        <f t="shared" si="7"/>
        <v>0</v>
      </c>
      <c r="I21" s="187">
        <f t="shared" si="7"/>
        <v>0</v>
      </c>
      <c r="J21" s="187">
        <f t="shared" si="7"/>
        <v>0</v>
      </c>
      <c r="K21" s="187">
        <f t="shared" si="7"/>
        <v>0</v>
      </c>
      <c r="L21" s="187">
        <f t="shared" si="7"/>
        <v>0</v>
      </c>
      <c r="M21" s="188">
        <f>M15/(32*9)</f>
        <v>0</v>
      </c>
    </row>
    <row r="22" spans="1:13" ht="15" customHeight="1" x14ac:dyDescent="0.2">
      <c r="A22" s="67" t="s">
        <v>108</v>
      </c>
      <c r="B22" s="67">
        <v>15</v>
      </c>
      <c r="C22" s="254" t="s">
        <v>153</v>
      </c>
      <c r="D22" s="187">
        <f>D16/32</f>
        <v>0</v>
      </c>
      <c r="E22" s="187">
        <f t="shared" si="7"/>
        <v>0</v>
      </c>
      <c r="F22" s="187">
        <f t="shared" si="7"/>
        <v>0</v>
      </c>
      <c r="G22" s="187">
        <f t="shared" si="7"/>
        <v>0</v>
      </c>
      <c r="H22" s="187">
        <f t="shared" si="7"/>
        <v>0</v>
      </c>
      <c r="I22" s="187">
        <f t="shared" si="7"/>
        <v>0</v>
      </c>
      <c r="J22" s="187">
        <f t="shared" si="7"/>
        <v>0</v>
      </c>
      <c r="K22" s="187">
        <f t="shared" si="7"/>
        <v>0</v>
      </c>
      <c r="L22" s="187">
        <f t="shared" si="7"/>
        <v>0</v>
      </c>
      <c r="M22" s="188">
        <f>M16/(32*9)</f>
        <v>0</v>
      </c>
    </row>
    <row r="23" spans="1:13" ht="15" customHeight="1" x14ac:dyDescent="0.2">
      <c r="A23" s="67" t="s">
        <v>108</v>
      </c>
      <c r="B23" s="67">
        <v>16</v>
      </c>
      <c r="C23" s="7"/>
      <c r="D23" s="3"/>
      <c r="E23" s="3"/>
      <c r="F23" s="3"/>
      <c r="G23" s="3"/>
      <c r="H23" s="3"/>
      <c r="I23" s="3"/>
      <c r="J23" s="3"/>
      <c r="K23" s="3"/>
    </row>
    <row r="24" spans="1:13" ht="15" customHeight="1" x14ac:dyDescent="0.2">
      <c r="A24" s="67" t="s">
        <v>109</v>
      </c>
      <c r="B24" s="67">
        <v>17</v>
      </c>
      <c r="C24" s="2" t="s">
        <v>154</v>
      </c>
      <c r="D24" s="11">
        <v>1</v>
      </c>
      <c r="E24" s="1"/>
      <c r="F24" s="1"/>
      <c r="G24" s="1"/>
      <c r="H24" s="1"/>
      <c r="I24" s="1"/>
      <c r="J24" s="169"/>
      <c r="K24" s="1"/>
    </row>
    <row r="25" spans="1:13" ht="15" customHeight="1" x14ac:dyDescent="0.2">
      <c r="A25" s="67" t="s">
        <v>19</v>
      </c>
      <c r="B25" s="67">
        <v>18</v>
      </c>
      <c r="C25" s="2" t="s">
        <v>155</v>
      </c>
      <c r="D25" s="11">
        <v>0</v>
      </c>
      <c r="E25" s="1"/>
      <c r="F25" s="1"/>
      <c r="G25" s="1"/>
      <c r="H25" s="1"/>
      <c r="I25" s="1"/>
      <c r="J25" s="1"/>
      <c r="K25" s="1"/>
    </row>
    <row r="26" spans="1:13" ht="15" customHeight="1" x14ac:dyDescent="0.2">
      <c r="A26" s="67" t="s">
        <v>16</v>
      </c>
      <c r="B26" s="67">
        <v>19</v>
      </c>
      <c r="C26" s="2" t="s">
        <v>156</v>
      </c>
      <c r="D26" s="11" t="s">
        <v>119</v>
      </c>
      <c r="E26" s="1"/>
      <c r="F26" s="1"/>
      <c r="G26" s="1"/>
      <c r="H26" s="1"/>
      <c r="I26" s="1"/>
      <c r="J26" s="1"/>
      <c r="K26" s="1"/>
    </row>
    <row r="27" spans="1:13" ht="15" customHeight="1" x14ac:dyDescent="0.2">
      <c r="A27" s="67" t="s">
        <v>22</v>
      </c>
      <c r="B27" s="67">
        <v>20</v>
      </c>
      <c r="C27" s="2" t="s">
        <v>149</v>
      </c>
      <c r="D27" s="11" t="s">
        <v>147</v>
      </c>
      <c r="E27" s="1"/>
      <c r="F27" s="1"/>
      <c r="G27" s="1"/>
      <c r="H27" s="1"/>
      <c r="I27" s="1"/>
      <c r="J27" s="1"/>
      <c r="K27" s="1"/>
    </row>
    <row r="28" spans="1:13" ht="15" customHeight="1" x14ac:dyDescent="0.2">
      <c r="A28" s="67" t="s">
        <v>109</v>
      </c>
      <c r="B28" s="67">
        <v>21</v>
      </c>
      <c r="C28" s="1"/>
      <c r="D28" s="1"/>
      <c r="E28" s="1"/>
      <c r="F28" s="1"/>
      <c r="G28" s="1"/>
      <c r="H28" s="1"/>
      <c r="I28" s="1"/>
      <c r="J28" s="1"/>
      <c r="K28" s="1"/>
    </row>
    <row r="29" spans="1:13" ht="15" customHeight="1" x14ac:dyDescent="0.2">
      <c r="A29" s="67" t="s">
        <v>16</v>
      </c>
      <c r="B29" s="67">
        <v>22</v>
      </c>
      <c r="C29" s="1"/>
      <c r="D29" s="331" t="s">
        <v>138</v>
      </c>
      <c r="E29" s="331" t="s">
        <v>139</v>
      </c>
      <c r="F29" s="331" t="s">
        <v>140</v>
      </c>
      <c r="G29" s="331" t="s">
        <v>141</v>
      </c>
      <c r="H29" s="331" t="s">
        <v>142</v>
      </c>
      <c r="I29" s="338" t="s">
        <v>143</v>
      </c>
      <c r="J29" s="338" t="s">
        <v>162</v>
      </c>
      <c r="K29" s="338" t="s">
        <v>144</v>
      </c>
      <c r="L29" s="338" t="s">
        <v>163</v>
      </c>
      <c r="M29" s="331" t="s">
        <v>13</v>
      </c>
    </row>
    <row r="30" spans="1:13" ht="15" customHeight="1" x14ac:dyDescent="0.2">
      <c r="A30" s="67" t="s">
        <v>22</v>
      </c>
      <c r="B30" s="67">
        <v>23</v>
      </c>
      <c r="C30" s="1"/>
      <c r="D30" s="333"/>
      <c r="E30" s="333"/>
      <c r="F30" s="333"/>
      <c r="G30" s="333"/>
      <c r="H30" s="333"/>
      <c r="I30" s="339"/>
      <c r="J30" s="339"/>
      <c r="K30" s="339"/>
      <c r="L30" s="339"/>
      <c r="M30" s="333"/>
    </row>
    <row r="31" spans="1:13" ht="15" customHeight="1" x14ac:dyDescent="0.2">
      <c r="A31" s="67" t="s">
        <v>16</v>
      </c>
      <c r="B31" s="67">
        <v>24</v>
      </c>
      <c r="C31" s="185" t="s">
        <v>122</v>
      </c>
      <c r="D31" s="189">
        <f t="shared" ref="D31:L31" si="8">D13/32</f>
        <v>0.15625</v>
      </c>
      <c r="E31" s="189">
        <f t="shared" si="8"/>
        <v>0.15625</v>
      </c>
      <c r="F31" s="189">
        <f t="shared" si="8"/>
        <v>0.15625</v>
      </c>
      <c r="G31" s="189">
        <f t="shared" si="8"/>
        <v>0.15625</v>
      </c>
      <c r="H31" s="189">
        <f t="shared" si="8"/>
        <v>0.15625</v>
      </c>
      <c r="I31" s="189">
        <f t="shared" si="8"/>
        <v>0.15625</v>
      </c>
      <c r="J31" s="189">
        <f t="shared" si="8"/>
        <v>0.15625</v>
      </c>
      <c r="K31" s="189">
        <f t="shared" si="8"/>
        <v>0.15625</v>
      </c>
      <c r="L31" s="189">
        <f t="shared" si="8"/>
        <v>0.15625</v>
      </c>
      <c r="M31" s="190">
        <f>SUM(D31:L31)</f>
        <v>1.40625</v>
      </c>
    </row>
    <row r="32" spans="1:13" ht="15" customHeight="1" x14ac:dyDescent="0.2">
      <c r="A32" s="67" t="s">
        <v>19</v>
      </c>
      <c r="B32" s="67">
        <v>25</v>
      </c>
      <c r="C32" s="249" t="s">
        <v>106</v>
      </c>
      <c r="D32" s="189">
        <f t="shared" ref="D32:L32" si="9">(32-D13)/32</f>
        <v>0.84375</v>
      </c>
      <c r="E32" s="189">
        <f t="shared" si="9"/>
        <v>0.84375</v>
      </c>
      <c r="F32" s="189">
        <f t="shared" si="9"/>
        <v>0.84375</v>
      </c>
      <c r="G32" s="189">
        <f t="shared" si="9"/>
        <v>0.84375</v>
      </c>
      <c r="H32" s="189">
        <f t="shared" si="9"/>
        <v>0.84375</v>
      </c>
      <c r="I32" s="189">
        <f t="shared" si="9"/>
        <v>0.84375</v>
      </c>
      <c r="J32" s="189">
        <f t="shared" si="9"/>
        <v>0.84375</v>
      </c>
      <c r="K32" s="189">
        <f t="shared" si="9"/>
        <v>0.84375</v>
      </c>
      <c r="L32" s="189">
        <f t="shared" si="9"/>
        <v>0.84375</v>
      </c>
      <c r="M32" s="1"/>
    </row>
    <row r="33" spans="1:13" ht="15" customHeight="1" x14ac:dyDescent="0.2">
      <c r="A33" s="67" t="s">
        <v>19</v>
      </c>
      <c r="B33" s="67">
        <v>26</v>
      </c>
      <c r="C33" s="1"/>
      <c r="D33" s="1"/>
      <c r="E33" s="1"/>
      <c r="F33" s="1"/>
      <c r="G33" s="1"/>
      <c r="H33" s="1"/>
      <c r="I33" s="1"/>
      <c r="J33" s="1"/>
      <c r="K33" s="1"/>
    </row>
    <row r="34" spans="1:13" ht="15" customHeight="1" x14ac:dyDescent="0.2">
      <c r="A34" s="67" t="s">
        <v>22</v>
      </c>
      <c r="B34" s="67">
        <v>27</v>
      </c>
      <c r="C34" s="1"/>
      <c r="D34" s="1"/>
      <c r="E34" s="1"/>
      <c r="F34" s="1"/>
      <c r="G34" s="1"/>
      <c r="H34" s="1"/>
      <c r="I34" s="1"/>
      <c r="J34" s="1"/>
      <c r="K34" s="1"/>
    </row>
    <row r="35" spans="1:13" ht="15" customHeight="1" x14ac:dyDescent="0.2">
      <c r="A35" s="67" t="s">
        <v>16</v>
      </c>
      <c r="B35" s="67">
        <v>28</v>
      </c>
      <c r="D35" s="272" t="s">
        <v>138</v>
      </c>
      <c r="E35" s="338" t="s">
        <v>139</v>
      </c>
      <c r="F35" s="338" t="s">
        <v>140</v>
      </c>
      <c r="G35" s="338" t="s">
        <v>141</v>
      </c>
      <c r="H35" s="331" t="s">
        <v>142</v>
      </c>
      <c r="I35" s="338" t="s">
        <v>143</v>
      </c>
      <c r="J35" s="338" t="s">
        <v>162</v>
      </c>
      <c r="K35" s="338" t="s">
        <v>144</v>
      </c>
      <c r="L35" s="338" t="s">
        <v>163</v>
      </c>
      <c r="M35" s="331" t="s">
        <v>13</v>
      </c>
    </row>
    <row r="36" spans="1:13" ht="15" customHeight="1" x14ac:dyDescent="0.2">
      <c r="A36" s="67" t="s">
        <v>109</v>
      </c>
      <c r="B36" s="67">
        <v>29</v>
      </c>
      <c r="D36" s="272"/>
      <c r="E36" s="339"/>
      <c r="F36" s="339"/>
      <c r="G36" s="339"/>
      <c r="H36" s="333"/>
      <c r="I36" s="339"/>
      <c r="J36" s="339"/>
      <c r="K36" s="339"/>
      <c r="L36" s="339"/>
      <c r="M36" s="333"/>
    </row>
    <row r="37" spans="1:13" ht="15" customHeight="1" x14ac:dyDescent="0.2">
      <c r="A37" s="67" t="s">
        <v>22</v>
      </c>
      <c r="B37" s="67">
        <v>30</v>
      </c>
      <c r="D37" s="64">
        <f t="shared" ref="D37:L37" si="10">D13</f>
        <v>5</v>
      </c>
      <c r="E37" s="64">
        <f t="shared" si="10"/>
        <v>5</v>
      </c>
      <c r="F37" s="64">
        <f t="shared" si="10"/>
        <v>5</v>
      </c>
      <c r="G37" s="64">
        <f t="shared" si="10"/>
        <v>5</v>
      </c>
      <c r="H37" s="8">
        <f t="shared" si="10"/>
        <v>5</v>
      </c>
      <c r="I37" s="8">
        <f t="shared" si="10"/>
        <v>5</v>
      </c>
      <c r="J37" s="8">
        <f t="shared" si="10"/>
        <v>5</v>
      </c>
      <c r="K37" s="8">
        <f t="shared" si="10"/>
        <v>5</v>
      </c>
      <c r="L37" s="107">
        <f t="shared" si="10"/>
        <v>5</v>
      </c>
      <c r="M37" s="15">
        <f>SUM(D37:L37)</f>
        <v>45</v>
      </c>
    </row>
    <row r="38" spans="1:13" ht="15" customHeight="1" x14ac:dyDescent="0.2">
      <c r="A38" s="67" t="s">
        <v>22</v>
      </c>
      <c r="B38" s="67">
        <v>31</v>
      </c>
      <c r="C38" s="1"/>
      <c r="D38" s="1"/>
      <c r="E38" s="1"/>
      <c r="F38" s="1"/>
      <c r="G38" s="1"/>
      <c r="H38" s="1"/>
      <c r="I38" s="1"/>
      <c r="J38" s="1"/>
      <c r="K38" s="1"/>
      <c r="L38" s="1"/>
    </row>
    <row r="39" spans="1:13" ht="15" customHeight="1" x14ac:dyDescent="0.2">
      <c r="A39" s="67" t="s">
        <v>16</v>
      </c>
      <c r="B39" s="67">
        <v>32</v>
      </c>
      <c r="C39" s="1"/>
      <c r="D39" s="1"/>
      <c r="E39" s="1"/>
      <c r="F39" s="1"/>
      <c r="G39" s="1"/>
      <c r="H39" s="1"/>
      <c r="I39" s="1"/>
      <c r="J39" s="1"/>
      <c r="K39" s="1"/>
      <c r="L39" s="1"/>
    </row>
    <row r="40" spans="1:13" ht="15" customHeight="1" x14ac:dyDescent="0.2">
      <c r="C40" s="1"/>
      <c r="D40" s="1"/>
      <c r="E40" s="1"/>
      <c r="F40" s="1"/>
      <c r="G40" s="1"/>
      <c r="H40" s="1"/>
      <c r="I40" s="1"/>
      <c r="J40" s="1"/>
      <c r="K40" s="1"/>
      <c r="L40" s="1"/>
    </row>
    <row r="41" spans="1:13" ht="15" customHeight="1" x14ac:dyDescent="0.2">
      <c r="A41" s="47"/>
      <c r="B41" s="47"/>
      <c r="C41" s="272" t="s">
        <v>158</v>
      </c>
      <c r="D41" s="338" t="s">
        <v>138</v>
      </c>
      <c r="E41" s="338" t="s">
        <v>139</v>
      </c>
      <c r="F41" s="338" t="s">
        <v>140</v>
      </c>
      <c r="G41" s="331" t="s">
        <v>141</v>
      </c>
      <c r="H41" s="331" t="s">
        <v>142</v>
      </c>
      <c r="I41" s="338" t="s">
        <v>143</v>
      </c>
      <c r="J41" s="338" t="s">
        <v>162</v>
      </c>
      <c r="K41" s="338" t="s">
        <v>144</v>
      </c>
      <c r="L41" s="338" t="s">
        <v>163</v>
      </c>
      <c r="M41" s="338" t="s">
        <v>13</v>
      </c>
    </row>
    <row r="42" spans="1:13" ht="15" customHeight="1" x14ac:dyDescent="0.2">
      <c r="C42" s="272"/>
      <c r="D42" s="339"/>
      <c r="E42" s="339"/>
      <c r="F42" s="339"/>
      <c r="G42" s="333"/>
      <c r="H42" s="333"/>
      <c r="I42" s="339"/>
      <c r="J42" s="339"/>
      <c r="K42" s="339"/>
      <c r="L42" s="339"/>
      <c r="M42" s="339"/>
    </row>
    <row r="43" spans="1:13" ht="15" customHeight="1" x14ac:dyDescent="0.2">
      <c r="C43" s="237" t="s">
        <v>159</v>
      </c>
      <c r="D43" s="5">
        <f t="shared" ref="D43:L43" si="11">D13</f>
        <v>5</v>
      </c>
      <c r="E43" s="5">
        <f t="shared" si="11"/>
        <v>5</v>
      </c>
      <c r="F43" s="5">
        <f t="shared" si="11"/>
        <v>5</v>
      </c>
      <c r="G43" s="6">
        <f t="shared" si="11"/>
        <v>5</v>
      </c>
      <c r="H43" s="62">
        <f t="shared" si="11"/>
        <v>5</v>
      </c>
      <c r="I43" s="5">
        <f t="shared" si="11"/>
        <v>5</v>
      </c>
      <c r="J43" s="5">
        <f t="shared" si="11"/>
        <v>5</v>
      </c>
      <c r="K43" s="5">
        <f t="shared" si="11"/>
        <v>5</v>
      </c>
      <c r="L43" s="6">
        <f t="shared" si="11"/>
        <v>5</v>
      </c>
      <c r="M43" s="14">
        <f>SUM(E43:L43)</f>
        <v>40</v>
      </c>
    </row>
    <row r="44" spans="1:13" ht="15" customHeight="1" x14ac:dyDescent="0.2">
      <c r="C44" s="237" t="s">
        <v>160</v>
      </c>
      <c r="D44" s="5">
        <f t="shared" ref="D44:L44" si="12">D14+D15</f>
        <v>0</v>
      </c>
      <c r="E44" s="5">
        <f t="shared" si="12"/>
        <v>0</v>
      </c>
      <c r="F44" s="5">
        <f t="shared" si="12"/>
        <v>0</v>
      </c>
      <c r="G44" s="5">
        <f t="shared" si="12"/>
        <v>0</v>
      </c>
      <c r="H44" s="62">
        <f t="shared" si="12"/>
        <v>0</v>
      </c>
      <c r="I44" s="5">
        <f t="shared" si="12"/>
        <v>0</v>
      </c>
      <c r="J44" s="5">
        <f t="shared" si="12"/>
        <v>0</v>
      </c>
      <c r="K44" s="5">
        <f t="shared" si="12"/>
        <v>0</v>
      </c>
      <c r="L44" s="5">
        <f t="shared" si="12"/>
        <v>0</v>
      </c>
      <c r="M44" s="14">
        <f>SUM(E44:L44)</f>
        <v>0</v>
      </c>
    </row>
    <row r="45" spans="1:13" ht="15" customHeight="1" x14ac:dyDescent="0.2">
      <c r="C45" s="237" t="s">
        <v>161</v>
      </c>
      <c r="D45" s="5">
        <f t="shared" ref="D45:L45" si="13">D17-D16</f>
        <v>5</v>
      </c>
      <c r="E45" s="5">
        <f t="shared" si="13"/>
        <v>5</v>
      </c>
      <c r="F45" s="5">
        <f t="shared" si="13"/>
        <v>5</v>
      </c>
      <c r="G45" s="5">
        <f t="shared" si="13"/>
        <v>5</v>
      </c>
      <c r="H45" s="62">
        <f t="shared" si="13"/>
        <v>5</v>
      </c>
      <c r="I45" s="5">
        <f t="shared" si="13"/>
        <v>5</v>
      </c>
      <c r="J45" s="5">
        <f t="shared" si="13"/>
        <v>5</v>
      </c>
      <c r="K45" s="5">
        <f t="shared" si="13"/>
        <v>5</v>
      </c>
      <c r="L45" s="5">
        <f t="shared" si="13"/>
        <v>5</v>
      </c>
      <c r="M45" s="14">
        <f>SUM(E45:L45)</f>
        <v>40</v>
      </c>
    </row>
    <row r="46" spans="1:13" ht="15" customHeight="1" x14ac:dyDescent="0.2">
      <c r="C46" s="9" t="s">
        <v>149</v>
      </c>
      <c r="D46" s="5">
        <f t="shared" ref="D46:L46" si="14">D16</f>
        <v>0</v>
      </c>
      <c r="E46" s="5">
        <f t="shared" si="14"/>
        <v>0</v>
      </c>
      <c r="F46" s="5">
        <f t="shared" si="14"/>
        <v>0</v>
      </c>
      <c r="G46" s="5">
        <f t="shared" si="14"/>
        <v>0</v>
      </c>
      <c r="H46" s="62">
        <f t="shared" si="14"/>
        <v>0</v>
      </c>
      <c r="I46" s="5">
        <f t="shared" si="14"/>
        <v>0</v>
      </c>
      <c r="J46" s="5">
        <f t="shared" si="14"/>
        <v>0</v>
      </c>
      <c r="K46" s="5">
        <f t="shared" si="14"/>
        <v>0</v>
      </c>
      <c r="L46" s="5">
        <f t="shared" si="14"/>
        <v>0</v>
      </c>
      <c r="M46" s="14">
        <f>SUM(E46:L46)</f>
        <v>0</v>
      </c>
    </row>
    <row r="47" spans="1:13" ht="15" customHeight="1" x14ac:dyDescent="0.2">
      <c r="C47" s="1"/>
      <c r="D47" s="1"/>
      <c r="E47" s="1"/>
      <c r="F47" s="1"/>
      <c r="G47" s="1"/>
      <c r="H47" s="1"/>
      <c r="I47" s="1"/>
      <c r="J47" s="1"/>
      <c r="K47" s="1"/>
      <c r="L47" s="1"/>
      <c r="M47" s="1"/>
    </row>
    <row r="48" spans="1:13" ht="15" customHeight="1" x14ac:dyDescent="0.2"/>
    <row r="49" spans="4:13" ht="15" customHeight="1" x14ac:dyDescent="0.2">
      <c r="D49" s="347" t="s">
        <v>138</v>
      </c>
      <c r="E49" s="347" t="s">
        <v>139</v>
      </c>
      <c r="F49" s="347" t="s">
        <v>140</v>
      </c>
      <c r="G49" s="349" t="s">
        <v>141</v>
      </c>
      <c r="H49" s="349" t="s">
        <v>142</v>
      </c>
      <c r="I49" s="347" t="s">
        <v>143</v>
      </c>
      <c r="J49" s="347" t="s">
        <v>162</v>
      </c>
      <c r="K49" s="347" t="s">
        <v>144</v>
      </c>
      <c r="L49" s="347" t="s">
        <v>163</v>
      </c>
      <c r="M49" s="39"/>
    </row>
    <row r="50" spans="4:13" ht="15" customHeight="1" x14ac:dyDescent="0.2">
      <c r="D50" s="348"/>
      <c r="E50" s="348"/>
      <c r="F50" s="348"/>
      <c r="G50" s="350"/>
      <c r="H50" s="350"/>
      <c r="I50" s="348"/>
      <c r="J50" s="348"/>
      <c r="K50" s="348"/>
      <c r="L50" s="348"/>
      <c r="M50" s="39"/>
    </row>
    <row r="51" spans="4:13" ht="15" customHeight="1" x14ac:dyDescent="0.2">
      <c r="D51" s="124">
        <f t="shared" ref="D51:L51" si="15">D37*100/32</f>
        <v>15.625</v>
      </c>
      <c r="E51" s="124">
        <f t="shared" si="15"/>
        <v>15.625</v>
      </c>
      <c r="F51" s="124">
        <f t="shared" si="15"/>
        <v>15.625</v>
      </c>
      <c r="G51" s="124">
        <f t="shared" si="15"/>
        <v>15.625</v>
      </c>
      <c r="H51" s="124">
        <f t="shared" si="15"/>
        <v>15.625</v>
      </c>
      <c r="I51" s="124">
        <f t="shared" si="15"/>
        <v>15.625</v>
      </c>
      <c r="J51" s="124">
        <f t="shared" si="15"/>
        <v>15.625</v>
      </c>
      <c r="K51" s="124">
        <f t="shared" si="15"/>
        <v>15.625</v>
      </c>
      <c r="L51" s="124">
        <f t="shared" si="15"/>
        <v>15.625</v>
      </c>
      <c r="M51" s="39"/>
    </row>
    <row r="52" spans="4:13" ht="15" customHeight="1" x14ac:dyDescent="0.2"/>
    <row r="53" spans="4:13" ht="15" customHeight="1" x14ac:dyDescent="0.2"/>
    <row r="54" spans="4:13" ht="15" customHeight="1" x14ac:dyDescent="0.2"/>
    <row r="55" spans="4:13" ht="15" customHeight="1" x14ac:dyDescent="0.2"/>
    <row r="56" spans="4:13" ht="15" customHeight="1" x14ac:dyDescent="0.2"/>
    <row r="57" spans="4:13" ht="15" customHeight="1" x14ac:dyDescent="0.2"/>
    <row r="58" spans="4:13" ht="15" customHeight="1" x14ac:dyDescent="0.2"/>
    <row r="59" spans="4:13" ht="15" customHeight="1" x14ac:dyDescent="0.2"/>
    <row r="60" spans="4:13" ht="15" customHeight="1" x14ac:dyDescent="0.2"/>
    <row r="61" spans="4:13" ht="15" customHeight="1" x14ac:dyDescent="0.2"/>
    <row r="62" spans="4:13" ht="15" customHeight="1" x14ac:dyDescent="0.2"/>
    <row r="63" spans="4:13" ht="15" customHeight="1" x14ac:dyDescent="0.2"/>
    <row r="64" spans="4:13"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75" customHeight="1" x14ac:dyDescent="0.2"/>
    <row r="333" ht="29.25" customHeight="1" x14ac:dyDescent="0.2"/>
    <row r="334" ht="29.25" customHeight="1" x14ac:dyDescent="0.2"/>
    <row r="339" spans="1:13" s="43" customFormat="1" x14ac:dyDescent="0.2">
      <c r="A339" s="32"/>
      <c r="B339" s="32"/>
      <c r="C339" s="32"/>
      <c r="D339" s="32"/>
      <c r="E339" s="32"/>
      <c r="F339" s="32"/>
      <c r="G339" s="32"/>
      <c r="H339" s="32"/>
      <c r="I339" s="32"/>
      <c r="J339" s="32"/>
      <c r="K339" s="32"/>
      <c r="L339" s="32"/>
      <c r="M339" s="32"/>
    </row>
    <row r="340" spans="1:13" s="43" customFormat="1" ht="32.25" customHeight="1" x14ac:dyDescent="0.2">
      <c r="A340" s="32"/>
      <c r="B340" s="32"/>
      <c r="C340" s="32"/>
      <c r="D340" s="32"/>
      <c r="E340" s="32"/>
      <c r="F340" s="32"/>
      <c r="G340" s="32"/>
      <c r="H340" s="32"/>
      <c r="I340" s="32"/>
      <c r="J340" s="32"/>
      <c r="K340" s="32"/>
      <c r="L340" s="32"/>
      <c r="M340" s="32"/>
    </row>
    <row r="341" spans="1:13" s="43" customFormat="1" ht="29.25" customHeight="1" x14ac:dyDescent="0.2">
      <c r="A341" s="32"/>
      <c r="B341" s="32"/>
      <c r="C341" s="32"/>
      <c r="D341" s="32"/>
      <c r="E341" s="32"/>
      <c r="F341" s="32"/>
      <c r="G341" s="32"/>
      <c r="H341" s="32"/>
      <c r="I341" s="32"/>
      <c r="J341" s="32"/>
      <c r="K341" s="32"/>
      <c r="L341" s="32"/>
      <c r="M341" s="32"/>
    </row>
    <row r="342" spans="1:13" s="43" customFormat="1" ht="35.25" customHeight="1" x14ac:dyDescent="0.2">
      <c r="A342" s="32"/>
      <c r="B342" s="32"/>
      <c r="C342" s="32"/>
      <c r="D342" s="32"/>
      <c r="E342" s="32"/>
      <c r="F342" s="32"/>
      <c r="G342" s="32"/>
      <c r="H342" s="32"/>
      <c r="I342" s="32"/>
      <c r="J342" s="32"/>
      <c r="K342" s="32"/>
      <c r="L342" s="32"/>
      <c r="M342" s="32"/>
    </row>
    <row r="343" spans="1:13" s="43" customFormat="1" ht="26.25" customHeight="1" x14ac:dyDescent="0.2">
      <c r="A343" s="32"/>
      <c r="B343" s="32"/>
      <c r="C343" s="32"/>
      <c r="D343" s="32"/>
      <c r="E343" s="32"/>
      <c r="F343" s="32"/>
      <c r="G343" s="32"/>
      <c r="H343" s="32"/>
      <c r="I343" s="32"/>
      <c r="J343" s="32"/>
      <c r="K343" s="32"/>
      <c r="L343" s="32"/>
      <c r="M343" s="32"/>
    </row>
    <row r="344" spans="1:13" ht="29.25" customHeight="1" x14ac:dyDescent="0.2"/>
  </sheetData>
  <mergeCells count="46">
    <mergeCell ref="C1:M1"/>
    <mergeCell ref="C4:M4"/>
    <mergeCell ref="A6:A7"/>
    <mergeCell ref="B6:B7"/>
    <mergeCell ref="C6:C7"/>
    <mergeCell ref="D6:M6"/>
    <mergeCell ref="J29:J30"/>
    <mergeCell ref="K29:K30"/>
    <mergeCell ref="L29:L30"/>
    <mergeCell ref="M29:M30"/>
    <mergeCell ref="D35:D36"/>
    <mergeCell ref="E35:E36"/>
    <mergeCell ref="F35:F36"/>
    <mergeCell ref="G35:G36"/>
    <mergeCell ref="H35:H36"/>
    <mergeCell ref="I35:I36"/>
    <mergeCell ref="D29:D30"/>
    <mergeCell ref="E29:E30"/>
    <mergeCell ref="F29:F30"/>
    <mergeCell ref="G29:G30"/>
    <mergeCell ref="H29:H30"/>
    <mergeCell ref="I29:I30"/>
    <mergeCell ref="J35:J36"/>
    <mergeCell ref="K35:K36"/>
    <mergeCell ref="L35:L36"/>
    <mergeCell ref="M35:M36"/>
    <mergeCell ref="C41:C42"/>
    <mergeCell ref="D41:D42"/>
    <mergeCell ref="E41:E42"/>
    <mergeCell ref="F41:F42"/>
    <mergeCell ref="G41:G42"/>
    <mergeCell ref="H41:H42"/>
    <mergeCell ref="M41:M42"/>
    <mergeCell ref="D49:D50"/>
    <mergeCell ref="E49:E50"/>
    <mergeCell ref="F49:F50"/>
    <mergeCell ref="G49:G50"/>
    <mergeCell ref="H49:H50"/>
    <mergeCell ref="I49:I50"/>
    <mergeCell ref="J49:J50"/>
    <mergeCell ref="K49:K50"/>
    <mergeCell ref="L49:L50"/>
    <mergeCell ref="I41:I42"/>
    <mergeCell ref="J41:J42"/>
    <mergeCell ref="K41:K42"/>
    <mergeCell ref="L41:L42"/>
  </mergeCells>
  <conditionalFormatting sqref="D8:L12">
    <cfRule type="cellIs" dxfId="166" priority="6" operator="equal">
      <formula>"NA"</formula>
    </cfRule>
    <cfRule type="cellIs" dxfId="165" priority="7" operator="equal">
      <formula>"J"</formula>
    </cfRule>
    <cfRule type="cellIs" dxfId="164" priority="8" operator="equal">
      <formula>0</formula>
    </cfRule>
    <cfRule type="cellIs" dxfId="163" priority="9" operator="equal">
      <formula>1</formula>
    </cfRule>
  </conditionalFormatting>
  <conditionalFormatting sqref="A8:C12">
    <cfRule type="expression" dxfId="162" priority="5">
      <formula>COUNTIF($E8:$P8,"1")</formula>
    </cfRule>
  </conditionalFormatting>
  <conditionalFormatting sqref="D27">
    <cfRule type="cellIs" dxfId="161" priority="1" operator="equal">
      <formula>"NA"</formula>
    </cfRule>
  </conditionalFormatting>
  <conditionalFormatting sqref="D24">
    <cfRule type="cellIs" dxfId="160" priority="4" operator="equal">
      <formula>1</formula>
    </cfRule>
  </conditionalFormatting>
  <conditionalFormatting sqref="D25">
    <cfRule type="cellIs" dxfId="159" priority="3" operator="equal">
      <formula>0</formula>
    </cfRule>
  </conditionalFormatting>
  <conditionalFormatting sqref="D26">
    <cfRule type="cellIs" dxfId="158" priority="2" operator="equal">
      <formula>"J"</formula>
    </cfRule>
  </conditionalFormatting>
  <conditionalFormatting sqref="A13:B39">
    <cfRule type="expression" dxfId="157" priority="10">
      <formula>COUNTIF($N13:$P13,"1")</formula>
    </cfRule>
  </conditionalFormatting>
  <printOptions horizontalCentered="1"/>
  <pageMargins left="0.70866141732283472" right="0.70866141732283472" top="0.74803149606299213" bottom="0.74803149606299213" header="0.31496062992125984" footer="0.31496062992125984"/>
  <pageSetup scale="82" fitToHeight="100" orientation="landscape" r:id="rId1"/>
  <rowBreaks count="1" manualBreakCount="1">
    <brk id="44" max="12" man="1"/>
  </rowBreaks>
  <colBreaks count="1" manualBreakCount="1">
    <brk id="13" max="6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00CC"/>
  </sheetPr>
  <dimension ref="A1:Q41"/>
  <sheetViews>
    <sheetView view="pageBreakPreview" topLeftCell="C1" zoomScale="90" zoomScaleNormal="88" zoomScaleSheetLayoutView="90" workbookViewId="0">
      <selection activeCell="P7" sqref="P7"/>
    </sheetView>
  </sheetViews>
  <sheetFormatPr baseColWidth="10" defaultColWidth="11.42578125" defaultRowHeight="14.25" x14ac:dyDescent="0.2"/>
  <cols>
    <col min="1" max="1" width="14.28515625" style="32" hidden="1" customWidth="1"/>
    <col min="2" max="2" width="0" style="32" hidden="1" customWidth="1"/>
    <col min="3" max="3" width="17.140625" style="32" bestFit="1" customWidth="1"/>
    <col min="4" max="10" width="11.140625" style="32" customWidth="1"/>
    <col min="11" max="11" width="12.85546875" style="32" customWidth="1"/>
    <col min="12" max="16384" width="11.42578125" style="32"/>
  </cols>
  <sheetData>
    <row r="1" spans="1:13" ht="39.75" customHeight="1" x14ac:dyDescent="0.2">
      <c r="A1" s="351" t="s">
        <v>164</v>
      </c>
      <c r="B1" s="351"/>
      <c r="C1" s="351"/>
      <c r="D1" s="351"/>
      <c r="E1" s="351"/>
      <c r="F1" s="351"/>
      <c r="G1" s="351"/>
      <c r="H1" s="351"/>
      <c r="I1" s="351"/>
      <c r="J1" s="351"/>
      <c r="K1" s="351"/>
    </row>
    <row r="2" spans="1:13" ht="19.5" customHeight="1" x14ac:dyDescent="0.2"/>
    <row r="3" spans="1:13" ht="19.5" customHeight="1" x14ac:dyDescent="0.2"/>
    <row r="4" spans="1:13" ht="69.75" customHeight="1" x14ac:dyDescent="0.2">
      <c r="C4" s="355" t="s">
        <v>165</v>
      </c>
      <c r="D4" s="356"/>
      <c r="E4" s="356"/>
      <c r="F4" s="356"/>
      <c r="G4" s="356"/>
      <c r="H4" s="356"/>
      <c r="I4" s="356"/>
      <c r="J4" s="356"/>
      <c r="K4" s="357"/>
      <c r="M4" s="37"/>
    </row>
    <row r="5" spans="1:13" ht="12.75" customHeight="1" thickBot="1" x14ac:dyDescent="0.25">
      <c r="C5" s="41"/>
      <c r="D5" s="42"/>
      <c r="E5" s="42"/>
      <c r="F5" s="42"/>
      <c r="G5" s="42"/>
      <c r="H5" s="42"/>
      <c r="I5" s="42"/>
      <c r="J5" s="42"/>
      <c r="K5" s="42"/>
    </row>
    <row r="6" spans="1:13" ht="13.9" customHeight="1" x14ac:dyDescent="0.2">
      <c r="A6" s="269" t="s">
        <v>3</v>
      </c>
      <c r="B6" s="342" t="s">
        <v>4</v>
      </c>
      <c r="C6" s="264" t="s">
        <v>6</v>
      </c>
      <c r="D6" s="359"/>
      <c r="E6" s="359"/>
      <c r="F6" s="359"/>
      <c r="G6" s="359"/>
      <c r="H6" s="359"/>
      <c r="I6" s="359"/>
      <c r="J6" s="359"/>
      <c r="K6" s="320" t="s">
        <v>13</v>
      </c>
    </row>
    <row r="7" spans="1:13" ht="65.25" customHeight="1" x14ac:dyDescent="0.2">
      <c r="A7" s="353"/>
      <c r="B7" s="354"/>
      <c r="C7" s="358"/>
      <c r="D7" s="52"/>
      <c r="E7" s="52"/>
      <c r="F7" s="52"/>
      <c r="G7" s="52"/>
      <c r="H7" s="52"/>
      <c r="I7" s="52"/>
      <c r="J7" s="52"/>
      <c r="K7" s="321"/>
    </row>
    <row r="8" spans="1:13" ht="15" customHeight="1" x14ac:dyDescent="0.2">
      <c r="A8" s="67" t="s">
        <v>16</v>
      </c>
      <c r="B8" s="67">
        <v>5</v>
      </c>
      <c r="C8" s="8" t="s">
        <v>17</v>
      </c>
      <c r="D8" s="6" t="s">
        <v>147</v>
      </c>
      <c r="E8" s="6" t="s">
        <v>147</v>
      </c>
      <c r="F8" s="4"/>
      <c r="G8" s="4"/>
      <c r="H8" s="4"/>
      <c r="I8" s="4"/>
      <c r="J8" s="4"/>
      <c r="K8" s="16">
        <f t="shared" ref="K8:K17" si="0">SUM(D8:J8)</f>
        <v>0</v>
      </c>
    </row>
    <row r="9" spans="1:13" x14ac:dyDescent="0.2">
      <c r="A9" s="67" t="s">
        <v>19</v>
      </c>
      <c r="B9" s="67">
        <v>10</v>
      </c>
      <c r="C9" s="8" t="s">
        <v>20</v>
      </c>
      <c r="D9" s="4"/>
      <c r="E9" s="4"/>
      <c r="F9" s="6">
        <v>1</v>
      </c>
      <c r="G9" s="6">
        <v>1</v>
      </c>
      <c r="H9" s="4"/>
      <c r="I9" s="4"/>
      <c r="J9" s="4"/>
      <c r="K9" s="16">
        <f t="shared" si="0"/>
        <v>2</v>
      </c>
    </row>
    <row r="10" spans="1:13" x14ac:dyDescent="0.2">
      <c r="A10" s="67" t="s">
        <v>108</v>
      </c>
      <c r="B10" s="67">
        <v>15</v>
      </c>
      <c r="C10" s="8" t="s">
        <v>21</v>
      </c>
      <c r="D10" s="4"/>
      <c r="E10" s="4"/>
      <c r="F10" s="4"/>
      <c r="G10" s="4"/>
      <c r="H10" s="6">
        <v>1</v>
      </c>
      <c r="I10" s="4"/>
      <c r="J10" s="4"/>
      <c r="K10" s="16">
        <f t="shared" si="0"/>
        <v>1</v>
      </c>
    </row>
    <row r="11" spans="1:13" x14ac:dyDescent="0.2">
      <c r="A11" s="67" t="s">
        <v>109</v>
      </c>
      <c r="B11" s="67">
        <v>17</v>
      </c>
      <c r="C11" s="8" t="s">
        <v>23</v>
      </c>
      <c r="D11" s="4"/>
      <c r="E11" s="4"/>
      <c r="F11" s="4"/>
      <c r="G11" s="4"/>
      <c r="H11" s="4"/>
      <c r="I11" s="6">
        <v>1</v>
      </c>
      <c r="J11" s="6" t="s">
        <v>147</v>
      </c>
      <c r="K11" s="16">
        <f t="shared" si="0"/>
        <v>1</v>
      </c>
    </row>
    <row r="12" spans="1:13" x14ac:dyDescent="0.2">
      <c r="A12" s="67" t="s">
        <v>16</v>
      </c>
      <c r="B12" s="67">
        <v>19</v>
      </c>
      <c r="C12" s="8" t="s">
        <v>24</v>
      </c>
      <c r="D12" s="4"/>
      <c r="E12" s="4"/>
      <c r="F12" s="4"/>
      <c r="G12" s="4"/>
      <c r="H12" s="4"/>
      <c r="I12" s="4"/>
      <c r="J12" s="4"/>
      <c r="K12" s="16">
        <f t="shared" si="0"/>
        <v>0</v>
      </c>
    </row>
    <row r="13" spans="1:13" x14ac:dyDescent="0.2">
      <c r="A13" s="97"/>
      <c r="B13" s="97"/>
      <c r="C13" s="137" t="s">
        <v>122</v>
      </c>
      <c r="D13" s="13">
        <f t="shared" ref="D13:J13" si="1">COUNTIF(D8:D12,"1")</f>
        <v>0</v>
      </c>
      <c r="E13" s="13">
        <f t="shared" si="1"/>
        <v>0</v>
      </c>
      <c r="F13" s="13">
        <f t="shared" si="1"/>
        <v>1</v>
      </c>
      <c r="G13" s="13">
        <f t="shared" si="1"/>
        <v>1</v>
      </c>
      <c r="H13" s="13">
        <f t="shared" si="1"/>
        <v>1</v>
      </c>
      <c r="I13" s="13">
        <f t="shared" si="1"/>
        <v>1</v>
      </c>
      <c r="J13" s="13">
        <f t="shared" si="1"/>
        <v>0</v>
      </c>
      <c r="K13" s="18">
        <f t="shared" si="0"/>
        <v>4</v>
      </c>
    </row>
    <row r="14" spans="1:13" x14ac:dyDescent="0.2">
      <c r="A14" s="97"/>
      <c r="B14" s="97"/>
      <c r="C14" s="251" t="s">
        <v>121</v>
      </c>
      <c r="D14" s="5">
        <f t="shared" ref="D14:J14" si="2">COUNTIF(D8:D12,0)</f>
        <v>0</v>
      </c>
      <c r="E14" s="5">
        <f t="shared" si="2"/>
        <v>0</v>
      </c>
      <c r="F14" s="5">
        <f t="shared" si="2"/>
        <v>0</v>
      </c>
      <c r="G14" s="5">
        <f t="shared" si="2"/>
        <v>0</v>
      </c>
      <c r="H14" s="5">
        <f t="shared" si="2"/>
        <v>0</v>
      </c>
      <c r="I14" s="5">
        <f t="shared" si="2"/>
        <v>0</v>
      </c>
      <c r="J14" s="5">
        <f t="shared" si="2"/>
        <v>0</v>
      </c>
      <c r="K14" s="17">
        <f t="shared" si="0"/>
        <v>0</v>
      </c>
    </row>
    <row r="15" spans="1:13" x14ac:dyDescent="0.2">
      <c r="A15" s="97"/>
      <c r="B15" s="97"/>
      <c r="C15" s="251" t="s">
        <v>148</v>
      </c>
      <c r="D15" s="5">
        <f t="shared" ref="D15:J15" si="3">COUNTIF(D8:D12,"J")</f>
        <v>0</v>
      </c>
      <c r="E15" s="5">
        <f t="shared" si="3"/>
        <v>0</v>
      </c>
      <c r="F15" s="5">
        <f t="shared" si="3"/>
        <v>0</v>
      </c>
      <c r="G15" s="5">
        <f t="shared" si="3"/>
        <v>0</v>
      </c>
      <c r="H15" s="5">
        <f t="shared" si="3"/>
        <v>0</v>
      </c>
      <c r="I15" s="5">
        <f t="shared" si="3"/>
        <v>0</v>
      </c>
      <c r="J15" s="5">
        <f t="shared" si="3"/>
        <v>0</v>
      </c>
      <c r="K15" s="17">
        <f t="shared" si="0"/>
        <v>0</v>
      </c>
    </row>
    <row r="16" spans="1:13" x14ac:dyDescent="0.2">
      <c r="A16" s="97"/>
      <c r="B16" s="97"/>
      <c r="C16" s="253" t="s">
        <v>149</v>
      </c>
      <c r="D16" s="5">
        <f t="shared" ref="D16:J16" si="4">COUNTIF(D8:D12, "NA")</f>
        <v>1</v>
      </c>
      <c r="E16" s="5">
        <f t="shared" si="4"/>
        <v>1</v>
      </c>
      <c r="F16" s="5">
        <f t="shared" si="4"/>
        <v>0</v>
      </c>
      <c r="G16" s="5">
        <f t="shared" si="4"/>
        <v>0</v>
      </c>
      <c r="H16" s="5">
        <f t="shared" si="4"/>
        <v>0</v>
      </c>
      <c r="I16" s="5">
        <f t="shared" si="4"/>
        <v>0</v>
      </c>
      <c r="J16" s="5">
        <f t="shared" si="4"/>
        <v>1</v>
      </c>
      <c r="K16" s="17">
        <f t="shared" si="0"/>
        <v>3</v>
      </c>
    </row>
    <row r="17" spans="1:17" ht="15" thickBot="1" x14ac:dyDescent="0.25">
      <c r="A17" s="97"/>
      <c r="B17" s="97"/>
      <c r="C17" s="234" t="s">
        <v>13</v>
      </c>
      <c r="D17" s="234">
        <f t="shared" ref="D17:J17" si="5">SUM(D13:D16)</f>
        <v>1</v>
      </c>
      <c r="E17" s="234">
        <f t="shared" si="5"/>
        <v>1</v>
      </c>
      <c r="F17" s="234">
        <f t="shared" si="5"/>
        <v>1</v>
      </c>
      <c r="G17" s="234">
        <f t="shared" si="5"/>
        <v>1</v>
      </c>
      <c r="H17" s="234">
        <f t="shared" si="5"/>
        <v>1</v>
      </c>
      <c r="I17" s="234">
        <f t="shared" si="5"/>
        <v>1</v>
      </c>
      <c r="J17" s="234">
        <f t="shared" si="5"/>
        <v>1</v>
      </c>
      <c r="K17" s="242">
        <f t="shared" si="0"/>
        <v>7</v>
      </c>
    </row>
    <row r="18" spans="1:17" x14ac:dyDescent="0.2">
      <c r="A18" s="97"/>
      <c r="B18" s="97"/>
      <c r="C18" s="7"/>
      <c r="D18" s="3"/>
      <c r="E18" s="3"/>
      <c r="F18" s="3"/>
      <c r="G18" s="3"/>
      <c r="H18" s="3"/>
      <c r="I18" s="3"/>
      <c r="J18" s="3"/>
    </row>
    <row r="19" spans="1:17" x14ac:dyDescent="0.2">
      <c r="A19" s="97"/>
      <c r="B19" s="138"/>
      <c r="C19" s="7"/>
      <c r="D19" s="3"/>
      <c r="E19" s="3"/>
      <c r="F19" s="3"/>
      <c r="G19" s="3"/>
      <c r="H19" s="3"/>
      <c r="I19" s="3"/>
      <c r="J19" s="3"/>
      <c r="P19" s="1" t="s">
        <v>122</v>
      </c>
      <c r="Q19" s="201">
        <f>K13</f>
        <v>4</v>
      </c>
    </row>
    <row r="20" spans="1:17" x14ac:dyDescent="0.2">
      <c r="A20" s="97"/>
      <c r="C20" s="2" t="s">
        <v>154</v>
      </c>
      <c r="D20" s="11">
        <v>1</v>
      </c>
      <c r="E20" s="1"/>
      <c r="F20" s="1"/>
      <c r="G20" s="1"/>
      <c r="H20" s="1"/>
      <c r="I20" s="1"/>
      <c r="J20" s="1"/>
      <c r="P20" s="1" t="s">
        <v>121</v>
      </c>
      <c r="Q20" s="1">
        <f>K14</f>
        <v>0</v>
      </c>
    </row>
    <row r="21" spans="1:17" x14ac:dyDescent="0.2">
      <c r="A21" s="97"/>
      <c r="C21" s="2" t="s">
        <v>155</v>
      </c>
      <c r="D21" s="11">
        <v>0</v>
      </c>
      <c r="E21" s="1"/>
      <c r="F21" s="1"/>
      <c r="G21" s="1"/>
      <c r="H21" s="1"/>
      <c r="I21" s="1"/>
      <c r="P21" s="1" t="s">
        <v>127</v>
      </c>
      <c r="Q21" s="1">
        <f>K15</f>
        <v>0</v>
      </c>
    </row>
    <row r="22" spans="1:17" x14ac:dyDescent="0.2">
      <c r="A22" s="97"/>
      <c r="C22" s="2" t="s">
        <v>156</v>
      </c>
      <c r="D22" s="11" t="s">
        <v>119</v>
      </c>
      <c r="E22" s="1"/>
      <c r="F22" s="1"/>
      <c r="G22" s="1"/>
      <c r="H22" s="1"/>
      <c r="I22" s="1"/>
      <c r="P22" s="1" t="s">
        <v>122</v>
      </c>
      <c r="Q22" s="201">
        <f>K13</f>
        <v>4</v>
      </c>
    </row>
    <row r="23" spans="1:17" x14ac:dyDescent="0.2">
      <c r="A23" s="97"/>
      <c r="C23" s="2" t="s">
        <v>149</v>
      </c>
      <c r="D23" s="11" t="s">
        <v>147</v>
      </c>
      <c r="E23" s="1"/>
      <c r="F23" s="1"/>
      <c r="G23" s="1"/>
      <c r="H23" s="1"/>
      <c r="I23" s="1"/>
      <c r="P23" s="1" t="s">
        <v>121</v>
      </c>
      <c r="Q23" s="1">
        <f>K14</f>
        <v>0</v>
      </c>
    </row>
    <row r="24" spans="1:17" x14ac:dyDescent="0.2">
      <c r="A24" s="97"/>
      <c r="B24" s="151"/>
      <c r="C24" s="1"/>
      <c r="D24" s="1"/>
      <c r="E24" s="1"/>
      <c r="F24" s="1"/>
      <c r="G24" s="1"/>
      <c r="H24" s="1"/>
      <c r="I24" s="1"/>
    </row>
    <row r="25" spans="1:17" ht="14.25" customHeight="1" x14ac:dyDescent="0.2">
      <c r="A25" s="97"/>
      <c r="B25" s="97"/>
      <c r="C25" s="352" t="s">
        <v>166</v>
      </c>
      <c r="D25" s="352" t="s">
        <v>167</v>
      </c>
      <c r="F25" s="1"/>
      <c r="G25" s="1"/>
      <c r="H25" s="1"/>
      <c r="I25" s="1"/>
    </row>
    <row r="26" spans="1:17" x14ac:dyDescent="0.2">
      <c r="A26" s="97"/>
      <c r="B26" s="97"/>
      <c r="C26" s="352"/>
      <c r="D26" s="352"/>
      <c r="F26" s="1"/>
      <c r="G26" s="1"/>
      <c r="H26" s="1"/>
      <c r="I26" s="1"/>
      <c r="J26" s="1"/>
    </row>
    <row r="27" spans="1:17" ht="22.5" x14ac:dyDescent="0.2">
      <c r="A27" s="97"/>
      <c r="B27" s="97"/>
      <c r="C27" s="250" t="s">
        <v>168</v>
      </c>
      <c r="D27" s="131">
        <f>K13</f>
        <v>4</v>
      </c>
      <c r="E27" s="30"/>
      <c r="F27" s="30"/>
      <c r="G27" s="30"/>
      <c r="H27" s="30"/>
      <c r="I27" s="30"/>
      <c r="J27" s="30"/>
    </row>
    <row r="28" spans="1:17" ht="22.5" x14ac:dyDescent="0.2">
      <c r="A28" s="97"/>
      <c r="B28" s="97"/>
      <c r="C28" s="250" t="s">
        <v>160</v>
      </c>
      <c r="D28" s="31">
        <f>SUM(K14:K15)</f>
        <v>0</v>
      </c>
      <c r="E28" s="1"/>
      <c r="F28" s="1"/>
      <c r="G28" s="1"/>
      <c r="H28" s="1"/>
      <c r="I28" s="1"/>
      <c r="J28" s="1"/>
    </row>
    <row r="29" spans="1:17" x14ac:dyDescent="0.2">
      <c r="A29" s="97"/>
      <c r="B29" s="97"/>
      <c r="C29" s="250" t="s">
        <v>161</v>
      </c>
      <c r="D29" s="31">
        <f>SUM(D27:D28)</f>
        <v>4</v>
      </c>
      <c r="E29" s="1"/>
      <c r="F29" s="1"/>
      <c r="G29" s="1"/>
      <c r="H29" s="1"/>
      <c r="I29" s="1"/>
      <c r="J29" s="1"/>
    </row>
    <row r="30" spans="1:17" x14ac:dyDescent="0.2">
      <c r="A30" s="97"/>
      <c r="B30" s="97"/>
      <c r="C30" s="152" t="s">
        <v>149</v>
      </c>
      <c r="D30" s="31">
        <f>K16</f>
        <v>3</v>
      </c>
      <c r="E30" s="1"/>
      <c r="F30" s="1"/>
      <c r="G30" s="1"/>
      <c r="H30" s="1"/>
      <c r="I30" s="1"/>
      <c r="J30" s="1"/>
    </row>
    <row r="31" spans="1:17" ht="14.25" customHeight="1" x14ac:dyDescent="0.2">
      <c r="A31" s="97"/>
      <c r="F31" s="1"/>
      <c r="G31" s="1"/>
      <c r="H31" s="1"/>
      <c r="I31" s="1"/>
      <c r="J31" s="1"/>
      <c r="K31" s="43"/>
    </row>
    <row r="32" spans="1:17" ht="15" customHeight="1" x14ac:dyDescent="0.2">
      <c r="A32" s="97"/>
      <c r="F32" s="1"/>
      <c r="G32" s="1"/>
      <c r="H32" s="1"/>
      <c r="I32" s="1"/>
      <c r="J32" s="1"/>
      <c r="K32" s="43"/>
    </row>
    <row r="33" spans="1:11" x14ac:dyDescent="0.2">
      <c r="A33" s="97"/>
      <c r="F33" s="31"/>
      <c r="G33" s="31"/>
      <c r="H33" s="31"/>
      <c r="I33" s="31"/>
      <c r="J33" s="31"/>
      <c r="K33" s="43"/>
    </row>
    <row r="34" spans="1:11" x14ac:dyDescent="0.2">
      <c r="A34" s="97"/>
      <c r="F34" s="31"/>
      <c r="G34" s="31"/>
      <c r="H34" s="31"/>
      <c r="I34" s="31"/>
      <c r="J34" s="31"/>
      <c r="K34" s="43"/>
    </row>
    <row r="35" spans="1:11" x14ac:dyDescent="0.2">
      <c r="A35" s="97"/>
      <c r="F35" s="31"/>
      <c r="G35" s="31"/>
      <c r="H35" s="31"/>
      <c r="I35" s="31"/>
      <c r="J35" s="31"/>
      <c r="K35" s="43"/>
    </row>
    <row r="36" spans="1:11" x14ac:dyDescent="0.2">
      <c r="A36" s="97"/>
      <c r="F36" s="31"/>
      <c r="G36" s="31"/>
      <c r="H36" s="31"/>
      <c r="I36" s="31"/>
      <c r="J36" s="31"/>
    </row>
    <row r="37" spans="1:11" x14ac:dyDescent="0.2">
      <c r="A37" s="97"/>
      <c r="B37" s="97"/>
      <c r="C37" s="1"/>
      <c r="D37" s="1"/>
      <c r="E37" s="1"/>
      <c r="F37" s="1"/>
      <c r="G37" s="1"/>
      <c r="H37" s="1"/>
      <c r="I37" s="1"/>
      <c r="J37" s="1"/>
    </row>
    <row r="38" spans="1:11" x14ac:dyDescent="0.2">
      <c r="A38" s="97"/>
      <c r="B38" s="97"/>
    </row>
    <row r="39" spans="1:11" x14ac:dyDescent="0.2">
      <c r="A39" s="97"/>
      <c r="B39" s="97"/>
    </row>
    <row r="40" spans="1:11" x14ac:dyDescent="0.2">
      <c r="A40" s="97"/>
      <c r="B40" s="97"/>
    </row>
    <row r="41" spans="1:11" x14ac:dyDescent="0.2">
      <c r="A41" s="97"/>
      <c r="B41" s="97"/>
    </row>
  </sheetData>
  <mergeCells count="9">
    <mergeCell ref="A1:K1"/>
    <mergeCell ref="D25:D26"/>
    <mergeCell ref="A6:A7"/>
    <mergeCell ref="B6:B7"/>
    <mergeCell ref="C4:K4"/>
    <mergeCell ref="C6:C7"/>
    <mergeCell ref="D6:J6"/>
    <mergeCell ref="K6:K7"/>
    <mergeCell ref="C25:C26"/>
  </mergeCells>
  <conditionalFormatting sqref="D8">
    <cfRule type="cellIs" dxfId="156" priority="54" operator="equal">
      <formula>"NA"</formula>
    </cfRule>
    <cfRule type="cellIs" dxfId="155" priority="55" operator="equal">
      <formula>"J"</formula>
    </cfRule>
    <cfRule type="cellIs" dxfId="154" priority="56" operator="equal">
      <formula>0</formula>
    </cfRule>
    <cfRule type="cellIs" dxfId="153" priority="57" operator="equal">
      <formula>1</formula>
    </cfRule>
  </conditionalFormatting>
  <conditionalFormatting sqref="D23">
    <cfRule type="cellIs" dxfId="152" priority="18" operator="equal">
      <formula>"NA"</formula>
    </cfRule>
  </conditionalFormatting>
  <conditionalFormatting sqref="D20">
    <cfRule type="cellIs" dxfId="151" priority="21" operator="equal">
      <formula>1</formula>
    </cfRule>
  </conditionalFormatting>
  <conditionalFormatting sqref="D21">
    <cfRule type="cellIs" dxfId="150" priority="20" operator="equal">
      <formula>0</formula>
    </cfRule>
  </conditionalFormatting>
  <conditionalFormatting sqref="D22">
    <cfRule type="cellIs" dxfId="149" priority="19" operator="equal">
      <formula>"J"</formula>
    </cfRule>
  </conditionalFormatting>
  <conditionalFormatting sqref="A37:B41 A36">
    <cfRule type="expression" dxfId="148" priority="718">
      <formula>COUNTIF($D37:$E37,"1")</formula>
    </cfRule>
  </conditionalFormatting>
  <conditionalFormatting sqref="B13:B19 B24">
    <cfRule type="expression" dxfId="147" priority="721">
      <formula>COUNTIF($D13:$E13,"1")</formula>
    </cfRule>
  </conditionalFormatting>
  <conditionalFormatting sqref="E8">
    <cfRule type="cellIs" dxfId="146" priority="13" operator="equal">
      <formula>"NA"</formula>
    </cfRule>
    <cfRule type="cellIs" dxfId="145" priority="14" operator="equal">
      <formula>"J"</formula>
    </cfRule>
    <cfRule type="cellIs" dxfId="144" priority="15" operator="equal">
      <formula>0</formula>
    </cfRule>
    <cfRule type="cellIs" dxfId="143" priority="16" operator="equal">
      <formula>1</formula>
    </cfRule>
  </conditionalFormatting>
  <conditionalFormatting sqref="F9:G9">
    <cfRule type="cellIs" dxfId="142" priority="9" operator="equal">
      <formula>"NA"</formula>
    </cfRule>
    <cfRule type="cellIs" dxfId="141" priority="10" operator="equal">
      <formula>"J"</formula>
    </cfRule>
    <cfRule type="cellIs" dxfId="140" priority="11" operator="equal">
      <formula>0</formula>
    </cfRule>
    <cfRule type="cellIs" dxfId="139" priority="12" operator="equal">
      <formula>1</formula>
    </cfRule>
  </conditionalFormatting>
  <conditionalFormatting sqref="H10">
    <cfRule type="cellIs" dxfId="138" priority="5" operator="equal">
      <formula>"NA"</formula>
    </cfRule>
    <cfRule type="cellIs" dxfId="137" priority="6" operator="equal">
      <formula>"J"</formula>
    </cfRule>
    <cfRule type="cellIs" dxfId="136" priority="7" operator="equal">
      <formula>0</formula>
    </cfRule>
    <cfRule type="cellIs" dxfId="135" priority="8" operator="equal">
      <formula>1</formula>
    </cfRule>
  </conditionalFormatting>
  <conditionalFormatting sqref="I11:J11">
    <cfRule type="cellIs" dxfId="134" priority="1" operator="equal">
      <formula>"NA"</formula>
    </cfRule>
    <cfRule type="cellIs" dxfId="133" priority="2" operator="equal">
      <formula>"J"</formula>
    </cfRule>
    <cfRule type="cellIs" dxfId="132" priority="3" operator="equal">
      <formula>0</formula>
    </cfRule>
    <cfRule type="cellIs" dxfId="131" priority="4" operator="equal">
      <formula>1</formula>
    </cfRule>
  </conditionalFormatting>
  <conditionalFormatting sqref="A27:B29">
    <cfRule type="expression" dxfId="130" priority="730">
      <formula>COUNTIF($E28:$E28,"1")</formula>
    </cfRule>
  </conditionalFormatting>
  <conditionalFormatting sqref="B25:B26">
    <cfRule type="expression" dxfId="129" priority="738">
      <formula>COUNTIF(#REF!,"1")</formula>
    </cfRule>
  </conditionalFormatting>
  <conditionalFormatting sqref="A30:B30 A31:A35">
    <cfRule type="expression" dxfId="128" priority="739">
      <formula>COUNTIF($C25:$D25,"1")</formula>
    </cfRule>
  </conditionalFormatting>
  <printOptions horizontalCentered="1"/>
  <pageMargins left="0.70866141732283472" right="0.70866141732283472" top="0.74803149606299213" bottom="0.74803149606299213" header="0.31496062992125984" footer="0.31496062992125984"/>
  <pageSetup scale="83" fitToHeight="10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J52"/>
  <sheetViews>
    <sheetView view="pageBreakPreview" topLeftCell="C1" zoomScale="85" zoomScaleNormal="88" zoomScaleSheetLayoutView="85" workbookViewId="0">
      <pane ySplit="5" topLeftCell="A6" activePane="bottomLeft" state="frozen"/>
      <selection activeCell="I50" sqref="I50"/>
      <selection pane="bottomLeft" activeCell="I50" sqref="I50"/>
    </sheetView>
  </sheetViews>
  <sheetFormatPr baseColWidth="10" defaultColWidth="11.42578125" defaultRowHeight="14.25" x14ac:dyDescent="0.2"/>
  <cols>
    <col min="1" max="1" width="15.85546875" style="32" hidden="1" customWidth="1"/>
    <col min="2" max="2" width="7.140625" style="32" hidden="1" customWidth="1"/>
    <col min="3" max="3" width="25.85546875" style="32" customWidth="1"/>
    <col min="4" max="4" width="36.85546875" style="32" bestFit="1" customWidth="1"/>
    <col min="5" max="16384" width="11.42578125" style="32"/>
  </cols>
  <sheetData>
    <row r="1" spans="1:36" ht="39.75" customHeight="1" x14ac:dyDescent="0.2">
      <c r="C1" s="41"/>
      <c r="D1" s="163" t="s">
        <v>169</v>
      </c>
    </row>
    <row r="2" spans="1:36" ht="19.5" customHeight="1" x14ac:dyDescent="0.2">
      <c r="C2" s="41"/>
    </row>
    <row r="3" spans="1:36" ht="69" customHeight="1" x14ac:dyDescent="0.2">
      <c r="A3" s="360" t="s">
        <v>170</v>
      </c>
      <c r="B3" s="360"/>
      <c r="C3" s="360"/>
      <c r="D3" s="360"/>
      <c r="E3" s="37"/>
    </row>
    <row r="4" spans="1:36" ht="30.75" customHeight="1" thickBot="1" x14ac:dyDescent="0.25">
      <c r="A4" s="361"/>
      <c r="B4" s="361"/>
      <c r="C4" s="361"/>
      <c r="D4" s="361"/>
    </row>
    <row r="5" spans="1:36" ht="84" customHeight="1" x14ac:dyDescent="0.2">
      <c r="A5" s="232" t="s">
        <v>3</v>
      </c>
      <c r="B5" s="255" t="s">
        <v>4</v>
      </c>
      <c r="C5" s="232" t="s">
        <v>6</v>
      </c>
      <c r="D5" s="83"/>
    </row>
    <row r="6" spans="1:36" ht="15" customHeight="1" x14ac:dyDescent="0.2">
      <c r="A6" s="67" t="s">
        <v>16</v>
      </c>
      <c r="B6" s="67">
        <v>1</v>
      </c>
      <c r="C6" s="68" t="s">
        <v>17</v>
      </c>
      <c r="D6" s="6">
        <v>0</v>
      </c>
    </row>
    <row r="7" spans="1:36" ht="15" customHeight="1" x14ac:dyDescent="0.2">
      <c r="A7" s="67" t="s">
        <v>19</v>
      </c>
      <c r="B7" s="67">
        <v>2</v>
      </c>
      <c r="C7" s="68" t="s">
        <v>20</v>
      </c>
      <c r="D7" s="6">
        <v>0</v>
      </c>
    </row>
    <row r="8" spans="1:36" ht="15" customHeight="1" x14ac:dyDescent="0.2">
      <c r="A8" s="67" t="s">
        <v>19</v>
      </c>
      <c r="B8" s="67">
        <v>3</v>
      </c>
      <c r="C8" s="68" t="s">
        <v>171</v>
      </c>
      <c r="D8" s="6" t="s">
        <v>147</v>
      </c>
      <c r="W8" s="157"/>
      <c r="X8" s="157"/>
      <c r="Y8" s="157"/>
      <c r="Z8" s="157"/>
      <c r="AA8" s="157"/>
      <c r="AB8" s="157"/>
      <c r="AC8" s="157"/>
      <c r="AD8" s="157"/>
      <c r="AE8" s="157"/>
      <c r="AF8" s="157"/>
      <c r="AG8" s="157"/>
      <c r="AH8" s="157"/>
      <c r="AI8" s="157"/>
      <c r="AJ8" s="157"/>
    </row>
    <row r="9" spans="1:36" ht="15" customHeight="1" x14ac:dyDescent="0.2">
      <c r="A9" s="67" t="s">
        <v>22</v>
      </c>
      <c r="B9" s="67">
        <v>4</v>
      </c>
      <c r="C9" s="68" t="s">
        <v>172</v>
      </c>
      <c r="D9" s="6">
        <v>0</v>
      </c>
    </row>
    <row r="10" spans="1:36" ht="15" customHeight="1" x14ac:dyDescent="0.2">
      <c r="A10" s="67" t="s">
        <v>16</v>
      </c>
      <c r="B10" s="67">
        <v>5</v>
      </c>
      <c r="C10" s="68" t="s">
        <v>173</v>
      </c>
      <c r="D10" s="6">
        <v>0</v>
      </c>
    </row>
    <row r="11" spans="1:36" ht="15" customHeight="1" x14ac:dyDescent="0.2">
      <c r="A11" s="67" t="s">
        <v>108</v>
      </c>
      <c r="B11" s="67">
        <v>6</v>
      </c>
      <c r="C11" s="68" t="s">
        <v>174</v>
      </c>
      <c r="D11" s="6" t="s">
        <v>147</v>
      </c>
    </row>
    <row r="12" spans="1:36" ht="15" customHeight="1" x14ac:dyDescent="0.2">
      <c r="A12" s="67" t="s">
        <v>22</v>
      </c>
      <c r="B12" s="67">
        <v>7</v>
      </c>
      <c r="C12" s="68" t="s">
        <v>175</v>
      </c>
      <c r="D12" s="6">
        <v>0</v>
      </c>
    </row>
    <row r="13" spans="1:36" ht="15" customHeight="1" x14ac:dyDescent="0.2">
      <c r="A13" s="67" t="s">
        <v>19</v>
      </c>
      <c r="B13" s="67">
        <v>8</v>
      </c>
      <c r="C13" s="68" t="s">
        <v>176</v>
      </c>
      <c r="D13" s="6">
        <v>0</v>
      </c>
    </row>
    <row r="14" spans="1:36" ht="15" customHeight="1" x14ac:dyDescent="0.2">
      <c r="A14" s="67" t="s">
        <v>109</v>
      </c>
      <c r="B14" s="67">
        <v>9</v>
      </c>
      <c r="C14" s="68" t="s">
        <v>177</v>
      </c>
      <c r="D14" s="6">
        <v>0</v>
      </c>
    </row>
    <row r="15" spans="1:36" ht="15" customHeight="1" x14ac:dyDescent="0.2">
      <c r="A15" s="67" t="s">
        <v>19</v>
      </c>
      <c r="B15" s="67">
        <v>10</v>
      </c>
      <c r="C15" s="68" t="s">
        <v>21</v>
      </c>
      <c r="D15" s="6">
        <v>0</v>
      </c>
    </row>
    <row r="16" spans="1:36" ht="15" customHeight="1" x14ac:dyDescent="0.2">
      <c r="A16" s="67" t="s">
        <v>16</v>
      </c>
      <c r="B16" s="67">
        <v>11</v>
      </c>
      <c r="C16" s="68" t="s">
        <v>178</v>
      </c>
      <c r="D16" s="6">
        <v>0</v>
      </c>
    </row>
    <row r="17" spans="1:13" ht="15" customHeight="1" x14ac:dyDescent="0.2">
      <c r="A17" s="67" t="s">
        <v>109</v>
      </c>
      <c r="B17" s="67">
        <v>12</v>
      </c>
      <c r="C17" s="68" t="s">
        <v>179</v>
      </c>
      <c r="D17" s="6" t="s">
        <v>147</v>
      </c>
    </row>
    <row r="18" spans="1:13" ht="15" customHeight="1" x14ac:dyDescent="0.2">
      <c r="A18" s="67" t="s">
        <v>108</v>
      </c>
      <c r="B18" s="67">
        <v>13</v>
      </c>
      <c r="C18" s="68" t="s">
        <v>180</v>
      </c>
      <c r="D18" s="6">
        <v>0</v>
      </c>
    </row>
    <row r="19" spans="1:13" ht="15" customHeight="1" x14ac:dyDescent="0.2">
      <c r="A19" s="67" t="s">
        <v>19</v>
      </c>
      <c r="B19" s="67">
        <v>14</v>
      </c>
      <c r="C19" s="68" t="s">
        <v>181</v>
      </c>
      <c r="D19" s="6">
        <v>0</v>
      </c>
    </row>
    <row r="20" spans="1:13" ht="15" customHeight="1" x14ac:dyDescent="0.2">
      <c r="A20" s="67" t="s">
        <v>108</v>
      </c>
      <c r="B20" s="67">
        <v>15</v>
      </c>
      <c r="C20" s="68" t="s">
        <v>182</v>
      </c>
      <c r="D20" s="6">
        <v>0</v>
      </c>
    </row>
    <row r="21" spans="1:13" ht="15" customHeight="1" x14ac:dyDescent="0.2">
      <c r="A21" s="67" t="s">
        <v>108</v>
      </c>
      <c r="B21" s="67">
        <v>16</v>
      </c>
      <c r="C21" s="68" t="s">
        <v>183</v>
      </c>
      <c r="D21" s="6">
        <v>0</v>
      </c>
    </row>
    <row r="22" spans="1:13" ht="15" customHeight="1" x14ac:dyDescent="0.2">
      <c r="A22" s="67" t="s">
        <v>109</v>
      </c>
      <c r="B22" s="67">
        <v>17</v>
      </c>
      <c r="C22" s="68" t="s">
        <v>184</v>
      </c>
      <c r="D22" s="6">
        <v>0</v>
      </c>
    </row>
    <row r="23" spans="1:13" ht="15" customHeight="1" x14ac:dyDescent="0.2">
      <c r="A23" s="67" t="s">
        <v>19</v>
      </c>
      <c r="B23" s="67">
        <v>18</v>
      </c>
      <c r="C23" s="68" t="s">
        <v>185</v>
      </c>
      <c r="D23" s="6">
        <v>0</v>
      </c>
    </row>
    <row r="24" spans="1:13" ht="15" customHeight="1" x14ac:dyDescent="0.2">
      <c r="A24" s="67" t="s">
        <v>16</v>
      </c>
      <c r="B24" s="67">
        <v>19</v>
      </c>
      <c r="C24" s="68" t="s">
        <v>186</v>
      </c>
      <c r="D24" s="6">
        <v>1</v>
      </c>
    </row>
    <row r="25" spans="1:13" ht="15" customHeight="1" x14ac:dyDescent="0.2">
      <c r="A25" s="67" t="s">
        <v>22</v>
      </c>
      <c r="B25" s="67">
        <v>20</v>
      </c>
      <c r="C25" s="68" t="s">
        <v>187</v>
      </c>
      <c r="D25" s="6">
        <v>0</v>
      </c>
    </row>
    <row r="26" spans="1:13" ht="15" customHeight="1" x14ac:dyDescent="0.2">
      <c r="A26" s="67" t="s">
        <v>109</v>
      </c>
      <c r="B26" s="67">
        <v>21</v>
      </c>
      <c r="C26" s="68" t="s">
        <v>188</v>
      </c>
      <c r="D26" s="6">
        <v>0</v>
      </c>
    </row>
    <row r="27" spans="1:13" ht="15" customHeight="1" x14ac:dyDescent="0.2">
      <c r="A27" s="67" t="s">
        <v>16</v>
      </c>
      <c r="B27" s="67">
        <v>22</v>
      </c>
      <c r="C27" s="68" t="s">
        <v>189</v>
      </c>
      <c r="D27" s="6">
        <v>0</v>
      </c>
    </row>
    <row r="28" spans="1:13" ht="15" customHeight="1" x14ac:dyDescent="0.2">
      <c r="A28" s="67" t="s">
        <v>22</v>
      </c>
      <c r="B28" s="67">
        <v>23</v>
      </c>
      <c r="C28" s="68" t="s">
        <v>23</v>
      </c>
      <c r="D28" s="6">
        <v>0</v>
      </c>
    </row>
    <row r="29" spans="1:13" ht="15" customHeight="1" x14ac:dyDescent="0.2">
      <c r="A29" s="67" t="s">
        <v>16</v>
      </c>
      <c r="B29" s="67">
        <v>24</v>
      </c>
      <c r="C29" s="68" t="s">
        <v>190</v>
      </c>
      <c r="D29" s="6">
        <v>0</v>
      </c>
    </row>
    <row r="30" spans="1:13" ht="15" customHeight="1" x14ac:dyDescent="0.2">
      <c r="A30" s="67" t="s">
        <v>19</v>
      </c>
      <c r="B30" s="67">
        <v>25</v>
      </c>
      <c r="C30" s="68" t="s">
        <v>191</v>
      </c>
      <c r="D30" s="6">
        <v>0</v>
      </c>
    </row>
    <row r="31" spans="1:13" ht="15" customHeight="1" x14ac:dyDescent="0.2">
      <c r="A31" s="67" t="s">
        <v>19</v>
      </c>
      <c r="B31" s="67">
        <v>26</v>
      </c>
      <c r="C31" s="68" t="s">
        <v>192</v>
      </c>
      <c r="D31" s="6">
        <v>0</v>
      </c>
      <c r="M31" s="162"/>
    </row>
    <row r="32" spans="1:13" ht="15" customHeight="1" x14ac:dyDescent="0.2">
      <c r="A32" s="67" t="s">
        <v>22</v>
      </c>
      <c r="B32" s="67">
        <v>27</v>
      </c>
      <c r="C32" s="68" t="s">
        <v>193</v>
      </c>
      <c r="D32" s="6" t="s">
        <v>147</v>
      </c>
    </row>
    <row r="33" spans="1:4" ht="15" customHeight="1" x14ac:dyDescent="0.2">
      <c r="A33" s="67" t="s">
        <v>16</v>
      </c>
      <c r="B33" s="67">
        <v>28</v>
      </c>
      <c r="C33" s="68" t="s">
        <v>24</v>
      </c>
      <c r="D33" s="6">
        <v>0</v>
      </c>
    </row>
    <row r="34" spans="1:4" ht="15" customHeight="1" x14ac:dyDescent="0.2">
      <c r="A34" s="67" t="s">
        <v>109</v>
      </c>
      <c r="B34" s="67">
        <v>29</v>
      </c>
      <c r="C34" s="68" t="s">
        <v>194</v>
      </c>
      <c r="D34" s="6" t="s">
        <v>147</v>
      </c>
    </row>
    <row r="35" spans="1:4" ht="15" customHeight="1" x14ac:dyDescent="0.2">
      <c r="A35" s="67" t="s">
        <v>22</v>
      </c>
      <c r="B35" s="67">
        <v>30</v>
      </c>
      <c r="C35" s="68" t="s">
        <v>195</v>
      </c>
      <c r="D35" s="6">
        <v>0</v>
      </c>
    </row>
    <row r="36" spans="1:4" ht="15" customHeight="1" x14ac:dyDescent="0.2">
      <c r="A36" s="67" t="s">
        <v>22</v>
      </c>
      <c r="B36" s="67">
        <v>31</v>
      </c>
      <c r="C36" s="68" t="s">
        <v>196</v>
      </c>
      <c r="D36" s="6">
        <v>0</v>
      </c>
    </row>
    <row r="37" spans="1:4" ht="15" customHeight="1" x14ac:dyDescent="0.2">
      <c r="A37" s="67" t="s">
        <v>16</v>
      </c>
      <c r="B37" s="67">
        <v>32</v>
      </c>
      <c r="C37" s="68" t="s">
        <v>197</v>
      </c>
      <c r="D37" s="6">
        <v>0</v>
      </c>
    </row>
    <row r="38" spans="1:4" x14ac:dyDescent="0.2">
      <c r="C38" s="93" t="s">
        <v>122</v>
      </c>
      <c r="D38" s="13">
        <f>COUNTIF(D6:D37,"1")</f>
        <v>1</v>
      </c>
    </row>
    <row r="39" spans="1:4" x14ac:dyDescent="0.2">
      <c r="B39" s="47"/>
      <c r="C39" s="251" t="s">
        <v>121</v>
      </c>
      <c r="D39" s="5">
        <f>COUNTIF(D6:D37,0)</f>
        <v>26</v>
      </c>
    </row>
    <row r="40" spans="1:4" x14ac:dyDescent="0.2">
      <c r="C40" s="251" t="s">
        <v>148</v>
      </c>
      <c r="D40" s="5">
        <f>COUNTIF(D6:D37,"J")</f>
        <v>0</v>
      </c>
    </row>
    <row r="41" spans="1:4" x14ac:dyDescent="0.2">
      <c r="C41" s="253" t="s">
        <v>149</v>
      </c>
      <c r="D41" s="5">
        <f>COUNTIF(D6:D37, "NA")</f>
        <v>5</v>
      </c>
    </row>
    <row r="42" spans="1:4" ht="15" thickBot="1" x14ac:dyDescent="0.25">
      <c r="C42" s="234" t="s">
        <v>13</v>
      </c>
      <c r="D42" s="121">
        <f>SUM(D38:D41)</f>
        <v>32</v>
      </c>
    </row>
    <row r="43" spans="1:4" x14ac:dyDescent="0.2">
      <c r="C43" s="7"/>
    </row>
    <row r="44" spans="1:4" x14ac:dyDescent="0.2">
      <c r="C44" s="1"/>
    </row>
    <row r="45" spans="1:4" x14ac:dyDescent="0.2">
      <c r="C45" s="1"/>
    </row>
    <row r="46" spans="1:4" ht="26.25" customHeight="1" x14ac:dyDescent="0.2">
      <c r="C46" s="272" t="s">
        <v>198</v>
      </c>
      <c r="D46" s="272" t="s">
        <v>199</v>
      </c>
    </row>
    <row r="47" spans="1:4" ht="29.25" customHeight="1" x14ac:dyDescent="0.2">
      <c r="C47" s="272"/>
      <c r="D47" s="272"/>
    </row>
    <row r="48" spans="1:4" ht="22.5" x14ac:dyDescent="0.2">
      <c r="C48" s="237" t="s">
        <v>200</v>
      </c>
      <c r="D48" s="6">
        <f>D38</f>
        <v>1</v>
      </c>
    </row>
    <row r="49" spans="3:4" x14ac:dyDescent="0.2">
      <c r="C49" s="237" t="s">
        <v>201</v>
      </c>
      <c r="D49" s="5">
        <f>SUM(D39:D40)</f>
        <v>26</v>
      </c>
    </row>
    <row r="50" spans="3:4" x14ac:dyDescent="0.2">
      <c r="C50" s="237" t="s">
        <v>202</v>
      </c>
      <c r="D50" s="5">
        <f>D48+D49</f>
        <v>27</v>
      </c>
    </row>
    <row r="51" spans="3:4" x14ac:dyDescent="0.2">
      <c r="C51" s="9" t="s">
        <v>149</v>
      </c>
      <c r="D51" s="5">
        <f>D41</f>
        <v>5</v>
      </c>
    </row>
    <row r="52" spans="3:4" x14ac:dyDescent="0.2">
      <c r="C52" s="1"/>
    </row>
  </sheetData>
  <mergeCells count="3">
    <mergeCell ref="C46:C47"/>
    <mergeCell ref="D46:D47"/>
    <mergeCell ref="A3:D4"/>
  </mergeCells>
  <conditionalFormatting sqref="D6:D37">
    <cfRule type="cellIs" dxfId="127" priority="90" operator="equal">
      <formula>"NA"</formula>
    </cfRule>
    <cfRule type="cellIs" dxfId="126" priority="91" operator="equal">
      <formula>"J"</formula>
    </cfRule>
    <cfRule type="cellIs" dxfId="125" priority="92" operator="equal">
      <formula>0</formula>
    </cfRule>
    <cfRule type="cellIs" dxfId="124" priority="93" operator="equal">
      <formula>1</formula>
    </cfRule>
  </conditionalFormatting>
  <conditionalFormatting sqref="B6:C6 A7:C37">
    <cfRule type="expression" dxfId="123" priority="22">
      <formula>COUNTIF($D6:$N6,"1")</formula>
    </cfRule>
  </conditionalFormatting>
  <conditionalFormatting sqref="A6">
    <cfRule type="expression" dxfId="122" priority="21">
      <formula>COUNTIF($D6:$N6,"1")</formula>
    </cfRule>
  </conditionalFormatting>
  <pageMargins left="0.70866141732283472" right="0.70866141732283472" top="0.74803149606299213" bottom="0.74803149606299213" header="0.31496062992125984" footer="0.31496062992125984"/>
  <pageSetup fitToHeight="10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N23"/>
  <sheetViews>
    <sheetView view="pageBreakPreview" topLeftCell="C1" zoomScaleNormal="88" zoomScaleSheetLayoutView="100" workbookViewId="0">
      <pane ySplit="6" topLeftCell="A7" activePane="bottomLeft" state="frozen"/>
      <selection activeCell="I50" sqref="I50"/>
      <selection pane="bottomLeft" activeCell="I50" sqref="I50"/>
    </sheetView>
  </sheetViews>
  <sheetFormatPr baseColWidth="10" defaultColWidth="11.42578125" defaultRowHeight="14.25" x14ac:dyDescent="0.2"/>
  <cols>
    <col min="1" max="1" width="17.28515625" style="32" hidden="1" customWidth="1"/>
    <col min="2" max="2" width="7.140625" style="32" hidden="1" customWidth="1"/>
    <col min="3" max="3" width="17.140625" style="32" bestFit="1" customWidth="1"/>
    <col min="4" max="4" width="71.42578125" style="32" customWidth="1"/>
    <col min="5" max="5" width="18" style="32" customWidth="1"/>
    <col min="6" max="16384" width="11.42578125" style="32"/>
  </cols>
  <sheetData>
    <row r="1" spans="1:14" ht="39.75" customHeight="1" x14ac:dyDescent="0.2">
      <c r="C1" s="41"/>
      <c r="D1" s="362" t="s">
        <v>203</v>
      </c>
      <c r="E1" s="362"/>
    </row>
    <row r="2" spans="1:14" ht="19.5" customHeight="1" x14ac:dyDescent="0.2">
      <c r="C2" s="41"/>
      <c r="D2" s="42"/>
      <c r="E2" s="42"/>
    </row>
    <row r="3" spans="1:14" ht="69.75" customHeight="1" x14ac:dyDescent="0.2">
      <c r="C3" s="340" t="s">
        <v>204</v>
      </c>
      <c r="D3" s="340"/>
      <c r="E3" s="340"/>
    </row>
    <row r="4" spans="1:14" ht="12.75" customHeight="1" thickBot="1" x14ac:dyDescent="0.25">
      <c r="C4" s="41"/>
      <c r="D4" s="42"/>
      <c r="E4" s="42"/>
    </row>
    <row r="5" spans="1:14" ht="13.9" customHeight="1" x14ac:dyDescent="0.2">
      <c r="A5" s="264" t="s">
        <v>3</v>
      </c>
      <c r="B5" s="363" t="s">
        <v>4</v>
      </c>
      <c r="C5" s="264" t="s">
        <v>6</v>
      </c>
      <c r="D5" s="359" t="s">
        <v>205</v>
      </c>
      <c r="E5" s="359"/>
    </row>
    <row r="6" spans="1:14" ht="48.75" customHeight="1" x14ac:dyDescent="0.2">
      <c r="A6" s="341"/>
      <c r="B6" s="364"/>
      <c r="C6" s="341"/>
      <c r="D6" s="52" t="s">
        <v>206</v>
      </c>
      <c r="E6" s="52" t="s">
        <v>122</v>
      </c>
    </row>
    <row r="7" spans="1:14" ht="15" customHeight="1" x14ac:dyDescent="0.2">
      <c r="A7" s="67" t="s">
        <v>19</v>
      </c>
      <c r="B7" s="67">
        <v>3</v>
      </c>
      <c r="C7" s="67" t="s">
        <v>171</v>
      </c>
      <c r="D7" s="81" t="s">
        <v>207</v>
      </c>
      <c r="E7" s="6">
        <v>1</v>
      </c>
    </row>
    <row r="8" spans="1:14" ht="15" customHeight="1" x14ac:dyDescent="0.2">
      <c r="A8" s="67" t="s">
        <v>22</v>
      </c>
      <c r="B8" s="67">
        <v>7</v>
      </c>
      <c r="C8" s="67" t="s">
        <v>175</v>
      </c>
      <c r="D8" s="81" t="s">
        <v>208</v>
      </c>
      <c r="E8" s="6">
        <v>0</v>
      </c>
    </row>
    <row r="9" spans="1:14" ht="15" customHeight="1" x14ac:dyDescent="0.2">
      <c r="A9" s="67" t="s">
        <v>109</v>
      </c>
      <c r="B9" s="67">
        <v>12</v>
      </c>
      <c r="C9" s="67" t="s">
        <v>179</v>
      </c>
      <c r="D9" s="81" t="s">
        <v>209</v>
      </c>
      <c r="E9" s="6">
        <v>0</v>
      </c>
    </row>
    <row r="10" spans="1:14" ht="15" customHeight="1" x14ac:dyDescent="0.2">
      <c r="A10" s="67" t="s">
        <v>19</v>
      </c>
      <c r="B10" s="67">
        <v>14</v>
      </c>
      <c r="C10" s="67" t="s">
        <v>181</v>
      </c>
      <c r="D10" s="81" t="s">
        <v>210</v>
      </c>
      <c r="E10" s="6">
        <v>1</v>
      </c>
      <c r="N10" s="162"/>
    </row>
    <row r="11" spans="1:14" ht="15" customHeight="1" x14ac:dyDescent="0.2">
      <c r="A11" s="67" t="s">
        <v>16</v>
      </c>
      <c r="B11" s="67">
        <v>19</v>
      </c>
      <c r="C11" s="67" t="s">
        <v>186</v>
      </c>
      <c r="D11" s="81" t="s">
        <v>211</v>
      </c>
      <c r="E11" s="6">
        <v>0</v>
      </c>
      <c r="K11" s="162"/>
    </row>
    <row r="12" spans="1:14" ht="15" customHeight="1" x14ac:dyDescent="0.2">
      <c r="A12" s="67" t="s">
        <v>19</v>
      </c>
      <c r="B12" s="67">
        <v>25</v>
      </c>
      <c r="C12" s="67" t="s">
        <v>191</v>
      </c>
      <c r="D12" s="81" t="s">
        <v>212</v>
      </c>
      <c r="E12" s="6">
        <v>1</v>
      </c>
      <c r="K12" s="162"/>
    </row>
    <row r="13" spans="1:14" ht="15" customHeight="1" x14ac:dyDescent="0.2">
      <c r="A13" s="67" t="s">
        <v>109</v>
      </c>
      <c r="B13" s="67">
        <v>29</v>
      </c>
      <c r="C13" s="67" t="s">
        <v>194</v>
      </c>
      <c r="D13" s="81" t="s">
        <v>213</v>
      </c>
      <c r="E13" s="6" t="s">
        <v>147</v>
      </c>
      <c r="K13" s="162"/>
    </row>
    <row r="14" spans="1:14" ht="15" customHeight="1" x14ac:dyDescent="0.2">
      <c r="A14" s="365" t="s">
        <v>122</v>
      </c>
      <c r="B14" s="366"/>
      <c r="C14" s="366"/>
      <c r="D14" s="366"/>
      <c r="E14" s="18">
        <f>COUNTIF(E7:E13,"1")</f>
        <v>3</v>
      </c>
    </row>
    <row r="15" spans="1:14" ht="15" customHeight="1" x14ac:dyDescent="0.2">
      <c r="A15" s="367" t="s">
        <v>121</v>
      </c>
      <c r="B15" s="368"/>
      <c r="C15" s="368"/>
      <c r="D15" s="368"/>
      <c r="E15" s="142">
        <f>COUNTIF(E7:E13,0)</f>
        <v>3</v>
      </c>
    </row>
    <row r="16" spans="1:14" ht="15" customHeight="1" x14ac:dyDescent="0.2">
      <c r="A16" s="367" t="s">
        <v>148</v>
      </c>
      <c r="B16" s="368"/>
      <c r="C16" s="368"/>
      <c r="D16" s="368"/>
      <c r="E16" s="142">
        <f>COUNTIF(E7:E13,"J")</f>
        <v>0</v>
      </c>
    </row>
    <row r="17" spans="1:5" ht="15" customHeight="1" x14ac:dyDescent="0.2">
      <c r="A17" s="369" t="s">
        <v>149</v>
      </c>
      <c r="B17" s="370"/>
      <c r="C17" s="370"/>
      <c r="D17" s="370"/>
      <c r="E17" s="143">
        <f>COUNTIF(E7:E13, "NA")</f>
        <v>1</v>
      </c>
    </row>
    <row r="18" spans="1:5" ht="15.75" customHeight="1" thickBot="1" x14ac:dyDescent="0.25">
      <c r="A18" s="371" t="s">
        <v>13</v>
      </c>
      <c r="B18" s="372"/>
      <c r="C18" s="372"/>
      <c r="D18" s="372"/>
      <c r="E18" s="144">
        <f>SUM(E14:E17)</f>
        <v>7</v>
      </c>
    </row>
    <row r="19" spans="1:5" ht="15" thickTop="1" x14ac:dyDescent="0.2">
      <c r="C19" s="7"/>
      <c r="D19" s="3"/>
      <c r="E19" s="3"/>
    </row>
    <row r="20" spans="1:5" x14ac:dyDescent="0.2">
      <c r="C20" s="7"/>
      <c r="D20" s="168"/>
      <c r="E20" s="3"/>
    </row>
    <row r="21" spans="1:5" x14ac:dyDescent="0.2">
      <c r="D21" s="31"/>
      <c r="E21" s="31"/>
    </row>
    <row r="22" spans="1:5" x14ac:dyDescent="0.2">
      <c r="D22" s="31"/>
      <c r="E22" s="31"/>
    </row>
    <row r="23" spans="1:5" x14ac:dyDescent="0.2">
      <c r="D23" s="1"/>
      <c r="E23" s="1"/>
    </row>
  </sheetData>
  <mergeCells count="11">
    <mergeCell ref="A14:D14"/>
    <mergeCell ref="A15:D15"/>
    <mergeCell ref="A16:D16"/>
    <mergeCell ref="A17:D17"/>
    <mergeCell ref="A18:D18"/>
    <mergeCell ref="D1:E1"/>
    <mergeCell ref="C3:E3"/>
    <mergeCell ref="C5:C6"/>
    <mergeCell ref="D5:E5"/>
    <mergeCell ref="A5:A6"/>
    <mergeCell ref="B5:B6"/>
  </mergeCells>
  <conditionalFormatting sqref="E7:E13">
    <cfRule type="cellIs" dxfId="121" priority="20" operator="equal">
      <formula>"NA"</formula>
    </cfRule>
    <cfRule type="cellIs" dxfId="120" priority="21" operator="equal">
      <formula>"J"</formula>
    </cfRule>
    <cfRule type="cellIs" dxfId="119" priority="22" operator="equal">
      <formula>0</formula>
    </cfRule>
    <cfRule type="cellIs" dxfId="118" priority="23" operator="equal">
      <formula>1</formula>
    </cfRule>
  </conditionalFormatting>
  <pageMargins left="0.70866141732283472" right="0.70866141732283472" top="0.74803149606299213" bottom="0.74803149606299213" header="0.31496062992125984" footer="0.31496062992125984"/>
  <pageSetup fitToHeight="10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E45"/>
  <sheetViews>
    <sheetView view="pageBreakPreview" topLeftCell="C1" zoomScaleNormal="100" zoomScaleSheetLayoutView="100" workbookViewId="0">
      <pane ySplit="12" topLeftCell="A13" activePane="bottomLeft" state="frozen"/>
      <selection activeCell="S34" sqref="S34"/>
      <selection pane="bottomLeft" activeCell="D15" sqref="D15"/>
    </sheetView>
  </sheetViews>
  <sheetFormatPr baseColWidth="10" defaultColWidth="11.42578125" defaultRowHeight="14.25" x14ac:dyDescent="0.2"/>
  <cols>
    <col min="1" max="1" width="12.85546875" style="32" hidden="1" customWidth="1"/>
    <col min="2" max="2" width="6.85546875" style="32" hidden="1" customWidth="1"/>
    <col min="3" max="3" width="15.28515625" style="44" bestFit="1" customWidth="1"/>
    <col min="4" max="4" width="10.140625" style="44" bestFit="1" customWidth="1"/>
    <col min="5" max="5" width="5.140625" style="44" customWidth="1"/>
    <col min="6" max="12" width="3.7109375" style="44" customWidth="1"/>
    <col min="13" max="13" width="5.42578125" style="44" customWidth="1"/>
    <col min="14" max="20" width="3.7109375" style="44" customWidth="1"/>
    <col min="21" max="21" width="42" style="44" customWidth="1"/>
    <col min="22" max="16384" width="11.42578125" style="44"/>
  </cols>
  <sheetData>
    <row r="1" spans="1:31" ht="15.75" x14ac:dyDescent="0.25">
      <c r="A1" s="108"/>
      <c r="B1" s="108"/>
      <c r="C1" s="377" t="s">
        <v>214</v>
      </c>
      <c r="D1" s="377"/>
      <c r="E1" s="377"/>
      <c r="F1" s="377"/>
      <c r="G1" s="377"/>
      <c r="H1" s="377"/>
      <c r="I1" s="377"/>
      <c r="J1" s="377"/>
      <c r="K1" s="377"/>
      <c r="L1" s="377"/>
      <c r="M1" s="377"/>
      <c r="N1" s="377"/>
      <c r="O1" s="377"/>
      <c r="P1" s="377"/>
      <c r="Q1" s="377"/>
      <c r="R1" s="377"/>
      <c r="S1" s="377"/>
      <c r="T1" s="377"/>
      <c r="U1" s="377"/>
    </row>
    <row r="2" spans="1:31" ht="14.45" customHeight="1" x14ac:dyDescent="0.2">
      <c r="A2" s="108"/>
      <c r="B2" s="108"/>
      <c r="C2" s="109"/>
      <c r="D2" s="110"/>
      <c r="E2" s="110"/>
      <c r="F2" s="110"/>
      <c r="G2" s="110"/>
      <c r="H2" s="110"/>
      <c r="I2" s="110"/>
      <c r="J2" s="110"/>
      <c r="K2" s="110"/>
      <c r="L2" s="110"/>
      <c r="M2" s="110"/>
      <c r="N2" s="110"/>
      <c r="O2" s="110"/>
      <c r="P2" s="110"/>
      <c r="Q2" s="110"/>
      <c r="R2" s="110"/>
      <c r="S2" s="110"/>
      <c r="T2" s="110"/>
      <c r="U2" s="110"/>
    </row>
    <row r="3" spans="1:31" ht="14.45" customHeight="1" x14ac:dyDescent="0.2">
      <c r="A3" s="108"/>
      <c r="B3" s="108"/>
      <c r="C3" s="109"/>
      <c r="D3" s="110"/>
      <c r="E3" s="110"/>
      <c r="F3" s="110"/>
      <c r="G3" s="110"/>
      <c r="H3" s="110"/>
      <c r="I3" s="110"/>
      <c r="J3" s="110"/>
      <c r="K3" s="110"/>
      <c r="L3" s="110"/>
      <c r="M3" s="110"/>
      <c r="N3" s="110"/>
      <c r="O3" s="110"/>
      <c r="P3" s="110"/>
      <c r="Q3" s="110"/>
      <c r="R3" s="110"/>
      <c r="S3" s="110"/>
      <c r="T3" s="110"/>
      <c r="U3" s="110"/>
    </row>
    <row r="4" spans="1:31" ht="14.45" customHeight="1" x14ac:dyDescent="0.2">
      <c r="A4" s="108"/>
      <c r="B4" s="108"/>
      <c r="C4" s="109"/>
      <c r="D4" s="110"/>
      <c r="E4" s="110"/>
      <c r="F4" s="110"/>
      <c r="G4" s="110"/>
      <c r="H4" s="110"/>
      <c r="I4" s="110"/>
      <c r="J4" s="110"/>
      <c r="K4" s="110"/>
      <c r="L4" s="110"/>
      <c r="M4" s="110"/>
      <c r="N4" s="110"/>
      <c r="O4" s="110"/>
      <c r="P4" s="110"/>
      <c r="Q4" s="110"/>
      <c r="R4" s="110"/>
      <c r="S4" s="110"/>
      <c r="T4" s="110"/>
      <c r="U4" s="110"/>
    </row>
    <row r="5" spans="1:31" ht="14.45" customHeight="1" x14ac:dyDescent="0.2">
      <c r="A5" s="378" t="s">
        <v>215</v>
      </c>
      <c r="B5" s="378"/>
      <c r="C5" s="378"/>
      <c r="D5" s="378"/>
      <c r="E5" s="378"/>
      <c r="F5" s="378"/>
      <c r="G5" s="378"/>
      <c r="H5" s="378"/>
      <c r="I5" s="378"/>
      <c r="J5" s="378"/>
      <c r="K5" s="378"/>
      <c r="L5" s="378"/>
      <c r="M5" s="378"/>
      <c r="N5" s="378"/>
      <c r="O5" s="378"/>
      <c r="P5" s="378"/>
      <c r="Q5" s="378"/>
      <c r="R5" s="378"/>
      <c r="S5" s="378"/>
      <c r="T5" s="378"/>
      <c r="U5" s="378"/>
    </row>
    <row r="6" spans="1:31" ht="30.75" customHeight="1" x14ac:dyDescent="0.2">
      <c r="A6" s="378"/>
      <c r="B6" s="378"/>
      <c r="C6" s="378"/>
      <c r="D6" s="378"/>
      <c r="E6" s="378"/>
      <c r="F6" s="378"/>
      <c r="G6" s="378"/>
      <c r="H6" s="378"/>
      <c r="I6" s="378"/>
      <c r="J6" s="378"/>
      <c r="K6" s="378"/>
      <c r="L6" s="378"/>
      <c r="M6" s="378"/>
      <c r="N6" s="378"/>
      <c r="O6" s="378"/>
      <c r="P6" s="378"/>
      <c r="Q6" s="378"/>
      <c r="R6" s="378"/>
      <c r="S6" s="378"/>
      <c r="T6" s="378"/>
      <c r="U6" s="378"/>
    </row>
    <row r="7" spans="1:31" ht="15.75" customHeight="1" x14ac:dyDescent="0.2">
      <c r="A7" s="108"/>
      <c r="B7" s="108"/>
      <c r="C7" s="110"/>
      <c r="D7" s="110"/>
      <c r="E7" s="110"/>
      <c r="F7" s="110"/>
      <c r="G7" s="110"/>
      <c r="H7" s="110"/>
      <c r="I7" s="110"/>
      <c r="J7" s="110"/>
      <c r="K7" s="110"/>
      <c r="L7" s="110"/>
      <c r="M7" s="110"/>
      <c r="N7" s="110"/>
      <c r="O7" s="110"/>
      <c r="P7" s="110"/>
      <c r="Q7" s="110"/>
      <c r="R7" s="110"/>
      <c r="S7" s="110"/>
      <c r="T7" s="110"/>
      <c r="U7" s="110"/>
    </row>
    <row r="8" spans="1:31" ht="26.25" customHeight="1" x14ac:dyDescent="0.2">
      <c r="A8" s="381" t="s">
        <v>216</v>
      </c>
      <c r="B8" s="381"/>
      <c r="C8" s="381"/>
      <c r="D8" s="381"/>
      <c r="E8" s="381"/>
      <c r="F8" s="381"/>
      <c r="G8" s="381"/>
      <c r="H8" s="381"/>
      <c r="I8" s="381"/>
      <c r="J8" s="381"/>
      <c r="K8" s="381"/>
      <c r="L8" s="381"/>
      <c r="M8" s="381"/>
      <c r="N8" s="381"/>
      <c r="O8" s="381"/>
      <c r="P8" s="381"/>
      <c r="Q8" s="381"/>
      <c r="R8" s="381"/>
      <c r="S8" s="381"/>
      <c r="T8" s="381"/>
      <c r="U8" s="381"/>
      <c r="V8" s="156"/>
      <c r="W8" s="156"/>
      <c r="X8" s="156"/>
      <c r="Y8" s="156"/>
      <c r="Z8" s="156"/>
      <c r="AA8" s="156"/>
      <c r="AB8" s="156"/>
      <c r="AC8" s="156"/>
      <c r="AD8" s="156"/>
      <c r="AE8" s="156"/>
    </row>
    <row r="9" spans="1:31" ht="12" customHeight="1" x14ac:dyDescent="0.2">
      <c r="A9" s="275" t="s">
        <v>3</v>
      </c>
      <c r="B9" s="373" t="s">
        <v>4</v>
      </c>
      <c r="C9" s="373" t="s">
        <v>217</v>
      </c>
      <c r="D9" s="376" t="s">
        <v>218</v>
      </c>
      <c r="E9" s="376"/>
      <c r="F9" s="376"/>
      <c r="G9" s="376"/>
      <c r="H9" s="376"/>
      <c r="I9" s="376"/>
      <c r="J9" s="376"/>
      <c r="K9" s="376"/>
      <c r="L9" s="376"/>
      <c r="M9" s="376"/>
      <c r="N9" s="376"/>
      <c r="O9" s="376"/>
      <c r="P9" s="376"/>
      <c r="Q9" s="376"/>
      <c r="R9" s="376"/>
      <c r="S9" s="376"/>
      <c r="T9" s="376"/>
      <c r="U9" s="373" t="s">
        <v>219</v>
      </c>
    </row>
    <row r="10" spans="1:31" ht="12" customHeight="1" x14ac:dyDescent="0.2">
      <c r="A10" s="275"/>
      <c r="B10" s="373"/>
      <c r="C10" s="373"/>
      <c r="D10" s="373" t="s">
        <v>220</v>
      </c>
      <c r="E10" s="373" t="s">
        <v>221</v>
      </c>
      <c r="F10" s="373"/>
      <c r="G10" s="373"/>
      <c r="H10" s="373"/>
      <c r="I10" s="373"/>
      <c r="J10" s="373"/>
      <c r="K10" s="373"/>
      <c r="L10" s="373"/>
      <c r="M10" s="373"/>
      <c r="N10" s="373"/>
      <c r="O10" s="373"/>
      <c r="P10" s="373"/>
      <c r="Q10" s="373"/>
      <c r="R10" s="373"/>
      <c r="S10" s="373"/>
      <c r="T10" s="373"/>
      <c r="U10" s="373"/>
    </row>
    <row r="11" spans="1:31" ht="12" customHeight="1" x14ac:dyDescent="0.2">
      <c r="A11" s="275"/>
      <c r="B11" s="373"/>
      <c r="C11" s="373"/>
      <c r="D11" s="373"/>
      <c r="E11" s="374" t="s">
        <v>222</v>
      </c>
      <c r="F11" s="374"/>
      <c r="G11" s="374"/>
      <c r="H11" s="374"/>
      <c r="I11" s="374"/>
      <c r="J11" s="374"/>
      <c r="K11" s="374"/>
      <c r="L11" s="374"/>
      <c r="M11" s="375" t="s">
        <v>223</v>
      </c>
      <c r="N11" s="375"/>
      <c r="O11" s="375"/>
      <c r="P11" s="375"/>
      <c r="Q11" s="375"/>
      <c r="R11" s="375"/>
      <c r="S11" s="375"/>
      <c r="T11" s="375"/>
      <c r="U11" s="373"/>
    </row>
    <row r="12" spans="1:31" ht="15" customHeight="1" x14ac:dyDescent="0.2">
      <c r="A12" s="275"/>
      <c r="B12" s="373"/>
      <c r="C12" s="373"/>
      <c r="D12" s="373"/>
      <c r="E12" s="257" t="s">
        <v>224</v>
      </c>
      <c r="F12" s="257" t="s">
        <v>14</v>
      </c>
      <c r="G12" s="257" t="s">
        <v>7</v>
      </c>
      <c r="H12" s="257" t="s">
        <v>8</v>
      </c>
      <c r="I12" s="257" t="s">
        <v>9</v>
      </c>
      <c r="J12" s="257" t="s">
        <v>10</v>
      </c>
      <c r="K12" s="257" t="s">
        <v>11</v>
      </c>
      <c r="L12" s="257" t="s">
        <v>12</v>
      </c>
      <c r="M12" s="258" t="s">
        <v>224</v>
      </c>
      <c r="N12" s="258" t="s">
        <v>14</v>
      </c>
      <c r="O12" s="258" t="s">
        <v>7</v>
      </c>
      <c r="P12" s="258" t="s">
        <v>8</v>
      </c>
      <c r="Q12" s="258" t="s">
        <v>9</v>
      </c>
      <c r="R12" s="258" t="s">
        <v>10</v>
      </c>
      <c r="S12" s="258" t="s">
        <v>11</v>
      </c>
      <c r="T12" s="258" t="s">
        <v>12</v>
      </c>
      <c r="U12" s="373"/>
    </row>
    <row r="13" spans="1:31" x14ac:dyDescent="0.2">
      <c r="A13" s="67" t="s">
        <v>16</v>
      </c>
      <c r="B13" s="67">
        <v>1</v>
      </c>
      <c r="C13" s="68" t="s">
        <v>17</v>
      </c>
      <c r="D13" s="20" t="s">
        <v>50</v>
      </c>
      <c r="E13" s="21" t="str">
        <f t="shared" ref="E13:E17" si="0">IF(D13="X"," ",(COUNTIF(F13:L13,"X")))</f>
        <v xml:space="preserve"> </v>
      </c>
      <c r="F13" s="26"/>
      <c r="G13" s="56"/>
      <c r="H13" s="27"/>
      <c r="I13" s="27"/>
      <c r="J13" s="27"/>
      <c r="K13" s="27"/>
      <c r="L13" s="28"/>
      <c r="M13" s="21" t="str">
        <f t="shared" ref="M13:M17" si="1">IF(D13="X"," ",(COUNTIF(N13:T13,"X")))</f>
        <v xml:space="preserve"> </v>
      </c>
      <c r="N13" s="26"/>
      <c r="O13" s="27"/>
      <c r="P13" s="27"/>
      <c r="Q13" s="27"/>
      <c r="R13" s="27"/>
      <c r="S13" s="27"/>
      <c r="T13" s="27"/>
      <c r="U13" s="159"/>
    </row>
    <row r="14" spans="1:31" x14ac:dyDescent="0.2">
      <c r="A14" s="67" t="s">
        <v>19</v>
      </c>
      <c r="B14" s="67">
        <v>2</v>
      </c>
      <c r="C14" s="68" t="s">
        <v>20</v>
      </c>
      <c r="D14" s="20" t="s">
        <v>50</v>
      </c>
      <c r="E14" s="21" t="str">
        <f t="shared" si="0"/>
        <v xml:space="preserve"> </v>
      </c>
      <c r="F14" s="26"/>
      <c r="G14" s="56"/>
      <c r="H14" s="27"/>
      <c r="I14" s="27"/>
      <c r="J14" s="27"/>
      <c r="K14" s="27"/>
      <c r="L14" s="28"/>
      <c r="M14" s="21" t="str">
        <f t="shared" si="1"/>
        <v xml:space="preserve"> </v>
      </c>
      <c r="N14" s="26"/>
      <c r="O14" s="27"/>
      <c r="P14" s="27"/>
      <c r="Q14" s="27"/>
      <c r="R14" s="27"/>
      <c r="S14" s="27"/>
      <c r="T14" s="27"/>
      <c r="U14" s="159"/>
    </row>
    <row r="15" spans="1:31" x14ac:dyDescent="0.2">
      <c r="A15" s="67" t="s">
        <v>19</v>
      </c>
      <c r="B15" s="67">
        <v>3</v>
      </c>
      <c r="C15" s="68" t="s">
        <v>21</v>
      </c>
      <c r="D15" s="20" t="s">
        <v>50</v>
      </c>
      <c r="E15" s="21" t="str">
        <f t="shared" si="0"/>
        <v xml:space="preserve"> </v>
      </c>
      <c r="F15" s="26"/>
      <c r="G15" s="56"/>
      <c r="H15" s="27"/>
      <c r="I15" s="27"/>
      <c r="J15" s="27"/>
      <c r="K15" s="27"/>
      <c r="L15" s="28"/>
      <c r="M15" s="21" t="str">
        <f t="shared" si="1"/>
        <v xml:space="preserve"> </v>
      </c>
      <c r="N15" s="26"/>
      <c r="O15" s="27"/>
      <c r="P15" s="27"/>
      <c r="Q15" s="27"/>
      <c r="R15" s="27"/>
      <c r="S15" s="27"/>
      <c r="T15" s="27"/>
      <c r="U15" s="159"/>
    </row>
    <row r="16" spans="1:31" x14ac:dyDescent="0.2">
      <c r="A16" s="67" t="s">
        <v>22</v>
      </c>
      <c r="B16" s="67">
        <v>4</v>
      </c>
      <c r="C16" s="68" t="s">
        <v>23</v>
      </c>
      <c r="D16" s="20" t="s">
        <v>50</v>
      </c>
      <c r="E16" s="21" t="str">
        <f t="shared" si="0"/>
        <v xml:space="preserve"> </v>
      </c>
      <c r="F16" s="26"/>
      <c r="G16" s="56"/>
      <c r="H16" s="27"/>
      <c r="I16" s="27"/>
      <c r="J16" s="27"/>
      <c r="K16" s="27"/>
      <c r="L16" s="28"/>
      <c r="M16" s="21" t="str">
        <f t="shared" si="1"/>
        <v xml:space="preserve"> </v>
      </c>
      <c r="N16" s="26"/>
      <c r="O16" s="27"/>
      <c r="P16" s="27"/>
      <c r="Q16" s="27"/>
      <c r="R16" s="27"/>
      <c r="S16" s="27"/>
      <c r="T16" s="27"/>
      <c r="U16" s="159"/>
    </row>
    <row r="17" spans="1:21" x14ac:dyDescent="0.2">
      <c r="A17" s="67" t="s">
        <v>16</v>
      </c>
      <c r="B17" s="67">
        <v>5</v>
      </c>
      <c r="C17" s="68" t="s">
        <v>24</v>
      </c>
      <c r="D17" s="20" t="s">
        <v>50</v>
      </c>
      <c r="E17" s="21" t="str">
        <f t="shared" si="0"/>
        <v xml:space="preserve"> </v>
      </c>
      <c r="F17" s="26"/>
      <c r="G17" s="56"/>
      <c r="H17" s="27"/>
      <c r="I17" s="27"/>
      <c r="J17" s="27"/>
      <c r="K17" s="27"/>
      <c r="L17" s="28"/>
      <c r="M17" s="21" t="str">
        <f t="shared" si="1"/>
        <v xml:space="preserve"> </v>
      </c>
      <c r="N17" s="26"/>
      <c r="O17" s="27"/>
      <c r="P17" s="27"/>
      <c r="Q17" s="27"/>
      <c r="R17" s="27"/>
      <c r="S17" s="27"/>
      <c r="T17" s="27"/>
      <c r="U17" s="159"/>
    </row>
    <row r="18" spans="1:21" ht="12" customHeight="1" x14ac:dyDescent="0.2">
      <c r="A18" s="67" t="s">
        <v>108</v>
      </c>
      <c r="B18" s="67">
        <v>6</v>
      </c>
      <c r="C18" s="68"/>
      <c r="D18" s="20"/>
      <c r="E18" s="21"/>
      <c r="F18" s="26"/>
      <c r="G18" s="56"/>
      <c r="H18" s="27"/>
      <c r="I18" s="27"/>
      <c r="J18" s="27"/>
      <c r="K18" s="27"/>
      <c r="L18" s="28"/>
      <c r="M18" s="21"/>
      <c r="N18" s="26"/>
      <c r="O18" s="27"/>
      <c r="P18" s="27"/>
      <c r="Q18" s="27"/>
      <c r="R18" s="27"/>
      <c r="S18" s="27"/>
      <c r="T18" s="112"/>
      <c r="U18" s="111"/>
    </row>
    <row r="19" spans="1:21" ht="15" thickBot="1" x14ac:dyDescent="0.25">
      <c r="A19" s="67" t="s">
        <v>22</v>
      </c>
      <c r="B19" s="67">
        <v>7</v>
      </c>
      <c r="C19" s="118" t="s">
        <v>225</v>
      </c>
      <c r="D19" s="113">
        <f>COUNTIF(D13:D17,"X")</f>
        <v>5</v>
      </c>
      <c r="E19" s="113">
        <f>COUNTIF(E13:E17,"&gt;0")</f>
        <v>0</v>
      </c>
      <c r="F19" s="114"/>
      <c r="G19" s="114"/>
      <c r="H19" s="114"/>
      <c r="I19" s="114"/>
      <c r="J19" s="114"/>
      <c r="K19" s="114"/>
      <c r="L19" s="115"/>
      <c r="M19" s="113">
        <f>COUNTIF(M13:M17,"&gt;0")</f>
        <v>0</v>
      </c>
      <c r="N19" s="116"/>
      <c r="O19" s="114"/>
      <c r="P19" s="114"/>
      <c r="Q19" s="114"/>
      <c r="R19" s="114"/>
      <c r="S19" s="114"/>
      <c r="T19" s="114"/>
      <c r="U19" s="117"/>
    </row>
    <row r="20" spans="1:21" x14ac:dyDescent="0.2">
      <c r="A20" s="67" t="s">
        <v>19</v>
      </c>
      <c r="B20" s="67">
        <v>8</v>
      </c>
    </row>
    <row r="21" spans="1:21" x14ac:dyDescent="0.2">
      <c r="A21" s="67" t="s">
        <v>109</v>
      </c>
      <c r="B21" s="67">
        <v>9</v>
      </c>
      <c r="C21" s="379" t="str">
        <f>A8</f>
        <v>Acuerdo por el que se ratifica la designación de los Consejeros Electorales de los Consejos Distritales, efectuada con fecha __ de __________ del año 201__, para el Proceso Electoral Local 2018-2019 en el Estado de _____________.</v>
      </c>
      <c r="D21" s="379"/>
    </row>
    <row r="22" spans="1:21" x14ac:dyDescent="0.2">
      <c r="A22" s="67" t="s">
        <v>19</v>
      </c>
      <c r="B22" s="67">
        <v>10</v>
      </c>
      <c r="C22" s="379"/>
      <c r="D22" s="379"/>
    </row>
    <row r="23" spans="1:21" x14ac:dyDescent="0.2">
      <c r="A23" s="67" t="s">
        <v>16</v>
      </c>
      <c r="B23" s="67">
        <v>11</v>
      </c>
      <c r="C23" s="379"/>
      <c r="D23" s="379"/>
    </row>
    <row r="24" spans="1:21" ht="32.25" customHeight="1" x14ac:dyDescent="0.2">
      <c r="A24" s="67" t="s">
        <v>109</v>
      </c>
      <c r="B24" s="67">
        <v>12</v>
      </c>
      <c r="C24" s="380"/>
      <c r="D24" s="380"/>
    </row>
    <row r="25" spans="1:21" x14ac:dyDescent="0.2">
      <c r="A25" s="67" t="s">
        <v>108</v>
      </c>
      <c r="B25" s="67">
        <v>13</v>
      </c>
      <c r="C25" s="376" t="s">
        <v>218</v>
      </c>
      <c r="D25" s="376"/>
    </row>
    <row r="26" spans="1:21" x14ac:dyDescent="0.2">
      <c r="A26" s="67" t="s">
        <v>19</v>
      </c>
      <c r="B26" s="67">
        <v>14</v>
      </c>
      <c r="C26" s="51" t="s">
        <v>220</v>
      </c>
      <c r="D26" s="51" t="s">
        <v>221</v>
      </c>
    </row>
    <row r="27" spans="1:21" ht="15" thickBot="1" x14ac:dyDescent="0.25">
      <c r="A27" s="67" t="s">
        <v>108</v>
      </c>
      <c r="B27" s="67">
        <v>15</v>
      </c>
      <c r="C27" s="25">
        <f>D19</f>
        <v>5</v>
      </c>
      <c r="D27" s="25">
        <f>E19</f>
        <v>0</v>
      </c>
    </row>
    <row r="28" spans="1:21" x14ac:dyDescent="0.2">
      <c r="A28" s="67" t="s">
        <v>108</v>
      </c>
      <c r="B28" s="67">
        <v>16</v>
      </c>
    </row>
    <row r="29" spans="1:21" x14ac:dyDescent="0.2">
      <c r="A29" s="67" t="s">
        <v>109</v>
      </c>
      <c r="B29" s="67">
        <v>17</v>
      </c>
    </row>
    <row r="30" spans="1:21" x14ac:dyDescent="0.2">
      <c r="A30" s="67" t="s">
        <v>19</v>
      </c>
      <c r="B30" s="67">
        <v>18</v>
      </c>
    </row>
    <row r="31" spans="1:21" x14ac:dyDescent="0.2">
      <c r="A31" s="67" t="s">
        <v>16</v>
      </c>
      <c r="B31" s="67">
        <v>19</v>
      </c>
    </row>
    <row r="32" spans="1:21" x14ac:dyDescent="0.2">
      <c r="A32" s="67" t="s">
        <v>22</v>
      </c>
      <c r="B32" s="67">
        <v>20</v>
      </c>
    </row>
    <row r="33" spans="1:2" x14ac:dyDescent="0.2">
      <c r="A33" s="67" t="s">
        <v>109</v>
      </c>
      <c r="B33" s="67">
        <v>21</v>
      </c>
    </row>
    <row r="34" spans="1:2" x14ac:dyDescent="0.2">
      <c r="A34" s="67" t="s">
        <v>16</v>
      </c>
      <c r="B34" s="67">
        <v>22</v>
      </c>
    </row>
    <row r="35" spans="1:2" x14ac:dyDescent="0.2">
      <c r="A35" s="67" t="s">
        <v>22</v>
      </c>
      <c r="B35" s="67">
        <v>23</v>
      </c>
    </row>
    <row r="36" spans="1:2" x14ac:dyDescent="0.2">
      <c r="A36" s="67" t="s">
        <v>16</v>
      </c>
      <c r="B36" s="67">
        <v>24</v>
      </c>
    </row>
    <row r="37" spans="1:2" x14ac:dyDescent="0.2">
      <c r="A37" s="67" t="s">
        <v>19</v>
      </c>
      <c r="B37" s="67">
        <v>25</v>
      </c>
    </row>
    <row r="38" spans="1:2" x14ac:dyDescent="0.2">
      <c r="A38" s="67" t="s">
        <v>19</v>
      </c>
      <c r="B38" s="67">
        <v>26</v>
      </c>
    </row>
    <row r="39" spans="1:2" x14ac:dyDescent="0.2">
      <c r="A39" s="67" t="s">
        <v>22</v>
      </c>
      <c r="B39" s="67">
        <v>27</v>
      </c>
    </row>
    <row r="40" spans="1:2" x14ac:dyDescent="0.2">
      <c r="A40" s="67" t="s">
        <v>16</v>
      </c>
      <c r="B40" s="67">
        <v>28</v>
      </c>
    </row>
    <row r="41" spans="1:2" x14ac:dyDescent="0.2">
      <c r="A41" s="67" t="s">
        <v>109</v>
      </c>
      <c r="B41" s="67">
        <v>29</v>
      </c>
    </row>
    <row r="42" spans="1:2" x14ac:dyDescent="0.2">
      <c r="A42" s="67" t="s">
        <v>22</v>
      </c>
      <c r="B42" s="67">
        <v>30</v>
      </c>
    </row>
    <row r="43" spans="1:2" x14ac:dyDescent="0.2">
      <c r="A43" s="67" t="s">
        <v>22</v>
      </c>
      <c r="B43" s="67">
        <v>31</v>
      </c>
    </row>
    <row r="44" spans="1:2" x14ac:dyDescent="0.2">
      <c r="A44" s="67" t="s">
        <v>16</v>
      </c>
      <c r="B44" s="67">
        <v>32</v>
      </c>
    </row>
    <row r="45" spans="1:2" x14ac:dyDescent="0.2">
      <c r="A45" s="67"/>
      <c r="B45" s="67"/>
    </row>
  </sheetData>
  <sheetProtection formatCells="0" formatColumns="0" formatRows="0" insertColumns="0" insertRows="0" insertHyperlinks="0" selectLockedCells="1" autoFilter="0"/>
  <dataConsolidate/>
  <mergeCells count="14">
    <mergeCell ref="E10:T10"/>
    <mergeCell ref="E11:L11"/>
    <mergeCell ref="M11:T11"/>
    <mergeCell ref="C25:D25"/>
    <mergeCell ref="C1:U1"/>
    <mergeCell ref="A5:U6"/>
    <mergeCell ref="C21:D24"/>
    <mergeCell ref="A8:U8"/>
    <mergeCell ref="A9:A12"/>
    <mergeCell ref="B9:B12"/>
    <mergeCell ref="C9:C12"/>
    <mergeCell ref="D9:T9"/>
    <mergeCell ref="U9:U12"/>
    <mergeCell ref="D10:D12"/>
  </mergeCells>
  <conditionalFormatting sqref="T13:T18 P13:R18">
    <cfRule type="expression" dxfId="117" priority="23">
      <formula>(H13="X")</formula>
    </cfRule>
  </conditionalFormatting>
  <conditionalFormatting sqref="T13:T18">
    <cfRule type="expression" dxfId="116" priority="22">
      <formula>(D13="X")</formula>
    </cfRule>
  </conditionalFormatting>
  <conditionalFormatting sqref="N13:N18">
    <cfRule type="expression" dxfId="115" priority="21">
      <formula>(F13="X")</formula>
    </cfRule>
  </conditionalFormatting>
  <conditionalFormatting sqref="O13:O18">
    <cfRule type="expression" dxfId="114" priority="20">
      <formula>(G13="X")</formula>
    </cfRule>
  </conditionalFormatting>
  <conditionalFormatting sqref="S13:S18">
    <cfRule type="expression" dxfId="113" priority="19">
      <formula>(K13="X")</formula>
    </cfRule>
  </conditionalFormatting>
  <conditionalFormatting sqref="F13:G18">
    <cfRule type="expression" dxfId="112" priority="18">
      <formula>(N13="x")</formula>
    </cfRule>
  </conditionalFormatting>
  <conditionalFormatting sqref="H13:L18">
    <cfRule type="expression" dxfId="111" priority="17">
      <formula>(P13="X")</formula>
    </cfRule>
  </conditionalFormatting>
  <conditionalFormatting sqref="F13:F18">
    <cfRule type="expression" dxfId="110" priority="16">
      <formula>(D13="X")</formula>
    </cfRule>
  </conditionalFormatting>
  <conditionalFormatting sqref="G13:G18">
    <cfRule type="expression" dxfId="109" priority="15">
      <formula>(D13="X")</formula>
    </cfRule>
  </conditionalFormatting>
  <conditionalFormatting sqref="H13:H18">
    <cfRule type="expression" dxfId="108" priority="14">
      <formula>(D13="X")</formula>
    </cfRule>
  </conditionalFormatting>
  <conditionalFormatting sqref="I13:I18">
    <cfRule type="expression" dxfId="107" priority="13">
      <formula>(D13="X")</formula>
    </cfRule>
  </conditionalFormatting>
  <conditionalFormatting sqref="J13:J18">
    <cfRule type="expression" dxfId="106" priority="12">
      <formula>(D13="X")</formula>
    </cfRule>
  </conditionalFormatting>
  <conditionalFormatting sqref="K13:K18">
    <cfRule type="expression" dxfId="105" priority="11">
      <formula>(D13="X")</formula>
    </cfRule>
  </conditionalFormatting>
  <conditionalFormatting sqref="L13:L18">
    <cfRule type="expression" dxfId="104" priority="10">
      <formula>(D13="X")</formula>
    </cfRule>
  </conditionalFormatting>
  <conditionalFormatting sqref="N13:N18">
    <cfRule type="expression" dxfId="103" priority="9">
      <formula>(D13="X")</formula>
    </cfRule>
  </conditionalFormatting>
  <conditionalFormatting sqref="O13:O18">
    <cfRule type="expression" dxfId="102" priority="8">
      <formula>(D13="X")</formula>
    </cfRule>
  </conditionalFormatting>
  <conditionalFormatting sqref="P13:P18">
    <cfRule type="expression" dxfId="101" priority="7">
      <formula>(D13="X")</formula>
    </cfRule>
  </conditionalFormatting>
  <conditionalFormatting sqref="Q13:Q18">
    <cfRule type="expression" dxfId="100" priority="6">
      <formula>(D13="X")</formula>
    </cfRule>
  </conditionalFormatting>
  <conditionalFormatting sqref="R13:R18">
    <cfRule type="expression" dxfId="99" priority="5">
      <formula>(D13="X")</formula>
    </cfRule>
  </conditionalFormatting>
  <conditionalFormatting sqref="S13:S18">
    <cfRule type="expression" dxfId="98" priority="4">
      <formula>(D13="X")</formula>
    </cfRule>
  </conditionalFormatting>
  <conditionalFormatting sqref="A13:C17 C18">
    <cfRule type="expression" dxfId="97" priority="3">
      <formula>COUNTIF($E13:$P13,"1")</formula>
    </cfRule>
  </conditionalFormatting>
  <conditionalFormatting sqref="A13">
    <cfRule type="expression" dxfId="96" priority="2">
      <formula>COUNTIF($E13:$P13,"1")</formula>
    </cfRule>
  </conditionalFormatting>
  <conditionalFormatting sqref="A45:B45">
    <cfRule type="expression" dxfId="95" priority="784">
      <formula>COUNTIF($E18:$P18,"1")</formula>
    </cfRule>
  </conditionalFormatting>
  <conditionalFormatting sqref="A18:B44">
    <cfRule type="expression" dxfId="94" priority="785">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E45"/>
  <sheetViews>
    <sheetView view="pageBreakPreview" topLeftCell="C1" zoomScaleNormal="100" zoomScaleSheetLayoutView="100" workbookViewId="0">
      <pane ySplit="12" topLeftCell="A13" activePane="bottomLeft" state="frozen"/>
      <selection activeCell="S34" sqref="S34"/>
      <selection pane="bottomLeft" activeCell="D15" sqref="D15"/>
    </sheetView>
  </sheetViews>
  <sheetFormatPr baseColWidth="10" defaultColWidth="11.42578125" defaultRowHeight="14.25" x14ac:dyDescent="0.2"/>
  <cols>
    <col min="1" max="1" width="12.85546875" style="32" hidden="1" customWidth="1"/>
    <col min="2" max="2" width="6.85546875" style="32" hidden="1" customWidth="1"/>
    <col min="3" max="3" width="15.28515625" style="44" bestFit="1" customWidth="1"/>
    <col min="4" max="4" width="10.140625" style="44" bestFit="1" customWidth="1"/>
    <col min="5" max="5" width="5.140625" style="44" customWidth="1"/>
    <col min="6" max="12" width="3.7109375" style="44" customWidth="1"/>
    <col min="13" max="13" width="5.42578125" style="44" customWidth="1"/>
    <col min="14" max="20" width="3.7109375" style="44" customWidth="1"/>
    <col min="21" max="21" width="42" style="44" customWidth="1"/>
    <col min="22" max="16384" width="11.42578125" style="44"/>
  </cols>
  <sheetData>
    <row r="1" spans="1:31" ht="15.75" x14ac:dyDescent="0.25">
      <c r="A1" s="108"/>
      <c r="B1" s="108"/>
      <c r="C1" s="377" t="s">
        <v>226</v>
      </c>
      <c r="D1" s="377"/>
      <c r="E1" s="377"/>
      <c r="F1" s="377"/>
      <c r="G1" s="377"/>
      <c r="H1" s="377"/>
      <c r="I1" s="377"/>
      <c r="J1" s="377"/>
      <c r="K1" s="377"/>
      <c r="L1" s="377"/>
      <c r="M1" s="377"/>
      <c r="N1" s="377"/>
      <c r="O1" s="377"/>
      <c r="P1" s="377"/>
      <c r="Q1" s="377"/>
      <c r="R1" s="377"/>
      <c r="S1" s="377"/>
      <c r="T1" s="377"/>
      <c r="U1" s="377"/>
    </row>
    <row r="2" spans="1:31" ht="7.5" customHeight="1" x14ac:dyDescent="0.2">
      <c r="A2" s="108"/>
      <c r="B2" s="108"/>
      <c r="C2" s="109"/>
      <c r="D2" s="110"/>
      <c r="E2" s="110"/>
      <c r="F2" s="110"/>
      <c r="G2" s="110"/>
      <c r="H2" s="110"/>
      <c r="I2" s="110"/>
      <c r="J2" s="110"/>
      <c r="K2" s="110"/>
      <c r="L2" s="110"/>
      <c r="M2" s="110"/>
      <c r="N2" s="110"/>
      <c r="O2" s="110"/>
      <c r="P2" s="110"/>
      <c r="Q2" s="110"/>
      <c r="R2" s="110"/>
      <c r="S2" s="110"/>
      <c r="T2" s="110"/>
      <c r="U2" s="110"/>
    </row>
    <row r="3" spans="1:31" ht="7.5" customHeight="1" x14ac:dyDescent="0.2">
      <c r="A3" s="108"/>
      <c r="B3" s="108"/>
      <c r="C3" s="109"/>
      <c r="D3" s="110"/>
      <c r="E3" s="110"/>
      <c r="F3" s="110"/>
      <c r="G3" s="110"/>
      <c r="H3" s="110"/>
      <c r="I3" s="110"/>
      <c r="J3" s="110"/>
      <c r="K3" s="110"/>
      <c r="L3" s="110"/>
      <c r="M3" s="110"/>
      <c r="N3" s="110"/>
      <c r="O3" s="110"/>
      <c r="P3" s="110"/>
      <c r="Q3" s="110"/>
      <c r="R3" s="110"/>
      <c r="S3" s="110"/>
      <c r="T3" s="110"/>
      <c r="U3" s="110"/>
    </row>
    <row r="4" spans="1:31" ht="4.5" customHeight="1" x14ac:dyDescent="0.2">
      <c r="A4" s="108"/>
      <c r="B4" s="108"/>
      <c r="C4" s="109"/>
      <c r="D4" s="110"/>
      <c r="E4" s="110"/>
      <c r="F4" s="110"/>
      <c r="G4" s="110"/>
      <c r="H4" s="110"/>
      <c r="I4" s="110"/>
      <c r="J4" s="110"/>
      <c r="K4" s="110"/>
      <c r="L4" s="110"/>
      <c r="M4" s="110"/>
      <c r="N4" s="110"/>
      <c r="O4" s="110"/>
      <c r="P4" s="110"/>
      <c r="Q4" s="110"/>
      <c r="R4" s="110"/>
      <c r="S4" s="110"/>
      <c r="T4" s="110"/>
      <c r="U4" s="110"/>
    </row>
    <row r="5" spans="1:31" ht="14.45" customHeight="1" x14ac:dyDescent="0.2">
      <c r="A5" s="378" t="s">
        <v>215</v>
      </c>
      <c r="B5" s="378"/>
      <c r="C5" s="378"/>
      <c r="D5" s="378"/>
      <c r="E5" s="378"/>
      <c r="F5" s="378"/>
      <c r="G5" s="378"/>
      <c r="H5" s="378"/>
      <c r="I5" s="378"/>
      <c r="J5" s="378"/>
      <c r="K5" s="378"/>
      <c r="L5" s="378"/>
      <c r="M5" s="378"/>
      <c r="N5" s="378"/>
      <c r="O5" s="378"/>
      <c r="P5" s="378"/>
      <c r="Q5" s="378"/>
      <c r="R5" s="378"/>
      <c r="S5" s="378"/>
      <c r="T5" s="378"/>
      <c r="U5" s="378"/>
    </row>
    <row r="6" spans="1:31" ht="30.75" customHeight="1" x14ac:dyDescent="0.2">
      <c r="A6" s="378"/>
      <c r="B6" s="378"/>
      <c r="C6" s="378"/>
      <c r="D6" s="378"/>
      <c r="E6" s="378"/>
      <c r="F6" s="378"/>
      <c r="G6" s="378"/>
      <c r="H6" s="378"/>
      <c r="I6" s="378"/>
      <c r="J6" s="378"/>
      <c r="K6" s="378"/>
      <c r="L6" s="378"/>
      <c r="M6" s="378"/>
      <c r="N6" s="378"/>
      <c r="O6" s="378"/>
      <c r="P6" s="378"/>
      <c r="Q6" s="378"/>
      <c r="R6" s="378"/>
      <c r="S6" s="378"/>
      <c r="T6" s="378"/>
      <c r="U6" s="378"/>
    </row>
    <row r="7" spans="1:31" ht="8.25" customHeight="1" x14ac:dyDescent="0.2">
      <c r="A7" s="108"/>
      <c r="B7" s="108"/>
      <c r="C7" s="110"/>
      <c r="D7" s="110"/>
      <c r="E7" s="110"/>
      <c r="F7" s="110"/>
      <c r="G7" s="110"/>
      <c r="H7" s="110"/>
      <c r="I7" s="110"/>
      <c r="J7" s="110"/>
      <c r="K7" s="110"/>
      <c r="L7" s="110"/>
      <c r="M7" s="110"/>
      <c r="N7" s="110"/>
      <c r="O7" s="110"/>
      <c r="P7" s="110"/>
      <c r="Q7" s="110"/>
      <c r="R7" s="110"/>
      <c r="S7" s="110"/>
      <c r="T7" s="110"/>
      <c r="U7" s="110"/>
    </row>
    <row r="8" spans="1:31" ht="45" customHeight="1" x14ac:dyDescent="0.2">
      <c r="A8" s="381" t="s">
        <v>227</v>
      </c>
      <c r="B8" s="381"/>
      <c r="C8" s="381"/>
      <c r="D8" s="381"/>
      <c r="E8" s="381"/>
      <c r="F8" s="381"/>
      <c r="G8" s="381"/>
      <c r="H8" s="381"/>
      <c r="I8" s="381"/>
      <c r="J8" s="381"/>
      <c r="K8" s="381"/>
      <c r="L8" s="381"/>
      <c r="M8" s="381"/>
      <c r="N8" s="381"/>
      <c r="O8" s="381"/>
      <c r="P8" s="381"/>
      <c r="Q8" s="381"/>
      <c r="R8" s="381"/>
      <c r="S8" s="381"/>
      <c r="T8" s="381"/>
      <c r="U8" s="381"/>
      <c r="V8" s="156"/>
      <c r="W8" s="156"/>
      <c r="X8" s="156"/>
      <c r="Y8" s="156"/>
      <c r="Z8" s="156"/>
      <c r="AA8" s="156"/>
      <c r="AB8" s="156"/>
      <c r="AC8" s="156"/>
      <c r="AD8" s="156"/>
      <c r="AE8" s="156"/>
    </row>
    <row r="9" spans="1:31" ht="12" customHeight="1" x14ac:dyDescent="0.2">
      <c r="A9" s="275" t="s">
        <v>3</v>
      </c>
      <c r="B9" s="373" t="s">
        <v>4</v>
      </c>
      <c r="C9" s="373" t="s">
        <v>217</v>
      </c>
      <c r="D9" s="376" t="s">
        <v>218</v>
      </c>
      <c r="E9" s="376"/>
      <c r="F9" s="376"/>
      <c r="G9" s="376"/>
      <c r="H9" s="376"/>
      <c r="I9" s="376"/>
      <c r="J9" s="376"/>
      <c r="K9" s="376"/>
      <c r="L9" s="376"/>
      <c r="M9" s="376"/>
      <c r="N9" s="376"/>
      <c r="O9" s="376"/>
      <c r="P9" s="376"/>
      <c r="Q9" s="376"/>
      <c r="R9" s="376"/>
      <c r="S9" s="376"/>
      <c r="T9" s="376"/>
      <c r="U9" s="373" t="s">
        <v>219</v>
      </c>
    </row>
    <row r="10" spans="1:31" ht="12" customHeight="1" x14ac:dyDescent="0.2">
      <c r="A10" s="275"/>
      <c r="B10" s="373"/>
      <c r="C10" s="373"/>
      <c r="D10" s="373" t="s">
        <v>220</v>
      </c>
      <c r="E10" s="373" t="s">
        <v>221</v>
      </c>
      <c r="F10" s="373"/>
      <c r="G10" s="373"/>
      <c r="H10" s="373"/>
      <c r="I10" s="373"/>
      <c r="J10" s="373"/>
      <c r="K10" s="373"/>
      <c r="L10" s="373"/>
      <c r="M10" s="373"/>
      <c r="N10" s="373"/>
      <c r="O10" s="373"/>
      <c r="P10" s="373"/>
      <c r="Q10" s="373"/>
      <c r="R10" s="373"/>
      <c r="S10" s="373"/>
      <c r="T10" s="373"/>
      <c r="U10" s="373"/>
    </row>
    <row r="11" spans="1:31" ht="12" customHeight="1" x14ac:dyDescent="0.2">
      <c r="A11" s="275"/>
      <c r="B11" s="373"/>
      <c r="C11" s="373"/>
      <c r="D11" s="373"/>
      <c r="E11" s="374" t="s">
        <v>222</v>
      </c>
      <c r="F11" s="374"/>
      <c r="G11" s="374"/>
      <c r="H11" s="374"/>
      <c r="I11" s="374"/>
      <c r="J11" s="374"/>
      <c r="K11" s="374"/>
      <c r="L11" s="374"/>
      <c r="M11" s="375" t="s">
        <v>223</v>
      </c>
      <c r="N11" s="375"/>
      <c r="O11" s="375"/>
      <c r="P11" s="375"/>
      <c r="Q11" s="375"/>
      <c r="R11" s="375"/>
      <c r="S11" s="375"/>
      <c r="T11" s="375"/>
      <c r="U11" s="373"/>
    </row>
    <row r="12" spans="1:31" ht="15" customHeight="1" x14ac:dyDescent="0.2">
      <c r="A12" s="275"/>
      <c r="B12" s="373"/>
      <c r="C12" s="373"/>
      <c r="D12" s="373"/>
      <c r="E12" s="257" t="s">
        <v>224</v>
      </c>
      <c r="F12" s="257" t="s">
        <v>14</v>
      </c>
      <c r="G12" s="257" t="s">
        <v>7</v>
      </c>
      <c r="H12" s="257" t="s">
        <v>8</v>
      </c>
      <c r="I12" s="257" t="s">
        <v>9</v>
      </c>
      <c r="J12" s="257" t="s">
        <v>10</v>
      </c>
      <c r="K12" s="257" t="s">
        <v>11</v>
      </c>
      <c r="L12" s="257" t="s">
        <v>12</v>
      </c>
      <c r="M12" s="258" t="s">
        <v>224</v>
      </c>
      <c r="N12" s="258" t="s">
        <v>14</v>
      </c>
      <c r="O12" s="258" t="s">
        <v>7</v>
      </c>
      <c r="P12" s="258" t="s">
        <v>8</v>
      </c>
      <c r="Q12" s="258" t="s">
        <v>9</v>
      </c>
      <c r="R12" s="258" t="s">
        <v>10</v>
      </c>
      <c r="S12" s="258" t="s">
        <v>11</v>
      </c>
      <c r="T12" s="258" t="s">
        <v>12</v>
      </c>
      <c r="U12" s="373"/>
    </row>
    <row r="13" spans="1:31" x14ac:dyDescent="0.2">
      <c r="A13" s="67" t="s">
        <v>16</v>
      </c>
      <c r="B13" s="67">
        <v>1</v>
      </c>
      <c r="C13" s="68" t="s">
        <v>17</v>
      </c>
      <c r="D13" s="20" t="s">
        <v>50</v>
      </c>
      <c r="E13" s="21" t="str">
        <f t="shared" ref="E13:E17" si="0">IF(D13="X"," ",(COUNTIF(F13:L13,"X")))</f>
        <v xml:space="preserve"> </v>
      </c>
      <c r="F13" s="26"/>
      <c r="G13" s="56"/>
      <c r="H13" s="27"/>
      <c r="I13" s="27"/>
      <c r="J13" s="27"/>
      <c r="K13" s="27"/>
      <c r="L13" s="28"/>
      <c r="M13" s="21" t="str">
        <f t="shared" ref="M13:M17" si="1">IF(D13="X"," ",(COUNTIF(N13:T13,"X")))</f>
        <v xml:space="preserve"> </v>
      </c>
      <c r="N13" s="26"/>
      <c r="O13" s="27"/>
      <c r="P13" s="27"/>
      <c r="Q13" s="27"/>
      <c r="R13" s="27"/>
      <c r="S13" s="27"/>
      <c r="T13" s="27"/>
      <c r="U13" s="159"/>
    </row>
    <row r="14" spans="1:31" x14ac:dyDescent="0.2">
      <c r="A14" s="67" t="s">
        <v>19</v>
      </c>
      <c r="B14" s="67">
        <v>2</v>
      </c>
      <c r="C14" s="68" t="s">
        <v>20</v>
      </c>
      <c r="D14" s="20" t="s">
        <v>50</v>
      </c>
      <c r="E14" s="21" t="str">
        <f t="shared" si="0"/>
        <v xml:space="preserve"> </v>
      </c>
      <c r="F14" s="26"/>
      <c r="G14" s="56"/>
      <c r="H14" s="27"/>
      <c r="I14" s="27"/>
      <c r="J14" s="27"/>
      <c r="K14" s="27"/>
      <c r="L14" s="28"/>
      <c r="M14" s="21" t="str">
        <f t="shared" si="1"/>
        <v xml:space="preserve"> </v>
      </c>
      <c r="N14" s="26"/>
      <c r="O14" s="27"/>
      <c r="P14" s="27"/>
      <c r="Q14" s="27"/>
      <c r="R14" s="27"/>
      <c r="S14" s="27"/>
      <c r="T14" s="27"/>
      <c r="U14" s="159"/>
    </row>
    <row r="15" spans="1:31" x14ac:dyDescent="0.2">
      <c r="A15" s="67" t="s">
        <v>19</v>
      </c>
      <c r="B15" s="67">
        <v>3</v>
      </c>
      <c r="C15" s="68" t="s">
        <v>21</v>
      </c>
      <c r="D15" s="20" t="s">
        <v>50</v>
      </c>
      <c r="E15" s="21" t="str">
        <f t="shared" si="0"/>
        <v xml:space="preserve"> </v>
      </c>
      <c r="F15" s="26"/>
      <c r="G15" s="56"/>
      <c r="H15" s="27"/>
      <c r="I15" s="27"/>
      <c r="J15" s="27"/>
      <c r="K15" s="27"/>
      <c r="L15" s="28"/>
      <c r="M15" s="21" t="str">
        <f t="shared" si="1"/>
        <v xml:space="preserve"> </v>
      </c>
      <c r="N15" s="26"/>
      <c r="O15" s="27"/>
      <c r="P15" s="27"/>
      <c r="Q15" s="27"/>
      <c r="R15" s="27"/>
      <c r="S15" s="27"/>
      <c r="T15" s="27"/>
      <c r="U15" s="159"/>
    </row>
    <row r="16" spans="1:31" x14ac:dyDescent="0.2">
      <c r="A16" s="67" t="s">
        <v>22</v>
      </c>
      <c r="B16" s="67">
        <v>4</v>
      </c>
      <c r="C16" s="68" t="s">
        <v>23</v>
      </c>
      <c r="D16" s="20" t="s">
        <v>50</v>
      </c>
      <c r="E16" s="21" t="str">
        <f t="shared" si="0"/>
        <v xml:space="preserve"> </v>
      </c>
      <c r="F16" s="26"/>
      <c r="G16" s="56"/>
      <c r="H16" s="27"/>
      <c r="I16" s="27"/>
      <c r="J16" s="27"/>
      <c r="K16" s="27"/>
      <c r="L16" s="28"/>
      <c r="M16" s="21" t="str">
        <f t="shared" si="1"/>
        <v xml:space="preserve"> </v>
      </c>
      <c r="N16" s="26"/>
      <c r="O16" s="27"/>
      <c r="P16" s="27"/>
      <c r="Q16" s="27"/>
      <c r="R16" s="27"/>
      <c r="S16" s="27"/>
      <c r="T16" s="27"/>
      <c r="U16" s="159"/>
    </row>
    <row r="17" spans="1:21" ht="18.75" customHeight="1" x14ac:dyDescent="0.2">
      <c r="A17" s="67" t="s">
        <v>16</v>
      </c>
      <c r="B17" s="67">
        <v>5</v>
      </c>
      <c r="C17" s="68" t="s">
        <v>24</v>
      </c>
      <c r="D17" s="20" t="s">
        <v>50</v>
      </c>
      <c r="E17" s="21" t="str">
        <f t="shared" si="0"/>
        <v xml:space="preserve"> </v>
      </c>
      <c r="F17" s="26"/>
      <c r="G17" s="56"/>
      <c r="H17" s="27"/>
      <c r="I17" s="27"/>
      <c r="J17" s="27"/>
      <c r="K17" s="27"/>
      <c r="L17" s="28"/>
      <c r="M17" s="21" t="str">
        <f t="shared" si="1"/>
        <v xml:space="preserve"> </v>
      </c>
      <c r="N17" s="26"/>
      <c r="O17" s="27"/>
      <c r="P17" s="27"/>
      <c r="Q17" s="27"/>
      <c r="R17" s="27"/>
      <c r="S17" s="27"/>
      <c r="T17" s="27"/>
      <c r="U17" s="159" t="s">
        <v>228</v>
      </c>
    </row>
    <row r="18" spans="1:21" x14ac:dyDescent="0.2">
      <c r="A18" s="67" t="s">
        <v>108</v>
      </c>
      <c r="B18" s="67">
        <v>6</v>
      </c>
      <c r="C18" s="68"/>
      <c r="D18" s="20"/>
      <c r="E18" s="21"/>
      <c r="F18" s="26"/>
      <c r="G18" s="56"/>
      <c r="H18" s="27"/>
      <c r="I18" s="27"/>
      <c r="J18" s="27"/>
      <c r="K18" s="27"/>
      <c r="L18" s="28"/>
      <c r="M18" s="21"/>
      <c r="N18" s="26"/>
      <c r="O18" s="27"/>
      <c r="P18" s="27"/>
      <c r="Q18" s="27"/>
      <c r="R18" s="27"/>
      <c r="S18" s="27"/>
      <c r="T18" s="112"/>
      <c r="U18" s="111"/>
    </row>
    <row r="19" spans="1:21" ht="15" thickBot="1" x14ac:dyDescent="0.25">
      <c r="A19" s="67" t="s">
        <v>22</v>
      </c>
      <c r="B19" s="67">
        <v>7</v>
      </c>
      <c r="C19" s="118" t="s">
        <v>225</v>
      </c>
      <c r="D19" s="113">
        <f>COUNTIF(D13:D17,"X")</f>
        <v>5</v>
      </c>
      <c r="E19" s="113">
        <f>COUNTIF(E13:E17,"&gt;0")</f>
        <v>0</v>
      </c>
      <c r="F19" s="114"/>
      <c r="G19" s="114"/>
      <c r="H19" s="114"/>
      <c r="I19" s="114"/>
      <c r="J19" s="114"/>
      <c r="K19" s="114"/>
      <c r="L19" s="115"/>
      <c r="M19" s="113">
        <f>COUNTIF(M13:M17,"&gt;0")</f>
        <v>0</v>
      </c>
      <c r="N19" s="116"/>
      <c r="O19" s="114"/>
      <c r="P19" s="114"/>
      <c r="Q19" s="114"/>
      <c r="R19" s="114"/>
      <c r="S19" s="114"/>
      <c r="T19" s="114"/>
      <c r="U19" s="117"/>
    </row>
    <row r="20" spans="1:21" x14ac:dyDescent="0.2">
      <c r="A20" s="67" t="s">
        <v>19</v>
      </c>
      <c r="B20" s="67">
        <v>8</v>
      </c>
    </row>
    <row r="21" spans="1:21" x14ac:dyDescent="0.2">
      <c r="A21" s="67" t="s">
        <v>109</v>
      </c>
      <c r="B21" s="67">
        <v>9</v>
      </c>
      <c r="C21" s="379" t="str">
        <f>A8</f>
        <v>Acuerdo del Consejo Local por el que se aprueba la utilización de medios electrónicos o magnéticos para la presentación a los integrantes del Consejo de la documentación que acompañe la convocatoria a las sesiones de dicho órgano, en congruencia con el Programa de Gestión Ambiental del Instituto.</v>
      </c>
      <c r="D21" s="379"/>
    </row>
    <row r="22" spans="1:21" x14ac:dyDescent="0.2">
      <c r="A22" s="67" t="s">
        <v>19</v>
      </c>
      <c r="B22" s="67">
        <v>10</v>
      </c>
      <c r="C22" s="379"/>
      <c r="D22" s="379"/>
    </row>
    <row r="23" spans="1:21" x14ac:dyDescent="0.2">
      <c r="A23" s="67" t="s">
        <v>16</v>
      </c>
      <c r="B23" s="67">
        <v>11</v>
      </c>
      <c r="C23" s="379"/>
      <c r="D23" s="379"/>
    </row>
    <row r="24" spans="1:21" ht="52.5" customHeight="1" x14ac:dyDescent="0.2">
      <c r="A24" s="67" t="s">
        <v>109</v>
      </c>
      <c r="B24" s="67">
        <v>12</v>
      </c>
      <c r="C24" s="380"/>
      <c r="D24" s="380"/>
    </row>
    <row r="25" spans="1:21" x14ac:dyDescent="0.2">
      <c r="A25" s="67" t="s">
        <v>108</v>
      </c>
      <c r="B25" s="67">
        <v>13</v>
      </c>
      <c r="C25" s="376" t="s">
        <v>218</v>
      </c>
      <c r="D25" s="376"/>
    </row>
    <row r="26" spans="1:21" x14ac:dyDescent="0.2">
      <c r="A26" s="67" t="s">
        <v>19</v>
      </c>
      <c r="B26" s="67">
        <v>14</v>
      </c>
      <c r="C26" s="51" t="s">
        <v>220</v>
      </c>
      <c r="D26" s="51" t="s">
        <v>221</v>
      </c>
    </row>
    <row r="27" spans="1:21" ht="15" thickBot="1" x14ac:dyDescent="0.25">
      <c r="A27" s="67" t="s">
        <v>108</v>
      </c>
      <c r="B27" s="67">
        <v>15</v>
      </c>
      <c r="C27" s="25">
        <f>D19</f>
        <v>5</v>
      </c>
      <c r="D27" s="25">
        <f>E19</f>
        <v>0</v>
      </c>
    </row>
    <row r="28" spans="1:21" x14ac:dyDescent="0.2">
      <c r="A28" s="67" t="s">
        <v>108</v>
      </c>
      <c r="B28" s="67">
        <v>16</v>
      </c>
    </row>
    <row r="29" spans="1:21" x14ac:dyDescent="0.2">
      <c r="A29" s="67" t="s">
        <v>109</v>
      </c>
      <c r="B29" s="67">
        <v>17</v>
      </c>
    </row>
    <row r="30" spans="1:21" x14ac:dyDescent="0.2">
      <c r="A30" s="67" t="s">
        <v>19</v>
      </c>
      <c r="B30" s="67">
        <v>18</v>
      </c>
    </row>
    <row r="31" spans="1:21" x14ac:dyDescent="0.2">
      <c r="A31" s="67" t="s">
        <v>16</v>
      </c>
      <c r="B31" s="67">
        <v>19</v>
      </c>
    </row>
    <row r="32" spans="1:21" x14ac:dyDescent="0.2">
      <c r="A32" s="67" t="s">
        <v>22</v>
      </c>
      <c r="B32" s="67">
        <v>20</v>
      </c>
    </row>
    <row r="33" spans="1:2" x14ac:dyDescent="0.2">
      <c r="A33" s="67" t="s">
        <v>109</v>
      </c>
      <c r="B33" s="67">
        <v>21</v>
      </c>
    </row>
    <row r="34" spans="1:2" x14ac:dyDescent="0.2">
      <c r="A34" s="67" t="s">
        <v>16</v>
      </c>
      <c r="B34" s="67">
        <v>22</v>
      </c>
    </row>
    <row r="35" spans="1:2" x14ac:dyDescent="0.2">
      <c r="A35" s="67" t="s">
        <v>22</v>
      </c>
      <c r="B35" s="67">
        <v>23</v>
      </c>
    </row>
    <row r="36" spans="1:2" x14ac:dyDescent="0.2">
      <c r="A36" s="67" t="s">
        <v>16</v>
      </c>
      <c r="B36" s="67">
        <v>24</v>
      </c>
    </row>
    <row r="37" spans="1:2" x14ac:dyDescent="0.2">
      <c r="A37" s="67" t="s">
        <v>19</v>
      </c>
      <c r="B37" s="67">
        <v>25</v>
      </c>
    </row>
    <row r="38" spans="1:2" x14ac:dyDescent="0.2">
      <c r="A38" s="67" t="s">
        <v>19</v>
      </c>
      <c r="B38" s="67">
        <v>26</v>
      </c>
    </row>
    <row r="39" spans="1:2" x14ac:dyDescent="0.2">
      <c r="A39" s="67" t="s">
        <v>22</v>
      </c>
      <c r="B39" s="67">
        <v>27</v>
      </c>
    </row>
    <row r="40" spans="1:2" x14ac:dyDescent="0.2">
      <c r="A40" s="67" t="s">
        <v>16</v>
      </c>
      <c r="B40" s="67">
        <v>28</v>
      </c>
    </row>
    <row r="41" spans="1:2" x14ac:dyDescent="0.2">
      <c r="A41" s="67" t="s">
        <v>109</v>
      </c>
      <c r="B41" s="67">
        <v>29</v>
      </c>
    </row>
    <row r="42" spans="1:2" x14ac:dyDescent="0.2">
      <c r="A42" s="67" t="s">
        <v>22</v>
      </c>
      <c r="B42" s="67">
        <v>30</v>
      </c>
    </row>
    <row r="43" spans="1:2" x14ac:dyDescent="0.2">
      <c r="A43" s="67" t="s">
        <v>22</v>
      </c>
      <c r="B43" s="67">
        <v>31</v>
      </c>
    </row>
    <row r="44" spans="1:2" x14ac:dyDescent="0.2">
      <c r="A44" s="67" t="s">
        <v>16</v>
      </c>
      <c r="B44" s="67">
        <v>32</v>
      </c>
    </row>
    <row r="45" spans="1:2" x14ac:dyDescent="0.2">
      <c r="A45" s="67"/>
      <c r="B45" s="67"/>
    </row>
  </sheetData>
  <sheetProtection formatCells="0" formatColumns="0" formatRows="0" insertColumns="0" insertRows="0" insertHyperlinks="0" selectLockedCells="1" autoFilter="0"/>
  <dataConsolidate/>
  <mergeCells count="14">
    <mergeCell ref="E11:L11"/>
    <mergeCell ref="M11:T11"/>
    <mergeCell ref="C21:D24"/>
    <mergeCell ref="C25:D25"/>
    <mergeCell ref="C1:U1"/>
    <mergeCell ref="A5:U6"/>
    <mergeCell ref="A8:U8"/>
    <mergeCell ref="A9:A12"/>
    <mergeCell ref="B9:B12"/>
    <mergeCell ref="C9:C12"/>
    <mergeCell ref="D9:T9"/>
    <mergeCell ref="U9:U12"/>
    <mergeCell ref="D10:D12"/>
    <mergeCell ref="E10:T10"/>
  </mergeCells>
  <conditionalFormatting sqref="T13:T18 P13:R18">
    <cfRule type="expression" dxfId="93" priority="22">
      <formula>(H13="X")</formula>
    </cfRule>
  </conditionalFormatting>
  <conditionalFormatting sqref="T13:T18">
    <cfRule type="expression" dxfId="92" priority="21">
      <formula>(D13="X")</formula>
    </cfRule>
  </conditionalFormatting>
  <conditionalFormatting sqref="N13:N18">
    <cfRule type="expression" dxfId="91" priority="20">
      <formula>(F13="X")</formula>
    </cfRule>
  </conditionalFormatting>
  <conditionalFormatting sqref="O13:O18">
    <cfRule type="expression" dxfId="90" priority="19">
      <formula>(G13="X")</formula>
    </cfRule>
  </conditionalFormatting>
  <conditionalFormatting sqref="S13:S18">
    <cfRule type="expression" dxfId="89" priority="18">
      <formula>(K13="X")</formula>
    </cfRule>
  </conditionalFormatting>
  <conditionalFormatting sqref="F13:G18">
    <cfRule type="expression" dxfId="88" priority="17">
      <formula>(N13="x")</formula>
    </cfRule>
  </conditionalFormatting>
  <conditionalFormatting sqref="H13:L18">
    <cfRule type="expression" dxfId="87" priority="16">
      <formula>(P13="X")</formula>
    </cfRule>
  </conditionalFormatting>
  <conditionalFormatting sqref="F13:F18">
    <cfRule type="expression" dxfId="86" priority="15">
      <formula>(D13="X")</formula>
    </cfRule>
  </conditionalFormatting>
  <conditionalFormatting sqref="G13:G18">
    <cfRule type="expression" dxfId="85" priority="14">
      <formula>(D13="X")</formula>
    </cfRule>
  </conditionalFormatting>
  <conditionalFormatting sqref="H13:H18">
    <cfRule type="expression" dxfId="84" priority="13">
      <formula>(D13="X")</formula>
    </cfRule>
  </conditionalFormatting>
  <conditionalFormatting sqref="I13:I18">
    <cfRule type="expression" dxfId="83" priority="12">
      <formula>(D13="X")</formula>
    </cfRule>
  </conditionalFormatting>
  <conditionalFormatting sqref="J13:J18">
    <cfRule type="expression" dxfId="82" priority="11">
      <formula>(D13="X")</formula>
    </cfRule>
  </conditionalFormatting>
  <conditionalFormatting sqref="K13:K18">
    <cfRule type="expression" dxfId="81" priority="10">
      <formula>(D13="X")</formula>
    </cfRule>
  </conditionalFormatting>
  <conditionalFormatting sqref="L13:L18">
    <cfRule type="expression" dxfId="80" priority="9">
      <formula>(D13="X")</formula>
    </cfRule>
  </conditionalFormatting>
  <conditionalFormatting sqref="N13:N18">
    <cfRule type="expression" dxfId="79" priority="8">
      <formula>(D13="X")</formula>
    </cfRule>
  </conditionalFormatting>
  <conditionalFormatting sqref="O13:O18">
    <cfRule type="expression" dxfId="78" priority="7">
      <formula>(D13="X")</formula>
    </cfRule>
  </conditionalFormatting>
  <conditionalFormatting sqref="P13:P18">
    <cfRule type="expression" dxfId="77" priority="6">
      <formula>(D13="X")</formula>
    </cfRule>
  </conditionalFormatting>
  <conditionalFormatting sqref="Q13:Q18">
    <cfRule type="expression" dxfId="76" priority="5">
      <formula>(D13="X")</formula>
    </cfRule>
  </conditionalFormatting>
  <conditionalFormatting sqref="R13:R18">
    <cfRule type="expression" dxfId="75" priority="4">
      <formula>(D13="X")</formula>
    </cfRule>
  </conditionalFormatting>
  <conditionalFormatting sqref="S13:S18">
    <cfRule type="expression" dxfId="74" priority="3">
      <formula>(D13="X")</formula>
    </cfRule>
  </conditionalFormatting>
  <conditionalFormatting sqref="A13:C17 C18">
    <cfRule type="expression" dxfId="73" priority="2">
      <formula>COUNTIF($E13:$P13,"1")</formula>
    </cfRule>
  </conditionalFormatting>
  <conditionalFormatting sqref="A13">
    <cfRule type="expression" dxfId="72" priority="1">
      <formula>COUNTIF($E13:$P13,"1")</formula>
    </cfRule>
  </conditionalFormatting>
  <conditionalFormatting sqref="A45:B45">
    <cfRule type="expression" dxfId="71" priority="23">
      <formula>COUNTIF($E18:$P18,"1")</formula>
    </cfRule>
  </conditionalFormatting>
  <conditionalFormatting sqref="A18:B44">
    <cfRule type="expression" dxfId="70" priority="24">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AE45"/>
  <sheetViews>
    <sheetView view="pageBreakPreview" topLeftCell="C1" zoomScaleNormal="100" zoomScaleSheetLayoutView="100" workbookViewId="0">
      <pane ySplit="12" topLeftCell="A13" activePane="bottomLeft" state="frozen"/>
      <selection activeCell="S34" sqref="S34"/>
      <selection pane="bottomLeft" activeCell="D15" sqref="D15"/>
    </sheetView>
  </sheetViews>
  <sheetFormatPr baseColWidth="10" defaultColWidth="11.42578125" defaultRowHeight="14.25" x14ac:dyDescent="0.2"/>
  <cols>
    <col min="1" max="1" width="12.85546875" style="32" hidden="1" customWidth="1"/>
    <col min="2" max="2" width="6.85546875" style="32" hidden="1" customWidth="1"/>
    <col min="3" max="3" width="15.28515625" style="44" bestFit="1" customWidth="1"/>
    <col min="4" max="4" width="10.140625" style="44" bestFit="1" customWidth="1"/>
    <col min="5" max="5" width="5.140625" style="44" customWidth="1"/>
    <col min="6" max="12" width="3.7109375" style="44" customWidth="1"/>
    <col min="13" max="13" width="5.42578125" style="44" customWidth="1"/>
    <col min="14" max="20" width="3.7109375" style="44" customWidth="1"/>
    <col min="21" max="21" width="42" style="44" customWidth="1"/>
    <col min="22" max="16384" width="11.42578125" style="44"/>
  </cols>
  <sheetData>
    <row r="1" spans="1:31" ht="15.75" x14ac:dyDescent="0.25">
      <c r="A1" s="108"/>
      <c r="B1" s="108"/>
      <c r="C1" s="377" t="s">
        <v>229</v>
      </c>
      <c r="D1" s="377"/>
      <c r="E1" s="377"/>
      <c r="F1" s="377"/>
      <c r="G1" s="377"/>
      <c r="H1" s="377"/>
      <c r="I1" s="377"/>
      <c r="J1" s="377"/>
      <c r="K1" s="377"/>
      <c r="L1" s="377"/>
      <c r="M1" s="377"/>
      <c r="N1" s="377"/>
      <c r="O1" s="377"/>
      <c r="P1" s="377"/>
      <c r="Q1" s="377"/>
      <c r="R1" s="377"/>
      <c r="S1" s="377"/>
      <c r="T1" s="377"/>
      <c r="U1" s="377"/>
    </row>
    <row r="2" spans="1:31" ht="14.45" customHeight="1" x14ac:dyDescent="0.2">
      <c r="A2" s="108"/>
      <c r="B2" s="108"/>
      <c r="C2" s="109"/>
      <c r="D2" s="110"/>
      <c r="E2" s="110"/>
      <c r="F2" s="110"/>
      <c r="G2" s="110"/>
      <c r="H2" s="110"/>
      <c r="I2" s="110"/>
      <c r="J2" s="110"/>
      <c r="K2" s="110"/>
      <c r="L2" s="110"/>
      <c r="M2" s="110"/>
      <c r="N2" s="110"/>
      <c r="O2" s="110"/>
      <c r="P2" s="110"/>
      <c r="Q2" s="110"/>
      <c r="R2" s="110"/>
      <c r="S2" s="110"/>
      <c r="T2" s="110"/>
      <c r="U2" s="110"/>
    </row>
    <row r="3" spans="1:31" ht="14.45" customHeight="1" x14ac:dyDescent="0.2">
      <c r="A3" s="108"/>
      <c r="B3" s="108"/>
      <c r="C3" s="109"/>
      <c r="D3" s="110"/>
      <c r="E3" s="110"/>
      <c r="F3" s="110"/>
      <c r="G3" s="110"/>
      <c r="H3" s="110"/>
      <c r="I3" s="110"/>
      <c r="J3" s="110"/>
      <c r="K3" s="110"/>
      <c r="L3" s="110"/>
      <c r="M3" s="110"/>
      <c r="N3" s="110"/>
      <c r="O3" s="110"/>
      <c r="P3" s="110"/>
      <c r="Q3" s="110"/>
      <c r="R3" s="110"/>
      <c r="S3" s="110"/>
      <c r="T3" s="110"/>
      <c r="U3" s="110"/>
    </row>
    <row r="4" spans="1:31" ht="14.45" customHeight="1" x14ac:dyDescent="0.2">
      <c r="A4" s="108"/>
      <c r="B4" s="108"/>
      <c r="C4" s="109"/>
      <c r="D4" s="110"/>
      <c r="E4" s="110"/>
      <c r="F4" s="110"/>
      <c r="G4" s="110"/>
      <c r="H4" s="110"/>
      <c r="I4" s="110"/>
      <c r="J4" s="110"/>
      <c r="K4" s="110"/>
      <c r="L4" s="110"/>
      <c r="M4" s="110"/>
      <c r="N4" s="110"/>
      <c r="O4" s="110"/>
      <c r="P4" s="110"/>
      <c r="Q4" s="110"/>
      <c r="R4" s="110"/>
      <c r="S4" s="110"/>
      <c r="T4" s="110"/>
      <c r="U4" s="110"/>
    </row>
    <row r="5" spans="1:31" ht="14.45" customHeight="1" x14ac:dyDescent="0.2">
      <c r="A5" s="378" t="s">
        <v>215</v>
      </c>
      <c r="B5" s="378"/>
      <c r="C5" s="378"/>
      <c r="D5" s="378"/>
      <c r="E5" s="378"/>
      <c r="F5" s="378"/>
      <c r="G5" s="378"/>
      <c r="H5" s="378"/>
      <c r="I5" s="378"/>
      <c r="J5" s="378"/>
      <c r="K5" s="378"/>
      <c r="L5" s="378"/>
      <c r="M5" s="378"/>
      <c r="N5" s="378"/>
      <c r="O5" s="378"/>
      <c r="P5" s="378"/>
      <c r="Q5" s="378"/>
      <c r="R5" s="378"/>
      <c r="S5" s="378"/>
      <c r="T5" s="378"/>
      <c r="U5" s="378"/>
    </row>
    <row r="6" spans="1:31" ht="30.75" customHeight="1" x14ac:dyDescent="0.2">
      <c r="A6" s="378"/>
      <c r="B6" s="378"/>
      <c r="C6" s="378"/>
      <c r="D6" s="378"/>
      <c r="E6" s="378"/>
      <c r="F6" s="378"/>
      <c r="G6" s="378"/>
      <c r="H6" s="378"/>
      <c r="I6" s="378"/>
      <c r="J6" s="378"/>
      <c r="K6" s="378"/>
      <c r="L6" s="378"/>
      <c r="M6" s="378"/>
      <c r="N6" s="378"/>
      <c r="O6" s="378"/>
      <c r="P6" s="378"/>
      <c r="Q6" s="378"/>
      <c r="R6" s="378"/>
      <c r="S6" s="378"/>
      <c r="T6" s="378"/>
      <c r="U6" s="378"/>
    </row>
    <row r="7" spans="1:31" ht="15.75" customHeight="1" x14ac:dyDescent="0.2">
      <c r="A7" s="108"/>
      <c r="B7" s="108"/>
      <c r="C7" s="110"/>
      <c r="D7" s="110"/>
      <c r="E7" s="110"/>
      <c r="F7" s="110"/>
      <c r="G7" s="110"/>
      <c r="H7" s="110"/>
      <c r="I7" s="110"/>
      <c r="J7" s="110"/>
      <c r="K7" s="110"/>
      <c r="L7" s="110"/>
      <c r="M7" s="110"/>
      <c r="N7" s="110"/>
      <c r="O7" s="110"/>
      <c r="P7" s="110"/>
      <c r="Q7" s="110"/>
      <c r="R7" s="110"/>
      <c r="S7" s="110"/>
      <c r="T7" s="110"/>
      <c r="U7" s="110"/>
    </row>
    <row r="8" spans="1:31" ht="19.5" customHeight="1" x14ac:dyDescent="0.2">
      <c r="A8" s="381" t="s">
        <v>230</v>
      </c>
      <c r="B8" s="381"/>
      <c r="C8" s="381"/>
      <c r="D8" s="381"/>
      <c r="E8" s="381"/>
      <c r="F8" s="381"/>
      <c r="G8" s="381"/>
      <c r="H8" s="381"/>
      <c r="I8" s="381"/>
      <c r="J8" s="381"/>
      <c r="K8" s="381"/>
      <c r="L8" s="381"/>
      <c r="M8" s="381"/>
      <c r="N8" s="381"/>
      <c r="O8" s="381"/>
      <c r="P8" s="381"/>
      <c r="Q8" s="381"/>
      <c r="R8" s="381"/>
      <c r="S8" s="381"/>
      <c r="T8" s="381"/>
      <c r="U8" s="381"/>
      <c r="V8" s="156"/>
      <c r="W8" s="156"/>
      <c r="X8" s="156"/>
      <c r="Y8" s="156"/>
      <c r="Z8" s="156"/>
      <c r="AA8" s="156"/>
      <c r="AB8" s="156"/>
      <c r="AC8" s="156"/>
      <c r="AD8" s="156"/>
      <c r="AE8" s="156"/>
    </row>
    <row r="9" spans="1:31" ht="12" customHeight="1" x14ac:dyDescent="0.2">
      <c r="A9" s="275" t="s">
        <v>3</v>
      </c>
      <c r="B9" s="373" t="s">
        <v>4</v>
      </c>
      <c r="C9" s="373" t="s">
        <v>217</v>
      </c>
      <c r="D9" s="376" t="s">
        <v>218</v>
      </c>
      <c r="E9" s="376"/>
      <c r="F9" s="376"/>
      <c r="G9" s="376"/>
      <c r="H9" s="376"/>
      <c r="I9" s="376"/>
      <c r="J9" s="376"/>
      <c r="K9" s="376"/>
      <c r="L9" s="376"/>
      <c r="M9" s="376"/>
      <c r="N9" s="376"/>
      <c r="O9" s="376"/>
      <c r="P9" s="376"/>
      <c r="Q9" s="376"/>
      <c r="R9" s="376"/>
      <c r="S9" s="376"/>
      <c r="T9" s="376"/>
      <c r="U9" s="373" t="s">
        <v>219</v>
      </c>
    </row>
    <row r="10" spans="1:31" ht="12" customHeight="1" x14ac:dyDescent="0.2">
      <c r="A10" s="275"/>
      <c r="B10" s="373"/>
      <c r="C10" s="373"/>
      <c r="D10" s="373" t="s">
        <v>220</v>
      </c>
      <c r="E10" s="373" t="s">
        <v>221</v>
      </c>
      <c r="F10" s="373"/>
      <c r="G10" s="373"/>
      <c r="H10" s="373"/>
      <c r="I10" s="373"/>
      <c r="J10" s="373"/>
      <c r="K10" s="373"/>
      <c r="L10" s="373"/>
      <c r="M10" s="373"/>
      <c r="N10" s="373"/>
      <c r="O10" s="373"/>
      <c r="P10" s="373"/>
      <c r="Q10" s="373"/>
      <c r="R10" s="373"/>
      <c r="S10" s="373"/>
      <c r="T10" s="373"/>
      <c r="U10" s="373"/>
    </row>
    <row r="11" spans="1:31" ht="12" customHeight="1" x14ac:dyDescent="0.2">
      <c r="A11" s="275"/>
      <c r="B11" s="373"/>
      <c r="C11" s="373"/>
      <c r="D11" s="373"/>
      <c r="E11" s="374" t="s">
        <v>222</v>
      </c>
      <c r="F11" s="374"/>
      <c r="G11" s="374"/>
      <c r="H11" s="374"/>
      <c r="I11" s="374"/>
      <c r="J11" s="374"/>
      <c r="K11" s="374"/>
      <c r="L11" s="374"/>
      <c r="M11" s="375" t="s">
        <v>223</v>
      </c>
      <c r="N11" s="375"/>
      <c r="O11" s="375"/>
      <c r="P11" s="375"/>
      <c r="Q11" s="375"/>
      <c r="R11" s="375"/>
      <c r="S11" s="375"/>
      <c r="T11" s="375"/>
      <c r="U11" s="373"/>
    </row>
    <row r="12" spans="1:31" ht="15" customHeight="1" x14ac:dyDescent="0.2">
      <c r="A12" s="275"/>
      <c r="B12" s="373"/>
      <c r="C12" s="373"/>
      <c r="D12" s="373"/>
      <c r="E12" s="257" t="s">
        <v>224</v>
      </c>
      <c r="F12" s="257" t="s">
        <v>14</v>
      </c>
      <c r="G12" s="257" t="s">
        <v>7</v>
      </c>
      <c r="H12" s="257" t="s">
        <v>8</v>
      </c>
      <c r="I12" s="257" t="s">
        <v>9</v>
      </c>
      <c r="J12" s="257" t="s">
        <v>10</v>
      </c>
      <c r="K12" s="257" t="s">
        <v>11</v>
      </c>
      <c r="L12" s="257" t="s">
        <v>12</v>
      </c>
      <c r="M12" s="258" t="s">
        <v>224</v>
      </c>
      <c r="N12" s="258" t="s">
        <v>14</v>
      </c>
      <c r="O12" s="258" t="s">
        <v>7</v>
      </c>
      <c r="P12" s="258" t="s">
        <v>8</v>
      </c>
      <c r="Q12" s="258" t="s">
        <v>9</v>
      </c>
      <c r="R12" s="258" t="s">
        <v>10</v>
      </c>
      <c r="S12" s="258" t="s">
        <v>11</v>
      </c>
      <c r="T12" s="258" t="s">
        <v>12</v>
      </c>
      <c r="U12" s="373"/>
    </row>
    <row r="13" spans="1:31" x14ac:dyDescent="0.2">
      <c r="A13" s="67" t="s">
        <v>16</v>
      </c>
      <c r="B13" s="67">
        <v>1</v>
      </c>
      <c r="C13" s="68" t="s">
        <v>17</v>
      </c>
      <c r="D13" s="20" t="s">
        <v>50</v>
      </c>
      <c r="E13" s="21" t="str">
        <f t="shared" ref="E13:E17" si="0">IF(D13="X"," ",(COUNTIF(F13:L13,"X")))</f>
        <v xml:space="preserve"> </v>
      </c>
      <c r="F13" s="26"/>
      <c r="G13" s="56"/>
      <c r="H13" s="27"/>
      <c r="I13" s="27"/>
      <c r="J13" s="27"/>
      <c r="K13" s="27"/>
      <c r="L13" s="28"/>
      <c r="M13" s="21" t="str">
        <f t="shared" ref="M13:M17" si="1">IF(D13="X"," ",(COUNTIF(N13:T13,"X")))</f>
        <v xml:space="preserve"> </v>
      </c>
      <c r="N13" s="26"/>
      <c r="O13" s="27"/>
      <c r="P13" s="27"/>
      <c r="Q13" s="27"/>
      <c r="R13" s="27"/>
      <c r="S13" s="27"/>
      <c r="T13" s="27"/>
      <c r="U13" s="159"/>
    </row>
    <row r="14" spans="1:31" x14ac:dyDescent="0.2">
      <c r="A14" s="67" t="s">
        <v>19</v>
      </c>
      <c r="B14" s="67">
        <v>2</v>
      </c>
      <c r="C14" s="68" t="s">
        <v>20</v>
      </c>
      <c r="D14" s="20" t="s">
        <v>50</v>
      </c>
      <c r="E14" s="21" t="str">
        <f t="shared" si="0"/>
        <v xml:space="preserve"> </v>
      </c>
      <c r="F14" s="26"/>
      <c r="G14" s="56"/>
      <c r="H14" s="27"/>
      <c r="I14" s="27"/>
      <c r="J14" s="27"/>
      <c r="K14" s="27"/>
      <c r="L14" s="28"/>
      <c r="M14" s="21" t="str">
        <f t="shared" si="1"/>
        <v xml:space="preserve"> </v>
      </c>
      <c r="N14" s="26"/>
      <c r="O14" s="27"/>
      <c r="P14" s="27"/>
      <c r="Q14" s="27"/>
      <c r="R14" s="27"/>
      <c r="S14" s="27"/>
      <c r="T14" s="27"/>
      <c r="U14" s="159"/>
    </row>
    <row r="15" spans="1:31" x14ac:dyDescent="0.2">
      <c r="A15" s="67" t="s">
        <v>19</v>
      </c>
      <c r="B15" s="67">
        <v>3</v>
      </c>
      <c r="C15" s="68" t="s">
        <v>21</v>
      </c>
      <c r="D15" s="20" t="s">
        <v>50</v>
      </c>
      <c r="E15" s="21" t="str">
        <f t="shared" si="0"/>
        <v xml:space="preserve"> </v>
      </c>
      <c r="F15" s="26"/>
      <c r="G15" s="56"/>
      <c r="H15" s="27"/>
      <c r="I15" s="27"/>
      <c r="J15" s="27"/>
      <c r="K15" s="27"/>
      <c r="L15" s="28"/>
      <c r="M15" s="21" t="str">
        <f t="shared" si="1"/>
        <v xml:space="preserve"> </v>
      </c>
      <c r="N15" s="26"/>
      <c r="O15" s="27"/>
      <c r="P15" s="27"/>
      <c r="Q15" s="27"/>
      <c r="R15" s="27"/>
      <c r="S15" s="27"/>
      <c r="T15" s="27"/>
      <c r="U15" s="159"/>
    </row>
    <row r="16" spans="1:31" x14ac:dyDescent="0.2">
      <c r="A16" s="67" t="s">
        <v>22</v>
      </c>
      <c r="B16" s="67">
        <v>4</v>
      </c>
      <c r="C16" s="68" t="s">
        <v>23</v>
      </c>
      <c r="D16" s="20" t="s">
        <v>50</v>
      </c>
      <c r="E16" s="21" t="str">
        <f t="shared" si="0"/>
        <v xml:space="preserve"> </v>
      </c>
      <c r="F16" s="26"/>
      <c r="G16" s="56"/>
      <c r="H16" s="27"/>
      <c r="I16" s="27"/>
      <c r="J16" s="27"/>
      <c r="K16" s="27"/>
      <c r="L16" s="28"/>
      <c r="M16" s="21" t="str">
        <f t="shared" si="1"/>
        <v xml:space="preserve"> </v>
      </c>
      <c r="N16" s="26"/>
      <c r="O16" s="27"/>
      <c r="P16" s="27"/>
      <c r="Q16" s="27"/>
      <c r="R16" s="27"/>
      <c r="S16" s="27"/>
      <c r="T16" s="27"/>
      <c r="U16" s="159"/>
    </row>
    <row r="17" spans="1:21" ht="22.5" x14ac:dyDescent="0.2">
      <c r="A17" s="67" t="s">
        <v>16</v>
      </c>
      <c r="B17" s="67">
        <v>5</v>
      </c>
      <c r="C17" s="68" t="s">
        <v>24</v>
      </c>
      <c r="D17" s="20" t="s">
        <v>50</v>
      </c>
      <c r="E17" s="21" t="str">
        <f t="shared" si="0"/>
        <v xml:space="preserve"> </v>
      </c>
      <c r="F17" s="26"/>
      <c r="G17" s="56"/>
      <c r="H17" s="27"/>
      <c r="I17" s="27"/>
      <c r="J17" s="27"/>
      <c r="K17" s="27"/>
      <c r="L17" s="28"/>
      <c r="M17" s="21" t="str">
        <f t="shared" si="1"/>
        <v xml:space="preserve"> </v>
      </c>
      <c r="N17" s="26"/>
      <c r="O17" s="27"/>
      <c r="P17" s="27"/>
      <c r="Q17" s="27"/>
      <c r="R17" s="27"/>
      <c r="S17" s="27"/>
      <c r="T17" s="27"/>
      <c r="U17" s="159" t="s">
        <v>228</v>
      </c>
    </row>
    <row r="18" spans="1:21" x14ac:dyDescent="0.2">
      <c r="A18" s="67" t="s">
        <v>108</v>
      </c>
      <c r="B18" s="67">
        <v>6</v>
      </c>
      <c r="C18" s="68"/>
      <c r="D18" s="20"/>
      <c r="E18" s="21"/>
      <c r="F18" s="26"/>
      <c r="G18" s="56"/>
      <c r="H18" s="27"/>
      <c r="I18" s="27"/>
      <c r="J18" s="27"/>
      <c r="K18" s="27"/>
      <c r="L18" s="28"/>
      <c r="M18" s="21"/>
      <c r="N18" s="26"/>
      <c r="O18" s="27"/>
      <c r="P18" s="27"/>
      <c r="Q18" s="27"/>
      <c r="R18" s="27"/>
      <c r="S18" s="27"/>
      <c r="T18" s="112"/>
      <c r="U18" s="111"/>
    </row>
    <row r="19" spans="1:21" ht="15" thickBot="1" x14ac:dyDescent="0.25">
      <c r="A19" s="67" t="s">
        <v>22</v>
      </c>
      <c r="B19" s="67">
        <v>7</v>
      </c>
      <c r="C19" s="118" t="s">
        <v>225</v>
      </c>
      <c r="D19" s="113">
        <f>COUNTIF(D13:D17,"X")</f>
        <v>5</v>
      </c>
      <c r="E19" s="113">
        <f>COUNTIF(E13:E17,"&gt;0")</f>
        <v>0</v>
      </c>
      <c r="F19" s="114"/>
      <c r="G19" s="114"/>
      <c r="H19" s="114"/>
      <c r="I19" s="114"/>
      <c r="J19" s="114"/>
      <c r="K19" s="114"/>
      <c r="L19" s="115"/>
      <c r="M19" s="113">
        <f>COUNTIF(M13:M17,"&gt;0")</f>
        <v>0</v>
      </c>
      <c r="N19" s="116"/>
      <c r="O19" s="114"/>
      <c r="P19" s="114"/>
      <c r="Q19" s="114"/>
      <c r="R19" s="114"/>
      <c r="S19" s="114"/>
      <c r="T19" s="114"/>
      <c r="U19" s="117"/>
    </row>
    <row r="20" spans="1:21" x14ac:dyDescent="0.2">
      <c r="A20" s="67" t="s">
        <v>19</v>
      </c>
      <c r="B20" s="67">
        <v>8</v>
      </c>
    </row>
    <row r="21" spans="1:21" x14ac:dyDescent="0.2">
      <c r="A21" s="67" t="s">
        <v>109</v>
      </c>
      <c r="B21" s="67">
        <v>9</v>
      </c>
      <c r="C21" s="379" t="str">
        <f>A8</f>
        <v>Acuerdo sobre la determinación del horario de labores.</v>
      </c>
      <c r="D21" s="379"/>
    </row>
    <row r="22" spans="1:21" x14ac:dyDescent="0.2">
      <c r="A22" s="67" t="s">
        <v>19</v>
      </c>
      <c r="B22" s="67">
        <v>10</v>
      </c>
      <c r="C22" s="379"/>
      <c r="D22" s="379"/>
    </row>
    <row r="23" spans="1:21" x14ac:dyDescent="0.2">
      <c r="A23" s="67" t="s">
        <v>16</v>
      </c>
      <c r="B23" s="67">
        <v>11</v>
      </c>
      <c r="C23" s="379"/>
      <c r="D23" s="379"/>
    </row>
    <row r="24" spans="1:21" x14ac:dyDescent="0.2">
      <c r="A24" s="67" t="s">
        <v>109</v>
      </c>
      <c r="B24" s="67">
        <v>12</v>
      </c>
      <c r="C24" s="380"/>
      <c r="D24" s="380"/>
    </row>
    <row r="25" spans="1:21" x14ac:dyDescent="0.2">
      <c r="A25" s="67" t="s">
        <v>108</v>
      </c>
      <c r="B25" s="67">
        <v>13</v>
      </c>
      <c r="C25" s="376" t="s">
        <v>218</v>
      </c>
      <c r="D25" s="376"/>
    </row>
    <row r="26" spans="1:21" x14ac:dyDescent="0.2">
      <c r="A26" s="67" t="s">
        <v>19</v>
      </c>
      <c r="B26" s="67">
        <v>14</v>
      </c>
      <c r="C26" s="51" t="s">
        <v>220</v>
      </c>
      <c r="D26" s="51" t="s">
        <v>221</v>
      </c>
    </row>
    <row r="27" spans="1:21" ht="15" thickBot="1" x14ac:dyDescent="0.25">
      <c r="A27" s="67" t="s">
        <v>108</v>
      </c>
      <c r="B27" s="67">
        <v>15</v>
      </c>
      <c r="C27" s="25">
        <f>D19</f>
        <v>5</v>
      </c>
      <c r="D27" s="25">
        <f>E19</f>
        <v>0</v>
      </c>
    </row>
    <row r="28" spans="1:21" x14ac:dyDescent="0.2">
      <c r="A28" s="67" t="s">
        <v>108</v>
      </c>
      <c r="B28" s="67">
        <v>16</v>
      </c>
    </row>
    <row r="29" spans="1:21" x14ac:dyDescent="0.2">
      <c r="A29" s="67" t="s">
        <v>109</v>
      </c>
      <c r="B29" s="67">
        <v>17</v>
      </c>
    </row>
    <row r="30" spans="1:21" x14ac:dyDescent="0.2">
      <c r="A30" s="67" t="s">
        <v>19</v>
      </c>
      <c r="B30" s="67">
        <v>18</v>
      </c>
    </row>
    <row r="31" spans="1:21" x14ac:dyDescent="0.2">
      <c r="A31" s="67" t="s">
        <v>16</v>
      </c>
      <c r="B31" s="67">
        <v>19</v>
      </c>
    </row>
    <row r="32" spans="1:21" x14ac:dyDescent="0.2">
      <c r="A32" s="67" t="s">
        <v>22</v>
      </c>
      <c r="B32" s="67">
        <v>20</v>
      </c>
    </row>
    <row r="33" spans="1:2" x14ac:dyDescent="0.2">
      <c r="A33" s="67" t="s">
        <v>109</v>
      </c>
      <c r="B33" s="67">
        <v>21</v>
      </c>
    </row>
    <row r="34" spans="1:2" x14ac:dyDescent="0.2">
      <c r="A34" s="67" t="s">
        <v>16</v>
      </c>
      <c r="B34" s="67">
        <v>22</v>
      </c>
    </row>
    <row r="35" spans="1:2" x14ac:dyDescent="0.2">
      <c r="A35" s="67" t="s">
        <v>22</v>
      </c>
      <c r="B35" s="67">
        <v>23</v>
      </c>
    </row>
    <row r="36" spans="1:2" x14ac:dyDescent="0.2">
      <c r="A36" s="67" t="s">
        <v>16</v>
      </c>
      <c r="B36" s="67">
        <v>24</v>
      </c>
    </row>
    <row r="37" spans="1:2" x14ac:dyDescent="0.2">
      <c r="A37" s="67" t="s">
        <v>19</v>
      </c>
      <c r="B37" s="67">
        <v>25</v>
      </c>
    </row>
    <row r="38" spans="1:2" x14ac:dyDescent="0.2">
      <c r="A38" s="67" t="s">
        <v>19</v>
      </c>
      <c r="B38" s="67">
        <v>26</v>
      </c>
    </row>
    <row r="39" spans="1:2" x14ac:dyDescent="0.2">
      <c r="A39" s="67" t="s">
        <v>22</v>
      </c>
      <c r="B39" s="67">
        <v>27</v>
      </c>
    </row>
    <row r="40" spans="1:2" x14ac:dyDescent="0.2">
      <c r="A40" s="67" t="s">
        <v>16</v>
      </c>
      <c r="B40" s="67">
        <v>28</v>
      </c>
    </row>
    <row r="41" spans="1:2" x14ac:dyDescent="0.2">
      <c r="A41" s="67" t="s">
        <v>109</v>
      </c>
      <c r="B41" s="67">
        <v>29</v>
      </c>
    </row>
    <row r="42" spans="1:2" x14ac:dyDescent="0.2">
      <c r="A42" s="67" t="s">
        <v>22</v>
      </c>
      <c r="B42" s="67">
        <v>30</v>
      </c>
    </row>
    <row r="43" spans="1:2" x14ac:dyDescent="0.2">
      <c r="A43" s="67" t="s">
        <v>22</v>
      </c>
      <c r="B43" s="67">
        <v>31</v>
      </c>
    </row>
    <row r="44" spans="1:2" x14ac:dyDescent="0.2">
      <c r="A44" s="67" t="s">
        <v>16</v>
      </c>
      <c r="B44" s="67">
        <v>32</v>
      </c>
    </row>
    <row r="45" spans="1:2" x14ac:dyDescent="0.2">
      <c r="A45" s="67"/>
      <c r="B45" s="67"/>
    </row>
  </sheetData>
  <sheetProtection formatCells="0" formatColumns="0" formatRows="0" insertColumns="0" insertRows="0" insertHyperlinks="0" selectLockedCells="1" autoFilter="0"/>
  <dataConsolidate/>
  <mergeCells count="14">
    <mergeCell ref="E11:L11"/>
    <mergeCell ref="M11:T11"/>
    <mergeCell ref="C21:D24"/>
    <mergeCell ref="C25:D25"/>
    <mergeCell ref="C1:U1"/>
    <mergeCell ref="A5:U6"/>
    <mergeCell ref="A8:U8"/>
    <mergeCell ref="A9:A12"/>
    <mergeCell ref="B9:B12"/>
    <mergeCell ref="C9:C12"/>
    <mergeCell ref="D9:T9"/>
    <mergeCell ref="U9:U12"/>
    <mergeCell ref="D10:D12"/>
    <mergeCell ref="E10:T10"/>
  </mergeCells>
  <conditionalFormatting sqref="T13:T18 P13:R18">
    <cfRule type="expression" dxfId="69" priority="22">
      <formula>(H13="X")</formula>
    </cfRule>
  </conditionalFormatting>
  <conditionalFormatting sqref="T13:T18">
    <cfRule type="expression" dxfId="68" priority="21">
      <formula>(D13="X")</formula>
    </cfRule>
  </conditionalFormatting>
  <conditionalFormatting sqref="N13:N18">
    <cfRule type="expression" dxfId="67" priority="20">
      <formula>(F13="X")</formula>
    </cfRule>
  </conditionalFormatting>
  <conditionalFormatting sqref="O13:O18">
    <cfRule type="expression" dxfId="66" priority="19">
      <formula>(G13="X")</formula>
    </cfRule>
  </conditionalFormatting>
  <conditionalFormatting sqref="S13:S18">
    <cfRule type="expression" dxfId="65" priority="18">
      <formula>(K13="X")</formula>
    </cfRule>
  </conditionalFormatting>
  <conditionalFormatting sqref="F13:G18">
    <cfRule type="expression" dxfId="64" priority="17">
      <formula>(N13="x")</formula>
    </cfRule>
  </conditionalFormatting>
  <conditionalFormatting sqref="H13:L18">
    <cfRule type="expression" dxfId="63" priority="16">
      <formula>(P13="X")</formula>
    </cfRule>
  </conditionalFormatting>
  <conditionalFormatting sqref="F13:F18">
    <cfRule type="expression" dxfId="62" priority="15">
      <formula>(D13="X")</formula>
    </cfRule>
  </conditionalFormatting>
  <conditionalFormatting sqref="G13:G18">
    <cfRule type="expression" dxfId="61" priority="14">
      <formula>(D13="X")</formula>
    </cfRule>
  </conditionalFormatting>
  <conditionalFormatting sqref="H13:H18">
    <cfRule type="expression" dxfId="60" priority="13">
      <formula>(D13="X")</formula>
    </cfRule>
  </conditionalFormatting>
  <conditionalFormatting sqref="I13:I18">
    <cfRule type="expression" dxfId="59" priority="12">
      <formula>(D13="X")</formula>
    </cfRule>
  </conditionalFormatting>
  <conditionalFormatting sqref="J13:J18">
    <cfRule type="expression" dxfId="58" priority="11">
      <formula>(D13="X")</formula>
    </cfRule>
  </conditionalFormatting>
  <conditionalFormatting sqref="K13:K18">
    <cfRule type="expression" dxfId="57" priority="10">
      <formula>(D13="X")</formula>
    </cfRule>
  </conditionalFormatting>
  <conditionalFormatting sqref="L13:L18">
    <cfRule type="expression" dxfId="56" priority="9">
      <formula>(D13="X")</formula>
    </cfRule>
  </conditionalFormatting>
  <conditionalFormatting sqref="N13:N18">
    <cfRule type="expression" dxfId="55" priority="8">
      <formula>(D13="X")</formula>
    </cfRule>
  </conditionalFormatting>
  <conditionalFormatting sqref="O13:O18">
    <cfRule type="expression" dxfId="54" priority="7">
      <formula>(D13="X")</formula>
    </cfRule>
  </conditionalFormatting>
  <conditionalFormatting sqref="P13:P18">
    <cfRule type="expression" dxfId="53" priority="6">
      <formula>(D13="X")</formula>
    </cfRule>
  </conditionalFormatting>
  <conditionalFormatting sqref="Q13:Q18">
    <cfRule type="expression" dxfId="52" priority="5">
      <formula>(D13="X")</formula>
    </cfRule>
  </conditionalFormatting>
  <conditionalFormatting sqref="R13:R18">
    <cfRule type="expression" dxfId="51" priority="4">
      <formula>(D13="X")</formula>
    </cfRule>
  </conditionalFormatting>
  <conditionalFormatting sqref="S13:S18">
    <cfRule type="expression" dxfId="50" priority="3">
      <formula>(D13="X")</formula>
    </cfRule>
  </conditionalFormatting>
  <conditionalFormatting sqref="A13:C17 C18">
    <cfRule type="expression" dxfId="49" priority="2">
      <formula>COUNTIF($E13:$P13,"1")</formula>
    </cfRule>
  </conditionalFormatting>
  <conditionalFormatting sqref="A13">
    <cfRule type="expression" dxfId="48" priority="1">
      <formula>COUNTIF($E13:$P13,"1")</formula>
    </cfRule>
  </conditionalFormatting>
  <conditionalFormatting sqref="A45:B45">
    <cfRule type="expression" dxfId="47" priority="23">
      <formula>COUNTIF($E18:$P18,"1")</formula>
    </cfRule>
  </conditionalFormatting>
  <conditionalFormatting sqref="A18:B44">
    <cfRule type="expression" dxfId="46" priority="24">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K58"/>
  <sheetViews>
    <sheetView view="pageBreakPreview" zoomScaleNormal="100" zoomScaleSheetLayoutView="100" workbookViewId="0">
      <pane ySplit="11" topLeftCell="A12" activePane="bottomLeft" state="frozen"/>
      <selection activeCell="S34" sqref="S34"/>
      <selection pane="bottomLeft" activeCell="U14" sqref="U14"/>
    </sheetView>
  </sheetViews>
  <sheetFormatPr baseColWidth="10" defaultColWidth="11.42578125" defaultRowHeight="14.25" x14ac:dyDescent="0.2"/>
  <cols>
    <col min="1" max="1" width="4.5703125" style="44" customWidth="1"/>
    <col min="2" max="2" width="57.5703125" style="44" customWidth="1"/>
    <col min="3" max="3" width="15.28515625" style="45" bestFit="1" customWidth="1"/>
    <col min="4" max="4" width="10.140625" style="44" bestFit="1" customWidth="1"/>
    <col min="5" max="5" width="5.140625" style="44" customWidth="1"/>
    <col min="6" max="12" width="3.7109375" style="44" customWidth="1"/>
    <col min="13" max="13" width="5.42578125" style="44" customWidth="1"/>
    <col min="14" max="20" width="3.7109375" style="44" customWidth="1"/>
    <col min="21" max="21" width="30" style="44" customWidth="1"/>
    <col min="22" max="22" width="11.42578125" style="44"/>
    <col min="23" max="23" width="21.28515625" style="44" customWidth="1"/>
    <col min="24" max="24" width="23.42578125" style="44" customWidth="1"/>
    <col min="25" max="16384" width="11.42578125" style="44"/>
  </cols>
  <sheetData>
    <row r="1" spans="1:37" ht="15.75" x14ac:dyDescent="0.25">
      <c r="A1" s="383" t="s">
        <v>231</v>
      </c>
      <c r="B1" s="383"/>
      <c r="C1" s="383"/>
      <c r="D1" s="383"/>
      <c r="E1" s="383"/>
      <c r="F1" s="383"/>
      <c r="G1" s="383"/>
      <c r="H1" s="383"/>
      <c r="I1" s="383"/>
      <c r="J1" s="383"/>
      <c r="K1" s="383"/>
      <c r="L1" s="383"/>
      <c r="M1" s="383"/>
      <c r="N1" s="383"/>
      <c r="O1" s="383"/>
      <c r="P1" s="383"/>
      <c r="Q1" s="383"/>
      <c r="R1" s="383"/>
      <c r="S1" s="383"/>
      <c r="T1" s="383"/>
      <c r="U1" s="383"/>
    </row>
    <row r="2" spans="1:37" ht="14.45" customHeight="1" x14ac:dyDescent="0.2"/>
    <row r="3" spans="1:37" ht="14.45" customHeight="1" x14ac:dyDescent="0.2"/>
    <row r="4" spans="1:37" ht="14.45" customHeight="1" x14ac:dyDescent="0.2"/>
    <row r="5" spans="1:37" ht="14.45" customHeight="1" x14ac:dyDescent="0.2">
      <c r="A5" s="382" t="s">
        <v>232</v>
      </c>
      <c r="B5" s="382"/>
      <c r="C5" s="382"/>
      <c r="D5" s="382"/>
      <c r="E5" s="382"/>
      <c r="F5" s="382"/>
      <c r="G5" s="382"/>
      <c r="H5" s="382"/>
      <c r="I5" s="382"/>
      <c r="J5" s="382"/>
      <c r="K5" s="382"/>
      <c r="L5" s="382"/>
      <c r="M5" s="382"/>
      <c r="N5" s="382"/>
      <c r="O5" s="382"/>
      <c r="P5" s="382"/>
      <c r="Q5" s="382"/>
      <c r="R5" s="382"/>
      <c r="S5" s="382"/>
      <c r="T5" s="382"/>
      <c r="U5" s="382"/>
    </row>
    <row r="6" spans="1:37" ht="30.75" customHeight="1" x14ac:dyDescent="0.2">
      <c r="A6" s="382"/>
      <c r="B6" s="382"/>
      <c r="C6" s="382"/>
      <c r="D6" s="382"/>
      <c r="E6" s="382"/>
      <c r="F6" s="382"/>
      <c r="G6" s="382"/>
      <c r="H6" s="382"/>
      <c r="I6" s="382"/>
      <c r="J6" s="382"/>
      <c r="K6" s="382"/>
      <c r="L6" s="382"/>
      <c r="M6" s="382"/>
      <c r="N6" s="382"/>
      <c r="O6" s="382"/>
      <c r="P6" s="382"/>
      <c r="Q6" s="382"/>
      <c r="R6" s="382"/>
      <c r="S6" s="382"/>
      <c r="T6" s="382"/>
      <c r="U6" s="382"/>
    </row>
    <row r="8" spans="1:37" ht="12" customHeight="1" x14ac:dyDescent="0.2">
      <c r="B8" s="389" t="s">
        <v>233</v>
      </c>
      <c r="C8" s="389" t="s">
        <v>234</v>
      </c>
      <c r="D8" s="373" t="s">
        <v>218</v>
      </c>
      <c r="E8" s="373"/>
      <c r="F8" s="373"/>
      <c r="G8" s="373"/>
      <c r="H8" s="373"/>
      <c r="I8" s="373"/>
      <c r="J8" s="373"/>
      <c r="K8" s="373"/>
      <c r="L8" s="373"/>
      <c r="M8" s="373"/>
      <c r="N8" s="373"/>
      <c r="O8" s="373"/>
      <c r="P8" s="373"/>
      <c r="Q8" s="373"/>
      <c r="R8" s="373"/>
      <c r="S8" s="373"/>
      <c r="T8" s="385"/>
      <c r="U8" s="389" t="s">
        <v>235</v>
      </c>
      <c r="Z8" s="156"/>
      <c r="AA8" s="156"/>
      <c r="AB8" s="156"/>
      <c r="AC8" s="156"/>
      <c r="AD8" s="156"/>
      <c r="AE8" s="156"/>
      <c r="AF8" s="156"/>
      <c r="AG8" s="156"/>
      <c r="AH8" s="156"/>
      <c r="AI8" s="156"/>
      <c r="AJ8" s="156"/>
      <c r="AK8" s="156"/>
    </row>
    <row r="9" spans="1:37" ht="12" customHeight="1" x14ac:dyDescent="0.2">
      <c r="B9" s="389"/>
      <c r="C9" s="389"/>
      <c r="D9" s="373" t="s">
        <v>220</v>
      </c>
      <c r="E9" s="373" t="s">
        <v>221</v>
      </c>
      <c r="F9" s="373"/>
      <c r="G9" s="373"/>
      <c r="H9" s="373"/>
      <c r="I9" s="373"/>
      <c r="J9" s="373"/>
      <c r="K9" s="373"/>
      <c r="L9" s="373"/>
      <c r="M9" s="373"/>
      <c r="N9" s="373"/>
      <c r="O9" s="373"/>
      <c r="P9" s="373"/>
      <c r="Q9" s="373"/>
      <c r="R9" s="373"/>
      <c r="S9" s="373"/>
      <c r="T9" s="385"/>
      <c r="U9" s="389"/>
    </row>
    <row r="10" spans="1:37" ht="12" customHeight="1" x14ac:dyDescent="0.2">
      <c r="B10" s="389"/>
      <c r="C10" s="389"/>
      <c r="D10" s="373"/>
      <c r="E10" s="386" t="s">
        <v>222</v>
      </c>
      <c r="F10" s="386"/>
      <c r="G10" s="386"/>
      <c r="H10" s="386"/>
      <c r="I10" s="386"/>
      <c r="J10" s="386"/>
      <c r="K10" s="386"/>
      <c r="L10" s="386"/>
      <c r="M10" s="387" t="s">
        <v>223</v>
      </c>
      <c r="N10" s="387"/>
      <c r="O10" s="387"/>
      <c r="P10" s="387"/>
      <c r="Q10" s="387"/>
      <c r="R10" s="387"/>
      <c r="S10" s="387"/>
      <c r="T10" s="388"/>
      <c r="U10" s="389"/>
    </row>
    <row r="11" spans="1:37" x14ac:dyDescent="0.2">
      <c r="B11" s="390"/>
      <c r="C11" s="390"/>
      <c r="D11" s="384"/>
      <c r="E11" s="22" t="s">
        <v>224</v>
      </c>
      <c r="F11" s="22" t="s">
        <v>14</v>
      </c>
      <c r="G11" s="22" t="s">
        <v>7</v>
      </c>
      <c r="H11" s="22" t="s">
        <v>8</v>
      </c>
      <c r="I11" s="22" t="s">
        <v>9</v>
      </c>
      <c r="J11" s="22" t="s">
        <v>10</v>
      </c>
      <c r="K11" s="22" t="s">
        <v>11</v>
      </c>
      <c r="L11" s="22" t="s">
        <v>12</v>
      </c>
      <c r="M11" s="23" t="s">
        <v>224</v>
      </c>
      <c r="N11" s="23" t="s">
        <v>14</v>
      </c>
      <c r="O11" s="23" t="s">
        <v>7</v>
      </c>
      <c r="P11" s="23" t="s">
        <v>8</v>
      </c>
      <c r="Q11" s="23" t="s">
        <v>9</v>
      </c>
      <c r="R11" s="23" t="s">
        <v>10</v>
      </c>
      <c r="S11" s="23" t="s">
        <v>11</v>
      </c>
      <c r="T11" s="24" t="s">
        <v>12</v>
      </c>
      <c r="U11" s="390"/>
    </row>
    <row r="12" spans="1:37" x14ac:dyDescent="0.2">
      <c r="B12" s="170"/>
      <c r="C12" s="171"/>
      <c r="D12" s="172"/>
      <c r="E12" s="173"/>
      <c r="F12" s="174"/>
      <c r="G12" s="175"/>
      <c r="H12" s="175"/>
      <c r="I12" s="175"/>
      <c r="J12" s="175"/>
      <c r="K12" s="175"/>
      <c r="L12" s="176"/>
      <c r="M12" s="177"/>
      <c r="N12" s="178"/>
      <c r="O12" s="179"/>
      <c r="P12" s="179"/>
      <c r="Q12" s="179"/>
      <c r="R12" s="179"/>
      <c r="S12" s="179"/>
      <c r="T12" s="180"/>
      <c r="U12" s="170"/>
    </row>
    <row r="13" spans="1:37" x14ac:dyDescent="0.2">
      <c r="B13" s="181"/>
      <c r="C13" s="67"/>
      <c r="D13" s="160"/>
      <c r="E13" s="21">
        <f t="shared" ref="E13:E38" si="0">IF(D13="X"," ",(COUNTIF(F13:L13,"X")))</f>
        <v>0</v>
      </c>
      <c r="F13" s="56"/>
      <c r="G13" s="56"/>
      <c r="H13" s="27"/>
      <c r="I13" s="58"/>
      <c r="J13" s="27"/>
      <c r="K13" s="27"/>
      <c r="L13" s="28"/>
      <c r="M13" s="21">
        <f t="shared" ref="M13:M38" si="1">IF(D13="X"," ",(COUNTIF(N13:T13,"X")))</f>
        <v>0</v>
      </c>
      <c r="N13" s="56"/>
      <c r="O13" s="56"/>
      <c r="P13" s="27"/>
      <c r="Q13" s="27"/>
      <c r="R13" s="27"/>
      <c r="S13" s="27"/>
      <c r="T13" s="29"/>
      <c r="U13" s="57"/>
    </row>
    <row r="14" spans="1:37" x14ac:dyDescent="0.2">
      <c r="B14" s="181"/>
      <c r="C14" s="67"/>
      <c r="D14" s="160"/>
      <c r="E14" s="21">
        <f t="shared" si="0"/>
        <v>0</v>
      </c>
      <c r="F14" s="56"/>
      <c r="G14" s="56"/>
      <c r="H14" s="27"/>
      <c r="I14" s="58"/>
      <c r="J14" s="27"/>
      <c r="K14" s="27"/>
      <c r="L14" s="28"/>
      <c r="M14" s="21">
        <f t="shared" si="1"/>
        <v>0</v>
      </c>
      <c r="N14" s="56"/>
      <c r="O14" s="56"/>
      <c r="P14" s="27"/>
      <c r="Q14" s="27"/>
      <c r="R14" s="27"/>
      <c r="S14" s="27"/>
      <c r="T14" s="29"/>
      <c r="U14" s="57"/>
    </row>
    <row r="15" spans="1:37" x14ac:dyDescent="0.2">
      <c r="B15" s="181"/>
      <c r="C15" s="67"/>
      <c r="D15" s="160"/>
      <c r="E15" s="21">
        <f t="shared" si="0"/>
        <v>0</v>
      </c>
      <c r="F15" s="56"/>
      <c r="G15" s="56"/>
      <c r="H15" s="27"/>
      <c r="I15" s="58"/>
      <c r="J15" s="27"/>
      <c r="K15" s="27"/>
      <c r="L15" s="28"/>
      <c r="M15" s="21">
        <f t="shared" si="1"/>
        <v>0</v>
      </c>
      <c r="N15" s="56"/>
      <c r="O15" s="56"/>
      <c r="P15" s="27"/>
      <c r="Q15" s="27"/>
      <c r="R15" s="27"/>
      <c r="S15" s="27"/>
      <c r="T15" s="29"/>
      <c r="U15" s="57"/>
    </row>
    <row r="16" spans="1:37" x14ac:dyDescent="0.2">
      <c r="B16" s="181"/>
      <c r="C16" s="67"/>
      <c r="D16" s="160"/>
      <c r="E16" s="21">
        <f t="shared" si="0"/>
        <v>0</v>
      </c>
      <c r="F16" s="56"/>
      <c r="G16" s="56"/>
      <c r="H16" s="27"/>
      <c r="I16" s="58"/>
      <c r="J16" s="27"/>
      <c r="K16" s="27"/>
      <c r="L16" s="28"/>
      <c r="M16" s="21">
        <f t="shared" si="1"/>
        <v>0</v>
      </c>
      <c r="N16" s="56"/>
      <c r="O16" s="56"/>
      <c r="P16" s="27"/>
      <c r="Q16" s="27"/>
      <c r="R16" s="27"/>
      <c r="S16" s="27"/>
      <c r="T16" s="29"/>
      <c r="U16" s="57"/>
    </row>
    <row r="17" spans="2:21" x14ac:dyDescent="0.2">
      <c r="B17" s="181"/>
      <c r="C17" s="67"/>
      <c r="D17" s="160"/>
      <c r="E17" s="21">
        <f t="shared" si="0"/>
        <v>0</v>
      </c>
      <c r="F17" s="56"/>
      <c r="G17" s="56"/>
      <c r="H17" s="27"/>
      <c r="I17" s="58"/>
      <c r="J17" s="27"/>
      <c r="K17" s="27"/>
      <c r="L17" s="28"/>
      <c r="M17" s="21">
        <f t="shared" si="1"/>
        <v>0</v>
      </c>
      <c r="N17" s="56"/>
      <c r="O17" s="56"/>
      <c r="P17" s="27"/>
      <c r="Q17" s="27"/>
      <c r="R17" s="27"/>
      <c r="S17" s="27"/>
      <c r="T17" s="29"/>
      <c r="U17" s="57"/>
    </row>
    <row r="18" spans="2:21" x14ac:dyDescent="0.2">
      <c r="B18" s="181"/>
      <c r="C18" s="67"/>
      <c r="D18" s="160"/>
      <c r="E18" s="21">
        <f t="shared" si="0"/>
        <v>0</v>
      </c>
      <c r="F18" s="56"/>
      <c r="G18" s="56"/>
      <c r="H18" s="27"/>
      <c r="I18" s="58"/>
      <c r="J18" s="27"/>
      <c r="K18" s="27"/>
      <c r="L18" s="28"/>
      <c r="M18" s="21">
        <f t="shared" si="1"/>
        <v>0</v>
      </c>
      <c r="N18" s="56"/>
      <c r="O18" s="56"/>
      <c r="P18" s="27"/>
      <c r="Q18" s="27"/>
      <c r="R18" s="27"/>
      <c r="S18" s="27"/>
      <c r="T18" s="29"/>
      <c r="U18" s="57"/>
    </row>
    <row r="19" spans="2:21" x14ac:dyDescent="0.2">
      <c r="B19" s="181"/>
      <c r="C19" s="67"/>
      <c r="D19" s="160"/>
      <c r="E19" s="21">
        <f t="shared" si="0"/>
        <v>0</v>
      </c>
      <c r="F19" s="56"/>
      <c r="G19" s="56"/>
      <c r="H19" s="27"/>
      <c r="I19" s="58"/>
      <c r="J19" s="27"/>
      <c r="K19" s="27"/>
      <c r="L19" s="28"/>
      <c r="M19" s="21">
        <f t="shared" si="1"/>
        <v>0</v>
      </c>
      <c r="N19" s="56"/>
      <c r="O19" s="56"/>
      <c r="P19" s="27"/>
      <c r="Q19" s="27"/>
      <c r="R19" s="27"/>
      <c r="S19" s="27"/>
      <c r="T19" s="29"/>
      <c r="U19" s="57"/>
    </row>
    <row r="20" spans="2:21" x14ac:dyDescent="0.2">
      <c r="B20" s="181"/>
      <c r="C20" s="67"/>
      <c r="D20" s="160"/>
      <c r="E20" s="21">
        <f t="shared" si="0"/>
        <v>0</v>
      </c>
      <c r="F20" s="56"/>
      <c r="G20" s="56"/>
      <c r="H20" s="27"/>
      <c r="I20" s="58"/>
      <c r="J20" s="27"/>
      <c r="K20" s="27"/>
      <c r="L20" s="28"/>
      <c r="M20" s="21">
        <f t="shared" si="1"/>
        <v>0</v>
      </c>
      <c r="N20" s="56"/>
      <c r="O20" s="56"/>
      <c r="P20" s="27"/>
      <c r="Q20" s="27"/>
      <c r="R20" s="27"/>
      <c r="S20" s="27"/>
      <c r="T20" s="29"/>
      <c r="U20" s="57"/>
    </row>
    <row r="21" spans="2:21" x14ac:dyDescent="0.2">
      <c r="B21" s="181"/>
      <c r="C21" s="67"/>
      <c r="D21" s="160"/>
      <c r="E21" s="21">
        <f t="shared" si="0"/>
        <v>0</v>
      </c>
      <c r="F21" s="56"/>
      <c r="G21" s="56"/>
      <c r="H21" s="27"/>
      <c r="I21" s="58"/>
      <c r="J21" s="27"/>
      <c r="K21" s="27"/>
      <c r="L21" s="28"/>
      <c r="M21" s="21">
        <f t="shared" si="1"/>
        <v>0</v>
      </c>
      <c r="N21" s="56"/>
      <c r="O21" s="56"/>
      <c r="P21" s="27"/>
      <c r="Q21" s="27"/>
      <c r="R21" s="27"/>
      <c r="S21" s="27"/>
      <c r="T21" s="29"/>
      <c r="U21" s="57"/>
    </row>
    <row r="22" spans="2:21" x14ac:dyDescent="0.2">
      <c r="B22" s="181"/>
      <c r="C22" s="67"/>
      <c r="D22" s="160"/>
      <c r="E22" s="21">
        <f t="shared" si="0"/>
        <v>0</v>
      </c>
      <c r="F22" s="56"/>
      <c r="G22" s="56"/>
      <c r="H22" s="27"/>
      <c r="I22" s="58"/>
      <c r="J22" s="27"/>
      <c r="K22" s="27"/>
      <c r="L22" s="28"/>
      <c r="M22" s="21">
        <f t="shared" si="1"/>
        <v>0</v>
      </c>
      <c r="N22" s="56"/>
      <c r="O22" s="56"/>
      <c r="P22" s="27"/>
      <c r="Q22" s="27"/>
      <c r="R22" s="27"/>
      <c r="S22" s="27"/>
      <c r="T22" s="29"/>
      <c r="U22" s="57"/>
    </row>
    <row r="23" spans="2:21" x14ac:dyDescent="0.2">
      <c r="B23" s="181"/>
      <c r="C23" s="67"/>
      <c r="D23" s="160"/>
      <c r="E23" s="21">
        <f t="shared" si="0"/>
        <v>0</v>
      </c>
      <c r="F23" s="56"/>
      <c r="G23" s="56"/>
      <c r="H23" s="27"/>
      <c r="I23" s="58"/>
      <c r="J23" s="27"/>
      <c r="K23" s="27"/>
      <c r="L23" s="28"/>
      <c r="M23" s="21">
        <f t="shared" si="1"/>
        <v>0</v>
      </c>
      <c r="N23" s="56"/>
      <c r="O23" s="56"/>
      <c r="P23" s="27"/>
      <c r="Q23" s="27"/>
      <c r="R23" s="27"/>
      <c r="S23" s="27"/>
      <c r="T23" s="29"/>
      <c r="U23" s="57"/>
    </row>
    <row r="24" spans="2:21" x14ac:dyDescent="0.2">
      <c r="B24" s="181"/>
      <c r="C24" s="67"/>
      <c r="D24" s="160"/>
      <c r="E24" s="21">
        <f t="shared" si="0"/>
        <v>0</v>
      </c>
      <c r="F24" s="56"/>
      <c r="G24" s="56"/>
      <c r="H24" s="27"/>
      <c r="I24" s="58"/>
      <c r="J24" s="27"/>
      <c r="K24" s="27"/>
      <c r="L24" s="28"/>
      <c r="M24" s="21">
        <f t="shared" si="1"/>
        <v>0</v>
      </c>
      <c r="N24" s="56"/>
      <c r="O24" s="56"/>
      <c r="P24" s="27"/>
      <c r="Q24" s="27"/>
      <c r="R24" s="27"/>
      <c r="S24" s="27"/>
      <c r="T24" s="29"/>
      <c r="U24" s="57"/>
    </row>
    <row r="25" spans="2:21" x14ac:dyDescent="0.2">
      <c r="B25" s="181"/>
      <c r="C25" s="67"/>
      <c r="D25" s="160"/>
      <c r="E25" s="21">
        <f t="shared" si="0"/>
        <v>0</v>
      </c>
      <c r="F25" s="56"/>
      <c r="G25" s="56"/>
      <c r="H25" s="27"/>
      <c r="I25" s="58"/>
      <c r="J25" s="27"/>
      <c r="K25" s="27"/>
      <c r="L25" s="28"/>
      <c r="M25" s="21">
        <f t="shared" si="1"/>
        <v>0</v>
      </c>
      <c r="N25" s="56"/>
      <c r="O25" s="56"/>
      <c r="P25" s="27"/>
      <c r="Q25" s="27"/>
      <c r="R25" s="27"/>
      <c r="S25" s="27"/>
      <c r="T25" s="29"/>
      <c r="U25" s="57"/>
    </row>
    <row r="26" spans="2:21" x14ac:dyDescent="0.2">
      <c r="B26" s="181"/>
      <c r="C26" s="67"/>
      <c r="D26" s="160"/>
      <c r="E26" s="21">
        <f t="shared" si="0"/>
        <v>0</v>
      </c>
      <c r="F26" s="56"/>
      <c r="G26" s="56"/>
      <c r="H26" s="27"/>
      <c r="I26" s="58"/>
      <c r="J26" s="27"/>
      <c r="K26" s="27"/>
      <c r="L26" s="28"/>
      <c r="M26" s="21">
        <f t="shared" si="1"/>
        <v>0</v>
      </c>
      <c r="N26" s="56"/>
      <c r="O26" s="56"/>
      <c r="P26" s="27"/>
      <c r="Q26" s="27"/>
      <c r="R26" s="27"/>
      <c r="S26" s="27"/>
      <c r="T26" s="29"/>
      <c r="U26" s="57"/>
    </row>
    <row r="27" spans="2:21" x14ac:dyDescent="0.2">
      <c r="B27" s="181"/>
      <c r="C27" s="67"/>
      <c r="D27" s="160"/>
      <c r="E27" s="21">
        <f t="shared" si="0"/>
        <v>0</v>
      </c>
      <c r="F27" s="56"/>
      <c r="G27" s="56"/>
      <c r="H27" s="27"/>
      <c r="I27" s="58"/>
      <c r="J27" s="27"/>
      <c r="K27" s="27"/>
      <c r="L27" s="28"/>
      <c r="M27" s="21">
        <f t="shared" si="1"/>
        <v>0</v>
      </c>
      <c r="N27" s="56"/>
      <c r="O27" s="56"/>
      <c r="P27" s="27"/>
      <c r="Q27" s="27"/>
      <c r="R27" s="27"/>
      <c r="S27" s="27"/>
      <c r="T27" s="29"/>
      <c r="U27" s="57"/>
    </row>
    <row r="28" spans="2:21" x14ac:dyDescent="0.2">
      <c r="B28" s="181"/>
      <c r="C28" s="67"/>
      <c r="D28" s="160"/>
      <c r="E28" s="21">
        <f t="shared" si="0"/>
        <v>0</v>
      </c>
      <c r="F28" s="56"/>
      <c r="G28" s="56"/>
      <c r="H28" s="27"/>
      <c r="I28" s="58"/>
      <c r="J28" s="27"/>
      <c r="K28" s="27"/>
      <c r="L28" s="28"/>
      <c r="M28" s="21">
        <f t="shared" si="1"/>
        <v>0</v>
      </c>
      <c r="N28" s="56"/>
      <c r="O28" s="56"/>
      <c r="P28" s="27"/>
      <c r="Q28" s="27"/>
      <c r="R28" s="27"/>
      <c r="S28" s="27"/>
      <c r="T28" s="29"/>
      <c r="U28" s="57"/>
    </row>
    <row r="29" spans="2:21" x14ac:dyDescent="0.2">
      <c r="B29" s="181"/>
      <c r="C29" s="67"/>
      <c r="D29" s="160"/>
      <c r="E29" s="21">
        <f t="shared" si="0"/>
        <v>0</v>
      </c>
      <c r="F29" s="56"/>
      <c r="G29" s="56"/>
      <c r="H29" s="27"/>
      <c r="I29" s="58"/>
      <c r="J29" s="27"/>
      <c r="K29" s="27"/>
      <c r="L29" s="28"/>
      <c r="M29" s="21">
        <f t="shared" si="1"/>
        <v>0</v>
      </c>
      <c r="N29" s="56"/>
      <c r="O29" s="56"/>
      <c r="P29" s="27"/>
      <c r="Q29" s="27"/>
      <c r="R29" s="27"/>
      <c r="S29" s="27"/>
      <c r="T29" s="29"/>
      <c r="U29" s="57"/>
    </row>
    <row r="30" spans="2:21" x14ac:dyDescent="0.2">
      <c r="B30" s="181"/>
      <c r="C30" s="67"/>
      <c r="D30" s="160"/>
      <c r="E30" s="21">
        <f t="shared" si="0"/>
        <v>0</v>
      </c>
      <c r="F30" s="56"/>
      <c r="G30" s="56"/>
      <c r="H30" s="27"/>
      <c r="I30" s="58"/>
      <c r="J30" s="27"/>
      <c r="K30" s="27"/>
      <c r="L30" s="28"/>
      <c r="M30" s="21">
        <f t="shared" si="1"/>
        <v>0</v>
      </c>
      <c r="N30" s="56"/>
      <c r="O30" s="56"/>
      <c r="P30" s="27"/>
      <c r="Q30" s="27"/>
      <c r="R30" s="27"/>
      <c r="S30" s="27"/>
      <c r="T30" s="29"/>
      <c r="U30" s="57"/>
    </row>
    <row r="31" spans="2:21" x14ac:dyDescent="0.2">
      <c r="B31" s="181"/>
      <c r="C31" s="67"/>
      <c r="D31" s="160"/>
      <c r="E31" s="21">
        <f t="shared" si="0"/>
        <v>0</v>
      </c>
      <c r="F31" s="56"/>
      <c r="G31" s="56"/>
      <c r="H31" s="27"/>
      <c r="I31" s="58"/>
      <c r="J31" s="27"/>
      <c r="K31" s="27"/>
      <c r="L31" s="28"/>
      <c r="M31" s="21">
        <f t="shared" si="1"/>
        <v>0</v>
      </c>
      <c r="N31" s="56"/>
      <c r="O31" s="56"/>
      <c r="P31" s="27"/>
      <c r="Q31" s="27"/>
      <c r="R31" s="27"/>
      <c r="S31" s="27"/>
      <c r="T31" s="29"/>
      <c r="U31" s="57"/>
    </row>
    <row r="32" spans="2:21" x14ac:dyDescent="0.2">
      <c r="B32" s="181"/>
      <c r="C32" s="67"/>
      <c r="D32" s="160"/>
      <c r="E32" s="21">
        <f t="shared" si="0"/>
        <v>0</v>
      </c>
      <c r="F32" s="56"/>
      <c r="G32" s="56"/>
      <c r="H32" s="27"/>
      <c r="I32" s="58"/>
      <c r="J32" s="27"/>
      <c r="K32" s="27"/>
      <c r="L32" s="28"/>
      <c r="M32" s="21">
        <f t="shared" si="1"/>
        <v>0</v>
      </c>
      <c r="N32" s="56"/>
      <c r="O32" s="56"/>
      <c r="P32" s="27"/>
      <c r="Q32" s="27"/>
      <c r="R32" s="27"/>
      <c r="S32" s="27"/>
      <c r="T32" s="29"/>
      <c r="U32" s="57"/>
    </row>
    <row r="33" spans="2:21" x14ac:dyDescent="0.2">
      <c r="B33" s="181"/>
      <c r="C33" s="67"/>
      <c r="D33" s="160"/>
      <c r="E33" s="21">
        <f t="shared" si="0"/>
        <v>0</v>
      </c>
      <c r="F33" s="56"/>
      <c r="G33" s="56"/>
      <c r="H33" s="27"/>
      <c r="I33" s="58"/>
      <c r="J33" s="27"/>
      <c r="K33" s="27"/>
      <c r="L33" s="28"/>
      <c r="M33" s="21">
        <f t="shared" si="1"/>
        <v>0</v>
      </c>
      <c r="N33" s="56"/>
      <c r="O33" s="56"/>
      <c r="P33" s="27"/>
      <c r="Q33" s="27"/>
      <c r="R33" s="27"/>
      <c r="S33" s="27"/>
      <c r="T33" s="29"/>
      <c r="U33" s="57"/>
    </row>
    <row r="34" spans="2:21" x14ac:dyDescent="0.2">
      <c r="B34" s="181"/>
      <c r="C34" s="67"/>
      <c r="D34" s="160"/>
      <c r="E34" s="21">
        <f t="shared" si="0"/>
        <v>0</v>
      </c>
      <c r="F34" s="56"/>
      <c r="G34" s="56"/>
      <c r="H34" s="27"/>
      <c r="I34" s="58"/>
      <c r="J34" s="27"/>
      <c r="K34" s="27"/>
      <c r="L34" s="28"/>
      <c r="M34" s="21">
        <f t="shared" si="1"/>
        <v>0</v>
      </c>
      <c r="N34" s="56"/>
      <c r="O34" s="56"/>
      <c r="P34" s="27"/>
      <c r="Q34" s="27"/>
      <c r="R34" s="27"/>
      <c r="S34" s="27"/>
      <c r="T34" s="29"/>
      <c r="U34" s="57"/>
    </row>
    <row r="35" spans="2:21" x14ac:dyDescent="0.2">
      <c r="B35" s="181"/>
      <c r="C35" s="67"/>
      <c r="D35" s="160"/>
      <c r="E35" s="21">
        <f t="shared" si="0"/>
        <v>0</v>
      </c>
      <c r="F35" s="56"/>
      <c r="G35" s="56"/>
      <c r="H35" s="27"/>
      <c r="I35" s="58"/>
      <c r="J35" s="27"/>
      <c r="K35" s="27"/>
      <c r="L35" s="28"/>
      <c r="M35" s="21">
        <f t="shared" si="1"/>
        <v>0</v>
      </c>
      <c r="N35" s="56"/>
      <c r="O35" s="56"/>
      <c r="P35" s="27"/>
      <c r="Q35" s="27"/>
      <c r="R35" s="27"/>
      <c r="S35" s="27"/>
      <c r="T35" s="29"/>
      <c r="U35" s="57"/>
    </row>
    <row r="36" spans="2:21" x14ac:dyDescent="0.2">
      <c r="B36" s="181"/>
      <c r="C36" s="67"/>
      <c r="D36" s="160"/>
      <c r="E36" s="21">
        <f t="shared" si="0"/>
        <v>0</v>
      </c>
      <c r="F36" s="56"/>
      <c r="G36" s="56"/>
      <c r="H36" s="27"/>
      <c r="I36" s="58"/>
      <c r="J36" s="27"/>
      <c r="K36" s="27"/>
      <c r="L36" s="28"/>
      <c r="M36" s="21">
        <f t="shared" si="1"/>
        <v>0</v>
      </c>
      <c r="N36" s="56"/>
      <c r="O36" s="56"/>
      <c r="P36" s="27"/>
      <c r="Q36" s="27"/>
      <c r="R36" s="27"/>
      <c r="S36" s="27"/>
      <c r="T36" s="29"/>
      <c r="U36" s="57"/>
    </row>
    <row r="37" spans="2:21" x14ac:dyDescent="0.2">
      <c r="B37" s="181"/>
      <c r="C37" s="67"/>
      <c r="D37" s="160"/>
      <c r="E37" s="21">
        <f t="shared" si="0"/>
        <v>0</v>
      </c>
      <c r="F37" s="56"/>
      <c r="G37" s="56"/>
      <c r="H37" s="27"/>
      <c r="I37" s="58"/>
      <c r="J37" s="27"/>
      <c r="K37" s="27"/>
      <c r="L37" s="28"/>
      <c r="M37" s="21">
        <f t="shared" si="1"/>
        <v>0</v>
      </c>
      <c r="N37" s="56"/>
      <c r="O37" s="56"/>
      <c r="P37" s="27"/>
      <c r="Q37" s="27"/>
      <c r="R37" s="27"/>
      <c r="S37" s="27"/>
      <c r="T37" s="29"/>
      <c r="U37" s="57"/>
    </row>
    <row r="38" spans="2:21" x14ac:dyDescent="0.2">
      <c r="B38" s="181"/>
      <c r="C38" s="67"/>
      <c r="D38" s="160"/>
      <c r="E38" s="21">
        <f t="shared" si="0"/>
        <v>0</v>
      </c>
      <c r="F38" s="56"/>
      <c r="G38" s="56"/>
      <c r="H38" s="27"/>
      <c r="I38" s="58"/>
      <c r="J38" s="27"/>
      <c r="K38" s="27"/>
      <c r="L38" s="28"/>
      <c r="M38" s="21">
        <f t="shared" si="1"/>
        <v>0</v>
      </c>
      <c r="N38" s="56"/>
      <c r="O38" s="56"/>
      <c r="P38" s="27"/>
      <c r="Q38" s="27"/>
      <c r="R38" s="27"/>
      <c r="S38" s="27"/>
      <c r="T38" s="29"/>
      <c r="U38" s="57"/>
    </row>
    <row r="39" spans="2:21" ht="15.75" customHeight="1" x14ac:dyDescent="0.2">
      <c r="B39" s="71"/>
      <c r="C39" s="96" t="s">
        <v>225</v>
      </c>
      <c r="D39" s="72">
        <f>COUNTIF(D13:D38,"X")</f>
        <v>0</v>
      </c>
      <c r="E39" s="72">
        <f>COUNTIF(E13:E38,"&gt;0")</f>
        <v>0</v>
      </c>
      <c r="F39" s="73"/>
      <c r="G39" s="73"/>
      <c r="H39" s="73"/>
      <c r="I39" s="73"/>
      <c r="J39" s="73"/>
      <c r="K39" s="73"/>
      <c r="L39" s="74"/>
      <c r="M39" s="72">
        <f>COUNTIF(M13:M38,"&gt;0")</f>
        <v>0</v>
      </c>
      <c r="N39" s="75"/>
      <c r="O39" s="73"/>
      <c r="P39" s="73"/>
      <c r="Q39" s="73"/>
      <c r="R39" s="73"/>
      <c r="S39" s="73"/>
      <c r="T39" s="74"/>
      <c r="U39" s="75"/>
    </row>
    <row r="41" spans="2:21" ht="15" x14ac:dyDescent="0.2">
      <c r="C41" s="63"/>
    </row>
    <row r="42" spans="2:21" ht="15" x14ac:dyDescent="0.2">
      <c r="C42" s="63"/>
    </row>
    <row r="43" spans="2:21" ht="15" x14ac:dyDescent="0.2">
      <c r="C43" s="63"/>
    </row>
    <row r="44" spans="2:21" ht="15" x14ac:dyDescent="0.2">
      <c r="C44" s="63"/>
    </row>
    <row r="45" spans="2:21" ht="15" x14ac:dyDescent="0.2">
      <c r="C45" s="63"/>
    </row>
    <row r="46" spans="2:21" ht="15" x14ac:dyDescent="0.2">
      <c r="C46" s="63"/>
    </row>
    <row r="47" spans="2:21" ht="15" x14ac:dyDescent="0.2">
      <c r="C47" s="63"/>
    </row>
    <row r="48" spans="2:21" ht="15" x14ac:dyDescent="0.2">
      <c r="C48" s="63"/>
    </row>
    <row r="49" spans="3:3" ht="15" x14ac:dyDescent="0.2">
      <c r="C49" s="63"/>
    </row>
    <row r="50" spans="3:3" ht="15" x14ac:dyDescent="0.2">
      <c r="C50" s="63"/>
    </row>
    <row r="51" spans="3:3" ht="15" x14ac:dyDescent="0.2">
      <c r="C51" s="63"/>
    </row>
    <row r="52" spans="3:3" ht="15" x14ac:dyDescent="0.2">
      <c r="C52" s="63"/>
    </row>
    <row r="53" spans="3:3" ht="15" x14ac:dyDescent="0.2">
      <c r="C53" s="63"/>
    </row>
    <row r="54" spans="3:3" ht="15" x14ac:dyDescent="0.2">
      <c r="C54" s="63"/>
    </row>
    <row r="55" spans="3:3" ht="15" x14ac:dyDescent="0.2">
      <c r="C55" s="63"/>
    </row>
    <row r="56" spans="3:3" ht="15" x14ac:dyDescent="0.2">
      <c r="C56" s="63"/>
    </row>
    <row r="57" spans="3:3" ht="15" x14ac:dyDescent="0.2">
      <c r="C57" s="63"/>
    </row>
    <row r="58" spans="3:3" ht="15" x14ac:dyDescent="0.2">
      <c r="C58" s="63"/>
    </row>
  </sheetData>
  <sheetProtection formatCells="0" formatColumns="0" formatRows="0" insertColumns="0" insertRows="0" insertHyperlinks="0" selectLockedCells="1" autoFilter="0"/>
  <sortState ref="B12:U20">
    <sortCondition ref="C12:C20"/>
  </sortState>
  <mergeCells count="10">
    <mergeCell ref="A5:U6"/>
    <mergeCell ref="A1:U1"/>
    <mergeCell ref="D9:D11"/>
    <mergeCell ref="E9:T9"/>
    <mergeCell ref="E10:L10"/>
    <mergeCell ref="M10:T10"/>
    <mergeCell ref="C8:C11"/>
    <mergeCell ref="D8:T8"/>
    <mergeCell ref="B8:B11"/>
    <mergeCell ref="U8:U11"/>
  </mergeCells>
  <conditionalFormatting sqref="N14:N38">
    <cfRule type="expression" dxfId="45" priority="66">
      <formula>(F14="X")</formula>
    </cfRule>
  </conditionalFormatting>
  <conditionalFormatting sqref="O14:O38">
    <cfRule type="expression" dxfId="44" priority="65">
      <formula>(G14="X")</formula>
    </cfRule>
  </conditionalFormatting>
  <conditionalFormatting sqref="P14:R38 T14:T38">
    <cfRule type="expression" dxfId="43" priority="64">
      <formula>(H14="X")</formula>
    </cfRule>
  </conditionalFormatting>
  <conditionalFormatting sqref="S14:S38">
    <cfRule type="expression" dxfId="42" priority="63">
      <formula>(K14="X")</formula>
    </cfRule>
  </conditionalFormatting>
  <conditionalFormatting sqref="F14:G38">
    <cfRule type="expression" dxfId="41" priority="62">
      <formula>(N14="x")</formula>
    </cfRule>
  </conditionalFormatting>
  <conditionalFormatting sqref="H14:L38">
    <cfRule type="expression" dxfId="40" priority="61">
      <formula>(P14="X")</formula>
    </cfRule>
  </conditionalFormatting>
  <conditionalFormatting sqref="F14:F38">
    <cfRule type="expression" dxfId="39" priority="60">
      <formula>(D14="X")</formula>
    </cfRule>
  </conditionalFormatting>
  <conditionalFormatting sqref="G14:G38">
    <cfRule type="expression" dxfId="38" priority="59">
      <formula>(D14="X")</formula>
    </cfRule>
  </conditionalFormatting>
  <conditionalFormatting sqref="H14:H38">
    <cfRule type="expression" dxfId="37" priority="58">
      <formula>(D14="X")</formula>
    </cfRule>
  </conditionalFormatting>
  <conditionalFormatting sqref="I14:I38">
    <cfRule type="expression" dxfId="36" priority="57">
      <formula>(D14="X")</formula>
    </cfRule>
  </conditionalFormatting>
  <conditionalFormatting sqref="J14:J38">
    <cfRule type="expression" dxfId="35" priority="56">
      <formula>(D14="X")</formula>
    </cfRule>
  </conditionalFormatting>
  <conditionalFormatting sqref="K14:K38">
    <cfRule type="expression" dxfId="34" priority="55">
      <formula>(D14="X")</formula>
    </cfRule>
  </conditionalFormatting>
  <conditionalFormatting sqref="L14:L38">
    <cfRule type="expression" dxfId="33" priority="54">
      <formula>(D14="X")</formula>
    </cfRule>
  </conditionalFormatting>
  <conditionalFormatting sqref="N14:N38">
    <cfRule type="expression" dxfId="32" priority="53">
      <formula>(D14="X")</formula>
    </cfRule>
  </conditionalFormatting>
  <conditionalFormatting sqref="O14:O38">
    <cfRule type="expression" dxfId="31" priority="52">
      <formula>(D14="X")</formula>
    </cfRule>
  </conditionalFormatting>
  <conditionalFormatting sqref="P14:P38">
    <cfRule type="expression" dxfId="30" priority="51">
      <formula>(D14="X")</formula>
    </cfRule>
  </conditionalFormatting>
  <conditionalFormatting sqref="Q14:Q38">
    <cfRule type="expression" dxfId="29" priority="50">
      <formula>(D14="X")</formula>
    </cfRule>
  </conditionalFormatting>
  <conditionalFormatting sqref="R14:R38">
    <cfRule type="expression" dxfId="28" priority="49">
      <formula>(D14="X")</formula>
    </cfRule>
  </conditionalFormatting>
  <conditionalFormatting sqref="S14:S38">
    <cfRule type="expression" dxfId="27" priority="48">
      <formula>(D14="X")</formula>
    </cfRule>
  </conditionalFormatting>
  <conditionalFormatting sqref="T14:T38">
    <cfRule type="expression" dxfId="26" priority="47">
      <formula>(D14="X")</formula>
    </cfRule>
  </conditionalFormatting>
  <conditionalFormatting sqref="C14:C38">
    <cfRule type="expression" dxfId="25" priority="46">
      <formula>COUNTIF($E14:$P14,"1")</formula>
    </cfRule>
  </conditionalFormatting>
  <conditionalFormatting sqref="C14:C38">
    <cfRule type="expression" dxfId="24" priority="45">
      <formula>COUNTIF($E12:$P12,"1")</formula>
    </cfRule>
  </conditionalFormatting>
  <conditionalFormatting sqref="N13">
    <cfRule type="expression" dxfId="23" priority="22">
      <formula>(F13="X")</formula>
    </cfRule>
  </conditionalFormatting>
  <conditionalFormatting sqref="O13">
    <cfRule type="expression" dxfId="22" priority="21">
      <formula>(G13="X")</formula>
    </cfRule>
  </conditionalFormatting>
  <conditionalFormatting sqref="P13:R13 T13">
    <cfRule type="expression" dxfId="21" priority="20">
      <formula>(H13="X")</formula>
    </cfRule>
  </conditionalFormatting>
  <conditionalFormatting sqref="S13">
    <cfRule type="expression" dxfId="20" priority="19">
      <formula>(K13="X")</formula>
    </cfRule>
  </conditionalFormatting>
  <conditionalFormatting sqref="F13:G13">
    <cfRule type="expression" dxfId="19" priority="18">
      <formula>(N13="x")</formula>
    </cfRule>
  </conditionalFormatting>
  <conditionalFormatting sqref="H13:L13">
    <cfRule type="expression" dxfId="18" priority="17">
      <formula>(P13="X")</formula>
    </cfRule>
  </conditionalFormatting>
  <conditionalFormatting sqref="F13">
    <cfRule type="expression" dxfId="17" priority="16">
      <formula>(D13="X")</formula>
    </cfRule>
  </conditionalFormatting>
  <conditionalFormatting sqref="G13">
    <cfRule type="expression" dxfId="16" priority="15">
      <formula>(D13="X")</formula>
    </cfRule>
  </conditionalFormatting>
  <conditionalFormatting sqref="H13">
    <cfRule type="expression" dxfId="15" priority="14">
      <formula>(D13="X")</formula>
    </cfRule>
  </conditionalFormatting>
  <conditionalFormatting sqref="I13">
    <cfRule type="expression" dxfId="14" priority="13">
      <formula>(D13="X")</formula>
    </cfRule>
  </conditionalFormatting>
  <conditionalFormatting sqref="J13">
    <cfRule type="expression" dxfId="13" priority="12">
      <formula>(D13="X")</formula>
    </cfRule>
  </conditionalFormatting>
  <conditionalFormatting sqref="K13">
    <cfRule type="expression" dxfId="12" priority="11">
      <formula>(D13="X")</formula>
    </cfRule>
  </conditionalFormatting>
  <conditionalFormatting sqref="L13">
    <cfRule type="expression" dxfId="11" priority="10">
      <formula>(D13="X")</formula>
    </cfRule>
  </conditionalFormatting>
  <conditionalFormatting sqref="N13">
    <cfRule type="expression" dxfId="10" priority="9">
      <formula>(D13="X")</formula>
    </cfRule>
  </conditionalFormatting>
  <conditionalFormatting sqref="O13">
    <cfRule type="expression" dxfId="9" priority="8">
      <formula>(D13="X")</formula>
    </cfRule>
  </conditionalFormatting>
  <conditionalFormatting sqref="P13">
    <cfRule type="expression" dxfId="8" priority="7">
      <formula>(D13="X")</formula>
    </cfRule>
  </conditionalFormatting>
  <conditionalFormatting sqref="Q13">
    <cfRule type="expression" dxfId="7" priority="6">
      <formula>(D13="X")</formula>
    </cfRule>
  </conditionalFormatting>
  <conditionalFormatting sqref="R13">
    <cfRule type="expression" dxfId="6" priority="5">
      <formula>(D13="X")</formula>
    </cfRule>
  </conditionalFormatting>
  <conditionalFormatting sqref="S13">
    <cfRule type="expression" dxfId="5" priority="4">
      <formula>(D13="X")</formula>
    </cfRule>
  </conditionalFormatting>
  <conditionalFormatting sqref="T13">
    <cfRule type="expression" dxfId="4" priority="3">
      <formula>(D13="X")</formula>
    </cfRule>
  </conditionalFormatting>
  <conditionalFormatting sqref="C13">
    <cfRule type="expression" dxfId="3" priority="2">
      <formula>COUNTIF($E13:$P13,"1")</formula>
    </cfRule>
  </conditionalFormatting>
  <conditionalFormatting sqref="C13">
    <cfRule type="expression" dxfId="2" priority="1">
      <formula>COUNTIF($E11:$P11,"1")</formula>
    </cfRule>
  </conditionalFormatting>
  <printOptions horizontalCentered="1"/>
  <pageMargins left="0.70866141732283472" right="0.70866141732283472" top="0.74803149606299213" bottom="0.74803149606299213" header="0.31496062992125984" footer="0.31496062992125984"/>
  <pageSetup scale="64"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pageSetUpPr fitToPage="1"/>
  </sheetPr>
  <dimension ref="A1:D37"/>
  <sheetViews>
    <sheetView view="pageBreakPreview" topLeftCell="C1" zoomScaleNormal="100" zoomScaleSheetLayoutView="100" workbookViewId="0">
      <pane ySplit="7" topLeftCell="A8" activePane="bottomLeft" state="frozen"/>
      <selection activeCell="S34" sqref="S34"/>
      <selection pane="bottomLeft" activeCell="D21" sqref="D21"/>
    </sheetView>
  </sheetViews>
  <sheetFormatPr baseColWidth="10" defaultColWidth="11.42578125" defaultRowHeight="15" x14ac:dyDescent="0.25"/>
  <cols>
    <col min="1" max="1" width="13.42578125" style="32" hidden="1" customWidth="1"/>
    <col min="2" max="2" width="7" style="32" hidden="1" customWidth="1"/>
    <col min="3" max="3" width="18.42578125" style="99" customWidth="1"/>
    <col min="4" max="4" width="89.85546875" customWidth="1"/>
  </cols>
  <sheetData>
    <row r="1" spans="1:4" s="32" customFormat="1" ht="15.75" x14ac:dyDescent="0.25">
      <c r="A1" s="263" t="s">
        <v>236</v>
      </c>
      <c r="B1" s="263"/>
      <c r="C1" s="263"/>
      <c r="D1" s="263"/>
    </row>
    <row r="2" spans="1:4" s="32" customFormat="1" ht="14.25" x14ac:dyDescent="0.2">
      <c r="C2" s="88"/>
    </row>
    <row r="3" spans="1:4" s="32" customFormat="1" ht="14.25" x14ac:dyDescent="0.2">
      <c r="C3" s="88"/>
    </row>
    <row r="4" spans="1:4" s="32" customFormat="1" ht="14.25" x14ac:dyDescent="0.2">
      <c r="C4" s="88"/>
    </row>
    <row r="5" spans="1:4" s="32" customFormat="1" ht="45" customHeight="1" x14ac:dyDescent="0.2">
      <c r="A5" s="391" t="s">
        <v>237</v>
      </c>
      <c r="B5" s="391"/>
      <c r="C5" s="391"/>
      <c r="D5" s="391"/>
    </row>
    <row r="6" spans="1:4" s="32" customFormat="1" ht="12.75" customHeight="1" thickBot="1" x14ac:dyDescent="0.25">
      <c r="C6" s="88"/>
    </row>
    <row r="7" spans="1:4" s="32" customFormat="1" ht="22.5" x14ac:dyDescent="0.2">
      <c r="A7" s="232" t="s">
        <v>3</v>
      </c>
      <c r="B7" s="236" t="s">
        <v>4</v>
      </c>
      <c r="C7" s="238" t="s">
        <v>6</v>
      </c>
      <c r="D7" s="135" t="s">
        <v>238</v>
      </c>
    </row>
    <row r="8" spans="1:4" s="91" customFormat="1" ht="56.25" x14ac:dyDescent="0.25">
      <c r="A8" s="67" t="s">
        <v>19</v>
      </c>
      <c r="B8" s="67">
        <v>3</v>
      </c>
      <c r="C8" s="68" t="s">
        <v>17</v>
      </c>
      <c r="D8" s="130" t="s">
        <v>239</v>
      </c>
    </row>
    <row r="9" spans="1:4" s="91" customFormat="1" x14ac:dyDescent="0.25">
      <c r="A9" s="67" t="s">
        <v>16</v>
      </c>
      <c r="B9" s="67">
        <v>5</v>
      </c>
      <c r="C9" s="68" t="s">
        <v>20</v>
      </c>
      <c r="D9" s="130" t="s">
        <v>240</v>
      </c>
    </row>
    <row r="10" spans="1:4" s="91" customFormat="1" ht="61.5" customHeight="1" x14ac:dyDescent="0.25">
      <c r="A10" s="67" t="s">
        <v>109</v>
      </c>
      <c r="B10" s="67">
        <v>9</v>
      </c>
      <c r="C10" s="68" t="s">
        <v>21</v>
      </c>
      <c r="D10" s="130" t="s">
        <v>242</v>
      </c>
    </row>
    <row r="11" spans="1:4" s="91" customFormat="1" x14ac:dyDescent="0.25">
      <c r="A11" s="67" t="s">
        <v>16</v>
      </c>
      <c r="B11" s="67">
        <v>11</v>
      </c>
      <c r="C11" s="68" t="s">
        <v>23</v>
      </c>
      <c r="D11" s="130" t="s">
        <v>240</v>
      </c>
    </row>
    <row r="12" spans="1:4" s="91" customFormat="1" x14ac:dyDescent="0.25">
      <c r="A12" s="67" t="s">
        <v>109</v>
      </c>
      <c r="B12" s="67">
        <v>12</v>
      </c>
      <c r="C12" s="68" t="s">
        <v>24</v>
      </c>
      <c r="D12" s="130" t="s">
        <v>240</v>
      </c>
    </row>
    <row r="13" spans="1:4" x14ac:dyDescent="0.25">
      <c r="A13"/>
      <c r="B13"/>
    </row>
    <row r="14" spans="1:4" x14ac:dyDescent="0.25">
      <c r="A14"/>
      <c r="B14"/>
    </row>
    <row r="15" spans="1:4" x14ac:dyDescent="0.25">
      <c r="A15"/>
      <c r="B15"/>
    </row>
    <row r="16" spans="1:4" x14ac:dyDescent="0.25">
      <c r="A16"/>
      <c r="B16"/>
    </row>
    <row r="17" spans="1:2" x14ac:dyDescent="0.25">
      <c r="A17"/>
      <c r="B17"/>
    </row>
    <row r="18" spans="1:2" x14ac:dyDescent="0.25">
      <c r="A18"/>
      <c r="B18"/>
    </row>
    <row r="19" spans="1:2" x14ac:dyDescent="0.25">
      <c r="A19"/>
      <c r="B19"/>
    </row>
    <row r="20" spans="1:2" x14ac:dyDescent="0.25">
      <c r="A20"/>
      <c r="B20"/>
    </row>
    <row r="21" spans="1:2" x14ac:dyDescent="0.25">
      <c r="A21"/>
      <c r="B21"/>
    </row>
    <row r="22" spans="1:2" x14ac:dyDescent="0.25">
      <c r="A22"/>
      <c r="B22"/>
    </row>
    <row r="23" spans="1:2" x14ac:dyDescent="0.25">
      <c r="A23"/>
      <c r="B23"/>
    </row>
    <row r="24" spans="1:2" x14ac:dyDescent="0.25">
      <c r="A24"/>
      <c r="B24"/>
    </row>
    <row r="25" spans="1:2" x14ac:dyDescent="0.25">
      <c r="A25"/>
      <c r="B25"/>
    </row>
    <row r="26" spans="1:2" x14ac:dyDescent="0.25">
      <c r="A26"/>
      <c r="B26"/>
    </row>
    <row r="27" spans="1:2" x14ac:dyDescent="0.25">
      <c r="A27"/>
      <c r="B27"/>
    </row>
    <row r="28" spans="1:2" x14ac:dyDescent="0.25">
      <c r="A28"/>
      <c r="B28"/>
    </row>
    <row r="29" spans="1:2" x14ac:dyDescent="0.25">
      <c r="A29"/>
      <c r="B29"/>
    </row>
    <row r="30" spans="1:2" x14ac:dyDescent="0.25">
      <c r="A30"/>
      <c r="B30"/>
    </row>
    <row r="31" spans="1:2" x14ac:dyDescent="0.25">
      <c r="A31"/>
      <c r="B31"/>
    </row>
    <row r="32" spans="1:2"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sheetData>
  <mergeCells count="2">
    <mergeCell ref="A5:D5"/>
    <mergeCell ref="A1:D1"/>
  </mergeCells>
  <conditionalFormatting sqref="A8:C11">
    <cfRule type="expression" dxfId="1" priority="712">
      <formula>COUNTIF($D8:$D8,"1")</formula>
    </cfRule>
  </conditionalFormatting>
  <conditionalFormatting sqref="A12:C12">
    <cfRule type="expression" dxfId="0" priority="10">
      <formula>COUNTIF($D12:$D12,"1")</formula>
    </cfRule>
  </conditionalFormatting>
  <pageMargins left="1.2204724409448819" right="0.23622047244094491" top="0.74803149606299213" bottom="0.74803149606299213" header="0.31496062992125984" footer="0.31496062992125984"/>
  <pageSetup fitToHeight="10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P41"/>
  <sheetViews>
    <sheetView showGridLines="0" view="pageBreakPreview" zoomScale="90" zoomScaleNormal="40" zoomScaleSheetLayoutView="90" workbookViewId="0">
      <selection activeCell="G16" sqref="G16"/>
    </sheetView>
  </sheetViews>
  <sheetFormatPr baseColWidth="10" defaultColWidth="11.5703125" defaultRowHeight="12" x14ac:dyDescent="0.2"/>
  <cols>
    <col min="1" max="1" width="12.85546875" style="210" customWidth="1"/>
    <col min="2" max="2" width="9.85546875" style="210" customWidth="1"/>
    <col min="3" max="3" width="12.28515625" style="210" customWidth="1"/>
    <col min="4" max="4" width="15.28515625" style="210" customWidth="1"/>
    <col min="5" max="5" width="9" style="210" customWidth="1"/>
    <col min="6" max="6" width="10.85546875" style="210" customWidth="1"/>
    <col min="7" max="7" width="28" style="210" customWidth="1"/>
    <col min="8" max="8" width="11.5703125" style="210"/>
    <col min="9" max="9" width="21.7109375" style="210" customWidth="1"/>
    <col min="10" max="10" width="27.28515625" style="210" customWidth="1"/>
    <col min="11" max="11" width="20.7109375" style="210" customWidth="1"/>
    <col min="12" max="16384" width="11.5703125" style="210"/>
  </cols>
  <sheetData>
    <row r="1" spans="1:16" ht="15.75" x14ac:dyDescent="0.25">
      <c r="A1" s="263" t="s">
        <v>32</v>
      </c>
      <c r="B1" s="263"/>
      <c r="C1" s="263"/>
      <c r="D1" s="263"/>
      <c r="E1" s="263"/>
      <c r="F1" s="263"/>
      <c r="G1" s="263"/>
      <c r="H1" s="263"/>
      <c r="I1" s="263"/>
      <c r="J1" s="263"/>
      <c r="K1" s="263"/>
      <c r="L1" s="49"/>
      <c r="M1" s="49"/>
      <c r="N1" s="49"/>
      <c r="O1" s="49"/>
      <c r="P1" s="49"/>
    </row>
    <row r="2" spans="1:16" ht="15.75" x14ac:dyDescent="0.25">
      <c r="A2" s="231"/>
      <c r="B2" s="231"/>
      <c r="C2" s="231"/>
      <c r="D2" s="231"/>
      <c r="E2" s="231"/>
      <c r="F2" s="231"/>
      <c r="G2" s="231"/>
      <c r="H2" s="231"/>
      <c r="I2" s="231"/>
      <c r="J2" s="231"/>
      <c r="K2" s="231"/>
      <c r="L2" s="49"/>
      <c r="M2" s="49"/>
      <c r="N2" s="49"/>
      <c r="O2" s="49"/>
      <c r="P2" s="49"/>
    </row>
    <row r="3" spans="1:16" ht="70.5" customHeight="1" x14ac:dyDescent="0.2">
      <c r="A3" s="291" t="s">
        <v>33</v>
      </c>
      <c r="B3" s="291"/>
      <c r="C3" s="291"/>
      <c r="D3" s="291"/>
      <c r="E3" s="291"/>
      <c r="F3" s="291"/>
      <c r="G3" s="291"/>
      <c r="H3" s="291"/>
      <c r="I3" s="291"/>
      <c r="J3" s="291"/>
      <c r="K3" s="291"/>
    </row>
    <row r="4" spans="1:16" ht="12.75" thickBot="1" x14ac:dyDescent="0.25"/>
    <row r="5" spans="1:16" s="220" customFormat="1" ht="50.25" customHeight="1" thickTop="1" x14ac:dyDescent="0.2">
      <c r="A5" s="224" t="s">
        <v>6</v>
      </c>
      <c r="B5" s="222" t="s">
        <v>34</v>
      </c>
      <c r="C5" s="222" t="s">
        <v>35</v>
      </c>
      <c r="D5" s="222" t="s">
        <v>36</v>
      </c>
      <c r="E5" s="222" t="s">
        <v>37</v>
      </c>
      <c r="F5" s="223" t="s">
        <v>38</v>
      </c>
      <c r="G5" s="222" t="s">
        <v>39</v>
      </c>
      <c r="H5" s="222" t="s">
        <v>40</v>
      </c>
      <c r="I5" s="222" t="s">
        <v>41</v>
      </c>
      <c r="J5" s="221" t="s">
        <v>42</v>
      </c>
      <c r="K5" s="221" t="s">
        <v>43</v>
      </c>
    </row>
    <row r="6" spans="1:16" s="213" customFormat="1" ht="57" customHeight="1" x14ac:dyDescent="0.25">
      <c r="A6" s="219" t="s">
        <v>21</v>
      </c>
      <c r="B6" s="215" t="s">
        <v>44</v>
      </c>
      <c r="C6" s="218">
        <v>0</v>
      </c>
      <c r="D6" s="215" t="s">
        <v>45</v>
      </c>
      <c r="E6" s="215" t="s">
        <v>11</v>
      </c>
      <c r="F6" s="214" t="s">
        <v>46</v>
      </c>
      <c r="G6" s="217" t="s">
        <v>47</v>
      </c>
      <c r="H6" s="215" t="s">
        <v>48</v>
      </c>
      <c r="I6" s="216" t="s">
        <v>49</v>
      </c>
      <c r="J6" s="215" t="s">
        <v>50</v>
      </c>
      <c r="K6" s="214" t="s">
        <v>51</v>
      </c>
    </row>
    <row r="7" spans="1:16" s="213" customFormat="1" ht="45" customHeight="1" x14ac:dyDescent="0.25">
      <c r="A7" s="219" t="s">
        <v>24</v>
      </c>
      <c r="B7" s="215" t="s">
        <v>44</v>
      </c>
      <c r="C7" s="218">
        <v>0</v>
      </c>
      <c r="D7" s="215" t="s">
        <v>52</v>
      </c>
      <c r="E7" s="215" t="s">
        <v>8</v>
      </c>
      <c r="F7" s="214">
        <v>42959</v>
      </c>
      <c r="G7" s="217" t="s">
        <v>53</v>
      </c>
      <c r="H7" s="215" t="s">
        <v>48</v>
      </c>
      <c r="I7" s="216" t="s">
        <v>54</v>
      </c>
      <c r="J7" s="215"/>
      <c r="K7" s="214"/>
    </row>
    <row r="9" spans="1:16" ht="22.15" customHeight="1" x14ac:dyDescent="0.2">
      <c r="A9" s="292" t="s">
        <v>241</v>
      </c>
      <c r="B9" s="292"/>
      <c r="C9" s="292"/>
      <c r="D9" s="292"/>
      <c r="E9" s="292"/>
      <c r="F9" s="292"/>
      <c r="G9" s="292"/>
      <c r="H9" s="292"/>
      <c r="I9" s="292"/>
      <c r="J9" s="292"/>
      <c r="K9" s="292"/>
    </row>
    <row r="39" spans="8:8" hidden="1" x14ac:dyDescent="0.2">
      <c r="H39" s="212" t="s">
        <v>55</v>
      </c>
    </row>
    <row r="40" spans="8:8" hidden="1" x14ac:dyDescent="0.2">
      <c r="H40" s="212" t="s">
        <v>48</v>
      </c>
    </row>
    <row r="41" spans="8:8" hidden="1" x14ac:dyDescent="0.2">
      <c r="H41" s="211" t="s">
        <v>56</v>
      </c>
    </row>
  </sheetData>
  <mergeCells count="3">
    <mergeCell ref="A1:K1"/>
    <mergeCell ref="A3:K3"/>
    <mergeCell ref="A9:K9"/>
  </mergeCells>
  <dataValidations count="1">
    <dataValidation type="list" allowBlank="1" showInputMessage="1" showErrorMessage="1" sqref="H6:H7">
      <formula1>$H$39:$H$41</formula1>
    </dataValidation>
  </dataValidations>
  <printOptions horizontalCentered="1"/>
  <pageMargins left="0" right="0" top="0.59055118110236227" bottom="0.39370078740157483" header="0.31496062992125984" footer="0.31496062992125984"/>
  <pageSetup scale="76" fitToHeight="10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K14"/>
  <sheetViews>
    <sheetView view="pageBreakPreview" zoomScaleNormal="115" zoomScaleSheetLayoutView="100" workbookViewId="0">
      <pane ySplit="6" topLeftCell="A7" activePane="bottomLeft" state="frozen"/>
      <selection activeCell="S34" sqref="S34"/>
      <selection pane="bottomLeft" activeCell="D11" sqref="D11"/>
    </sheetView>
  </sheetViews>
  <sheetFormatPr baseColWidth="10" defaultColWidth="11.42578125" defaultRowHeight="14.25" x14ac:dyDescent="0.2"/>
  <cols>
    <col min="1" max="1" width="13.42578125" style="32" customWidth="1"/>
    <col min="2" max="2" width="7" style="1" customWidth="1"/>
    <col min="3" max="3" width="17.5703125" style="32" customWidth="1"/>
    <col min="4" max="4" width="12.42578125" style="32" customWidth="1"/>
    <col min="5" max="5" width="15.7109375" style="32" customWidth="1"/>
    <col min="6" max="7" width="10.5703125" style="32" customWidth="1"/>
    <col min="8" max="11" width="0" style="32" hidden="1" customWidth="1"/>
    <col min="12" max="16384" width="11.42578125" style="32"/>
  </cols>
  <sheetData>
    <row r="1" spans="1:37" ht="15.6" customHeight="1" x14ac:dyDescent="0.25">
      <c r="A1" s="263" t="s">
        <v>57</v>
      </c>
      <c r="B1" s="263"/>
      <c r="C1" s="263"/>
      <c r="D1" s="263"/>
      <c r="E1" s="263"/>
      <c r="F1" s="263"/>
      <c r="G1" s="263"/>
      <c r="H1" s="49"/>
      <c r="I1" s="49"/>
      <c r="J1" s="49"/>
      <c r="K1" s="49"/>
      <c r="L1" s="49"/>
      <c r="M1" s="49"/>
    </row>
    <row r="5" spans="1:37" ht="38.25" customHeight="1" x14ac:dyDescent="0.2">
      <c r="A5" s="295" t="s">
        <v>58</v>
      </c>
      <c r="B5" s="295"/>
      <c r="C5" s="295"/>
      <c r="D5" s="295"/>
      <c r="E5" s="295"/>
      <c r="F5" s="295"/>
      <c r="G5" s="295"/>
    </row>
    <row r="6" spans="1:37" ht="32.25" customHeight="1" thickBot="1" x14ac:dyDescent="0.25">
      <c r="A6" s="89" t="s">
        <v>3</v>
      </c>
      <c r="B6" s="98" t="s">
        <v>59</v>
      </c>
      <c r="C6" s="90" t="s">
        <v>6</v>
      </c>
      <c r="D6" s="90" t="s">
        <v>60</v>
      </c>
      <c r="E6" s="90" t="s">
        <v>61</v>
      </c>
      <c r="F6" s="90" t="s">
        <v>62</v>
      </c>
      <c r="G6" s="90" t="s">
        <v>63</v>
      </c>
    </row>
    <row r="7" spans="1:37" ht="15" x14ac:dyDescent="0.25">
      <c r="A7" s="145" t="s">
        <v>16</v>
      </c>
      <c r="B7" s="145">
        <v>1</v>
      </c>
      <c r="C7" s="146" t="s">
        <v>17</v>
      </c>
      <c r="D7" s="147">
        <v>43420</v>
      </c>
      <c r="E7" s="148">
        <v>0.41666666666666669</v>
      </c>
      <c r="F7" s="148">
        <v>0.41875000000000001</v>
      </c>
      <c r="G7" s="148">
        <v>0.48888888888888887</v>
      </c>
      <c r="H7" s="293" t="s">
        <v>64</v>
      </c>
      <c r="I7" s="294"/>
      <c r="J7" s="294"/>
      <c r="K7" s="53">
        <f>MIN(E7:E11)</f>
        <v>0.41666666666666669</v>
      </c>
    </row>
    <row r="8" spans="1:37" ht="15" x14ac:dyDescent="0.25">
      <c r="A8" s="67" t="s">
        <v>19</v>
      </c>
      <c r="B8" s="67">
        <v>2</v>
      </c>
      <c r="C8" s="68" t="s">
        <v>20</v>
      </c>
      <c r="D8" s="69">
        <v>43420</v>
      </c>
      <c r="E8" s="70">
        <v>0.75</v>
      </c>
      <c r="F8" s="70">
        <v>0.76041666666666663</v>
      </c>
      <c r="G8" s="70">
        <v>0.79999999999999993</v>
      </c>
      <c r="H8" s="293" t="s">
        <v>65</v>
      </c>
      <c r="I8" s="294"/>
      <c r="J8" s="294"/>
      <c r="K8" s="53">
        <f>MAX(E7:E11)</f>
        <v>0.75</v>
      </c>
      <c r="X8" s="157"/>
      <c r="Y8" s="157"/>
      <c r="Z8" s="157"/>
      <c r="AA8" s="157"/>
      <c r="AB8" s="157"/>
      <c r="AC8" s="157"/>
      <c r="AD8" s="157"/>
      <c r="AE8" s="157"/>
      <c r="AF8" s="157"/>
      <c r="AG8" s="157"/>
      <c r="AH8" s="157"/>
      <c r="AI8" s="157"/>
      <c r="AJ8" s="157"/>
      <c r="AK8" s="157"/>
    </row>
    <row r="9" spans="1:37" x14ac:dyDescent="0.2">
      <c r="A9" s="67" t="s">
        <v>19</v>
      </c>
      <c r="B9" s="67">
        <v>10</v>
      </c>
      <c r="C9" s="68" t="s">
        <v>21</v>
      </c>
      <c r="D9" s="69">
        <v>43420</v>
      </c>
      <c r="E9" s="70">
        <v>0.5</v>
      </c>
      <c r="F9" s="70">
        <v>0.50138888888888888</v>
      </c>
      <c r="G9" s="70">
        <v>0.62847222222222221</v>
      </c>
    </row>
    <row r="10" spans="1:37" ht="15" x14ac:dyDescent="0.25">
      <c r="A10" s="67" t="s">
        <v>22</v>
      </c>
      <c r="B10" s="67">
        <v>23</v>
      </c>
      <c r="C10" s="68" t="s">
        <v>23</v>
      </c>
      <c r="D10" s="69">
        <v>43420</v>
      </c>
      <c r="E10" s="70">
        <v>0.45833333333333331</v>
      </c>
      <c r="F10" s="70">
        <v>0.46319444444444446</v>
      </c>
      <c r="G10" s="70">
        <v>0.52916666666666667</v>
      </c>
      <c r="H10" s="293" t="s">
        <v>66</v>
      </c>
      <c r="I10" s="294"/>
      <c r="J10" s="294"/>
      <c r="K10" s="65">
        <f>MIN(D7:D11)</f>
        <v>43420</v>
      </c>
    </row>
    <row r="11" spans="1:37" ht="15" x14ac:dyDescent="0.25">
      <c r="A11" s="67" t="s">
        <v>16</v>
      </c>
      <c r="B11" s="67">
        <v>28</v>
      </c>
      <c r="C11" s="68" t="s">
        <v>24</v>
      </c>
      <c r="D11" s="69">
        <v>43420</v>
      </c>
      <c r="E11" s="70">
        <v>0.45833333333333331</v>
      </c>
      <c r="F11" s="70">
        <v>0.46180555555555558</v>
      </c>
      <c r="G11" s="70">
        <v>0.51736111111111105</v>
      </c>
      <c r="H11" s="293" t="s">
        <v>67</v>
      </c>
      <c r="I11" s="294"/>
      <c r="J11" s="294"/>
      <c r="K11" s="65">
        <f>MAX(D7:D11)</f>
        <v>43420</v>
      </c>
    </row>
    <row r="12" spans="1:37" ht="15" thickBot="1" x14ac:dyDescent="0.25">
      <c r="A12" s="79"/>
      <c r="B12" s="84"/>
      <c r="C12" s="76"/>
      <c r="D12" s="76"/>
      <c r="E12" s="80"/>
      <c r="F12" s="76"/>
      <c r="G12" s="76"/>
    </row>
    <row r="13" spans="1:37" x14ac:dyDescent="0.2">
      <c r="E13" s="53"/>
    </row>
    <row r="14" spans="1:37" x14ac:dyDescent="0.2">
      <c r="E14" s="53"/>
    </row>
  </sheetData>
  <sortState ref="A7:I306">
    <sortCondition ref="A7:A306"/>
  </sortState>
  <mergeCells count="6">
    <mergeCell ref="H7:J7"/>
    <mergeCell ref="H8:J8"/>
    <mergeCell ref="H10:J10"/>
    <mergeCell ref="H11:J11"/>
    <mergeCell ref="A1:G1"/>
    <mergeCell ref="A5:G5"/>
  </mergeCells>
  <conditionalFormatting sqref="A7:C8 B9:C11">
    <cfRule type="expression" dxfId="192" priority="4">
      <formula>COUNTIF($D7:$O7,"1")</formula>
    </cfRule>
  </conditionalFormatting>
  <pageMargins left="0.70866141732283472" right="0.70866141732283472" top="0.74803149606299213" bottom="0.74803149606299213" header="0.31496062992125984" footer="0.31496062992125984"/>
  <pageSetup fitToHeight="10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pageSetUpPr fitToPage="1"/>
  </sheetPr>
  <dimension ref="B1:M21"/>
  <sheetViews>
    <sheetView view="pageBreakPreview" topLeftCell="A2" zoomScale="80" zoomScaleNormal="100" zoomScaleSheetLayoutView="80" workbookViewId="0">
      <selection activeCell="C14" sqref="C14:H14"/>
    </sheetView>
  </sheetViews>
  <sheetFormatPr baseColWidth="10" defaultColWidth="11.42578125" defaultRowHeight="14.25" x14ac:dyDescent="0.2"/>
  <cols>
    <col min="1" max="1" width="5.5703125" style="32" customWidth="1"/>
    <col min="2" max="2" width="5" style="32" customWidth="1"/>
    <col min="3" max="3" width="17.140625" style="32" customWidth="1"/>
    <col min="4" max="4" width="17.140625" style="33" customWidth="1"/>
    <col min="5" max="5" width="12.42578125" style="32" customWidth="1"/>
    <col min="6" max="7" width="15.7109375" style="32" customWidth="1"/>
    <col min="8" max="8" width="32.28515625" style="32" customWidth="1"/>
    <col min="9" max="16384" width="11.42578125" style="32"/>
  </cols>
  <sheetData>
    <row r="1" spans="2:13" ht="15.75" x14ac:dyDescent="0.25">
      <c r="B1" s="263" t="s">
        <v>68</v>
      </c>
      <c r="C1" s="263"/>
      <c r="D1" s="263"/>
      <c r="E1" s="263"/>
      <c r="F1" s="263"/>
      <c r="G1" s="263"/>
      <c r="H1" s="263"/>
    </row>
    <row r="2" spans="2:13" ht="14.45" customHeight="1" x14ac:dyDescent="0.2">
      <c r="G2" s="34"/>
      <c r="H2" s="34"/>
      <c r="I2" s="34"/>
    </row>
    <row r="3" spans="2:13" ht="14.45" customHeight="1" x14ac:dyDescent="0.2">
      <c r="F3" s="34"/>
      <c r="G3" s="34"/>
      <c r="H3" s="34"/>
      <c r="I3" s="34"/>
    </row>
    <row r="4" spans="2:13" ht="14.45" customHeight="1" x14ac:dyDescent="0.2">
      <c r="F4" s="34"/>
      <c r="G4" s="34"/>
      <c r="H4" s="34"/>
      <c r="I4" s="34"/>
    </row>
    <row r="5" spans="2:13" ht="14.45" customHeight="1" x14ac:dyDescent="0.2">
      <c r="B5" s="302" t="s">
        <v>69</v>
      </c>
      <c r="C5" s="302"/>
      <c r="D5" s="302"/>
      <c r="E5" s="302"/>
      <c r="F5" s="302"/>
      <c r="G5" s="302"/>
      <c r="H5" s="302"/>
      <c r="I5" s="34"/>
    </row>
    <row r="6" spans="2:13" ht="47.25" customHeight="1" x14ac:dyDescent="0.2">
      <c r="B6" s="302"/>
      <c r="C6" s="302"/>
      <c r="D6" s="302"/>
      <c r="E6" s="302"/>
      <c r="F6" s="302"/>
      <c r="G6" s="302"/>
      <c r="H6" s="302"/>
      <c r="I6" s="34"/>
    </row>
    <row r="7" spans="2:13" ht="4.5" customHeight="1" x14ac:dyDescent="0.2">
      <c r="B7" s="235"/>
      <c r="C7" s="235"/>
      <c r="D7" s="235"/>
      <c r="E7" s="235"/>
      <c r="F7" s="235"/>
      <c r="G7" s="235"/>
      <c r="H7" s="235"/>
      <c r="I7" s="34"/>
    </row>
    <row r="8" spans="2:13" s="36" customFormat="1" ht="21.75" customHeight="1" x14ac:dyDescent="0.2">
      <c r="B8" s="261" t="s">
        <v>70</v>
      </c>
      <c r="C8" s="261"/>
      <c r="D8" s="261"/>
      <c r="E8" s="261"/>
      <c r="F8" s="261"/>
      <c r="G8" s="261"/>
      <c r="H8" s="261"/>
      <c r="I8" s="35"/>
      <c r="J8" s="158"/>
      <c r="K8" s="158"/>
      <c r="L8" s="158"/>
      <c r="M8" s="158"/>
    </row>
    <row r="9" spans="2:13" ht="24.95" customHeight="1" x14ac:dyDescent="0.2">
      <c r="B9" s="243" t="s">
        <v>71</v>
      </c>
      <c r="C9" s="303" t="s">
        <v>72</v>
      </c>
      <c r="D9" s="303"/>
      <c r="E9" s="303"/>
      <c r="F9" s="303"/>
      <c r="G9" s="303"/>
      <c r="H9" s="303"/>
      <c r="I9" s="34"/>
    </row>
    <row r="10" spans="2:13" s="164" customFormat="1" ht="27.75" customHeight="1" x14ac:dyDescent="0.25">
      <c r="B10" s="165">
        <v>1</v>
      </c>
      <c r="C10" s="296" t="s">
        <v>73</v>
      </c>
      <c r="D10" s="297"/>
      <c r="E10" s="297"/>
      <c r="F10" s="297"/>
      <c r="G10" s="297"/>
      <c r="H10" s="298"/>
    </row>
    <row r="11" spans="2:13" s="164" customFormat="1" ht="29.25" customHeight="1" x14ac:dyDescent="0.25">
      <c r="B11" s="165">
        <v>2</v>
      </c>
      <c r="C11" s="296" t="s">
        <v>74</v>
      </c>
      <c r="D11" s="297"/>
      <c r="E11" s="297"/>
      <c r="F11" s="297"/>
      <c r="G11" s="297"/>
      <c r="H11" s="298"/>
    </row>
    <row r="12" spans="2:13" s="164" customFormat="1" ht="50.25" customHeight="1" x14ac:dyDescent="0.25">
      <c r="B12" s="165">
        <v>3</v>
      </c>
      <c r="C12" s="299" t="s">
        <v>75</v>
      </c>
      <c r="D12" s="300"/>
      <c r="E12" s="300"/>
      <c r="F12" s="300"/>
      <c r="G12" s="300"/>
      <c r="H12" s="301"/>
    </row>
    <row r="13" spans="2:13" s="164" customFormat="1" ht="50.25" customHeight="1" x14ac:dyDescent="0.25">
      <c r="B13" s="165">
        <v>4</v>
      </c>
      <c r="C13" s="296" t="s">
        <v>76</v>
      </c>
      <c r="D13" s="297"/>
      <c r="E13" s="297"/>
      <c r="F13" s="297"/>
      <c r="G13" s="297"/>
      <c r="H13" s="298"/>
    </row>
    <row r="14" spans="2:13" s="164" customFormat="1" ht="50.25" customHeight="1" x14ac:dyDescent="0.25">
      <c r="B14" s="165">
        <v>5</v>
      </c>
      <c r="C14" s="296" t="s">
        <v>77</v>
      </c>
      <c r="D14" s="297"/>
      <c r="E14" s="297"/>
      <c r="F14" s="297"/>
      <c r="G14" s="297"/>
      <c r="H14" s="298"/>
    </row>
    <row r="15" spans="2:13" s="164" customFormat="1" ht="50.25" customHeight="1" x14ac:dyDescent="0.25">
      <c r="B15" s="165">
        <v>6</v>
      </c>
      <c r="C15" s="296" t="s">
        <v>78</v>
      </c>
      <c r="D15" s="297"/>
      <c r="E15" s="297"/>
      <c r="F15" s="297"/>
      <c r="G15" s="297"/>
      <c r="H15" s="298"/>
    </row>
    <row r="16" spans="2:13" s="164" customFormat="1" ht="50.25" customHeight="1" x14ac:dyDescent="0.25">
      <c r="B16" s="165">
        <v>7</v>
      </c>
      <c r="C16" s="296" t="s">
        <v>79</v>
      </c>
      <c r="D16" s="297"/>
      <c r="E16" s="297"/>
      <c r="F16" s="297"/>
      <c r="G16" s="297"/>
      <c r="H16" s="298"/>
    </row>
    <row r="17" spans="2:8" s="164" customFormat="1" ht="50.25" customHeight="1" x14ac:dyDescent="0.25">
      <c r="B17" s="165">
        <v>8</v>
      </c>
      <c r="C17" s="296" t="s">
        <v>80</v>
      </c>
      <c r="D17" s="297"/>
      <c r="E17" s="297"/>
      <c r="F17" s="297"/>
      <c r="G17" s="297"/>
      <c r="H17" s="298"/>
    </row>
    <row r="18" spans="2:8" s="164" customFormat="1" ht="50.25" customHeight="1" x14ac:dyDescent="0.25">
      <c r="B18" s="165">
        <v>9</v>
      </c>
      <c r="C18" s="296" t="s">
        <v>81</v>
      </c>
      <c r="D18" s="297"/>
      <c r="E18" s="297"/>
      <c r="F18" s="297"/>
      <c r="G18" s="297"/>
      <c r="H18" s="298"/>
    </row>
    <row r="19" spans="2:8" s="164" customFormat="1" ht="50.25" customHeight="1" x14ac:dyDescent="0.25">
      <c r="B19" s="165">
        <v>10</v>
      </c>
      <c r="C19" s="299" t="s">
        <v>82</v>
      </c>
      <c r="D19" s="300"/>
      <c r="E19" s="300"/>
      <c r="F19" s="300"/>
      <c r="G19" s="300"/>
      <c r="H19" s="301"/>
    </row>
    <row r="20" spans="2:8" s="164" customFormat="1" ht="50.25" customHeight="1" x14ac:dyDescent="0.25">
      <c r="B20" s="165">
        <v>11</v>
      </c>
      <c r="C20" s="299" t="s">
        <v>83</v>
      </c>
      <c r="D20" s="300"/>
      <c r="E20" s="300"/>
      <c r="F20" s="300"/>
      <c r="G20" s="300"/>
      <c r="H20" s="301"/>
    </row>
    <row r="21" spans="2:8" s="164" customFormat="1" ht="50.25" customHeight="1" x14ac:dyDescent="0.25">
      <c r="B21" s="165">
        <v>12</v>
      </c>
      <c r="C21" s="296" t="s">
        <v>84</v>
      </c>
      <c r="D21" s="297"/>
      <c r="E21" s="297"/>
      <c r="F21" s="297"/>
      <c r="G21" s="297"/>
      <c r="H21" s="298"/>
    </row>
  </sheetData>
  <mergeCells count="16">
    <mergeCell ref="C21:H21"/>
    <mergeCell ref="C19:H19"/>
    <mergeCell ref="C20:H20"/>
    <mergeCell ref="C18:H18"/>
    <mergeCell ref="B1:H1"/>
    <mergeCell ref="B8:H8"/>
    <mergeCell ref="B5:H6"/>
    <mergeCell ref="C10:H10"/>
    <mergeCell ref="C11:H11"/>
    <mergeCell ref="C9:H9"/>
    <mergeCell ref="C12:H12"/>
    <mergeCell ref="C17:H17"/>
    <mergeCell ref="C13:H13"/>
    <mergeCell ref="C14:H14"/>
    <mergeCell ref="C15:H15"/>
    <mergeCell ref="C16:H16"/>
  </mergeCells>
  <pageMargins left="0.70866141732283472" right="0.70866141732283472" top="0.74803149606299213" bottom="0.74803149606299213" header="0.31496062992125984" footer="0.31496062992125984"/>
  <pageSetup scale="75" fitToHeight="10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I13"/>
  <sheetViews>
    <sheetView view="pageBreakPreview" topLeftCell="B1" zoomScaleNormal="100" zoomScaleSheetLayoutView="100" workbookViewId="0">
      <pane xSplit="3" ySplit="7" topLeftCell="E8" activePane="bottomRight" state="frozen"/>
      <selection pane="topRight" activeCell="S34" sqref="S34"/>
      <selection pane="bottomLeft" activeCell="S34" sqref="S34"/>
      <selection pane="bottomRight" activeCell="E9" sqref="E9"/>
    </sheetView>
  </sheetViews>
  <sheetFormatPr baseColWidth="10" defaultColWidth="11.42578125" defaultRowHeight="15" x14ac:dyDescent="0.25"/>
  <cols>
    <col min="2" max="2" width="12.85546875" style="3" hidden="1" customWidth="1"/>
    <col min="3" max="3" width="6.5703125" style="3" hidden="1" customWidth="1"/>
    <col min="4" max="4" width="15" style="85" customWidth="1"/>
    <col min="5" max="5" width="94.140625" style="85" customWidth="1"/>
    <col min="6" max="9" width="9.7109375" style="85" customWidth="1"/>
  </cols>
  <sheetData>
    <row r="1" spans="2:9" s="32" customFormat="1" ht="15.75" x14ac:dyDescent="0.2">
      <c r="B1" s="306" t="s">
        <v>85</v>
      </c>
      <c r="C1" s="306"/>
      <c r="D1" s="306"/>
      <c r="E1" s="306"/>
      <c r="F1" s="306"/>
      <c r="G1" s="306"/>
      <c r="H1" s="306"/>
      <c r="I1" s="306"/>
    </row>
    <row r="2" spans="2:9" s="32" customFormat="1" ht="14.25" x14ac:dyDescent="0.2">
      <c r="B2" s="3"/>
      <c r="C2" s="3"/>
      <c r="D2" s="3"/>
      <c r="E2" s="3"/>
      <c r="F2" s="3"/>
      <c r="G2" s="3"/>
      <c r="H2" s="3"/>
      <c r="I2" s="3"/>
    </row>
    <row r="3" spans="2:9" s="32" customFormat="1" ht="14.25" x14ac:dyDescent="0.2">
      <c r="B3" s="3"/>
      <c r="C3" s="3"/>
      <c r="D3" s="3"/>
      <c r="E3" s="3"/>
      <c r="F3" s="3"/>
      <c r="G3" s="3"/>
      <c r="H3" s="3"/>
      <c r="I3" s="3"/>
    </row>
    <row r="4" spans="2:9" s="32" customFormat="1" ht="14.25" x14ac:dyDescent="0.2">
      <c r="B4" s="3"/>
      <c r="C4" s="3"/>
      <c r="D4" s="3"/>
      <c r="E4" s="3"/>
      <c r="F4" s="3"/>
      <c r="G4" s="3"/>
      <c r="H4" s="3"/>
      <c r="I4" s="3"/>
    </row>
    <row r="5" spans="2:9" s="32" customFormat="1" ht="48.75" customHeight="1" x14ac:dyDescent="0.2">
      <c r="B5" s="261" t="s">
        <v>86</v>
      </c>
      <c r="C5" s="261"/>
      <c r="D5" s="261"/>
      <c r="E5" s="261"/>
      <c r="F5" s="261"/>
      <c r="G5" s="261"/>
      <c r="H5" s="261"/>
      <c r="I5" s="261"/>
    </row>
    <row r="6" spans="2:9" s="32" customFormat="1" ht="4.5" customHeight="1" thickBot="1" x14ac:dyDescent="0.25">
      <c r="B6" s="3"/>
      <c r="C6" s="3"/>
      <c r="D6" s="3"/>
      <c r="E6" s="3"/>
      <c r="F6" s="305"/>
      <c r="G6" s="305"/>
      <c r="H6" s="305"/>
      <c r="I6" s="305"/>
    </row>
    <row r="7" spans="2:9" s="32" customFormat="1" ht="33.75" x14ac:dyDescent="0.2">
      <c r="B7" s="246" t="s">
        <v>3</v>
      </c>
      <c r="C7" s="236" t="s">
        <v>4</v>
      </c>
      <c r="D7" s="238" t="s">
        <v>6</v>
      </c>
      <c r="E7" s="238" t="s">
        <v>87</v>
      </c>
      <c r="F7" s="149" t="s">
        <v>88</v>
      </c>
      <c r="G7" s="149" t="s">
        <v>89</v>
      </c>
      <c r="H7" s="149" t="s">
        <v>90</v>
      </c>
      <c r="I7" s="149" t="s">
        <v>91</v>
      </c>
    </row>
    <row r="8" spans="2:9" x14ac:dyDescent="0.25">
      <c r="B8" s="67" t="s">
        <v>16</v>
      </c>
      <c r="C8" s="67">
        <v>1</v>
      </c>
      <c r="D8" s="68" t="s">
        <v>17</v>
      </c>
      <c r="E8" s="130" t="s">
        <v>92</v>
      </c>
      <c r="F8" s="14">
        <v>0</v>
      </c>
      <c r="G8" s="14">
        <v>0</v>
      </c>
      <c r="H8" s="14">
        <v>0</v>
      </c>
      <c r="I8" s="14">
        <v>0</v>
      </c>
    </row>
    <row r="9" spans="2:9" ht="146.25" x14ac:dyDescent="0.25">
      <c r="B9" s="67" t="s">
        <v>19</v>
      </c>
      <c r="C9" s="67">
        <v>2</v>
      </c>
      <c r="D9" s="68" t="s">
        <v>20</v>
      </c>
      <c r="E9" s="130" t="s">
        <v>93</v>
      </c>
      <c r="F9" s="14">
        <v>3</v>
      </c>
      <c r="G9" s="14">
        <v>0</v>
      </c>
      <c r="H9" s="14">
        <v>0</v>
      </c>
      <c r="I9" s="14">
        <v>0</v>
      </c>
    </row>
    <row r="10" spans="2:9" x14ac:dyDescent="0.25">
      <c r="B10" s="67"/>
      <c r="C10" s="67"/>
      <c r="D10" s="68" t="s">
        <v>21</v>
      </c>
      <c r="E10" s="166" t="s">
        <v>92</v>
      </c>
      <c r="F10" s="14">
        <v>0</v>
      </c>
      <c r="G10" s="14">
        <v>0</v>
      </c>
      <c r="H10" s="14">
        <v>0</v>
      </c>
      <c r="I10" s="14">
        <v>0</v>
      </c>
    </row>
    <row r="11" spans="2:9" x14ac:dyDescent="0.25">
      <c r="B11" s="67" t="s">
        <v>16</v>
      </c>
      <c r="C11" s="67">
        <v>22</v>
      </c>
      <c r="D11" s="68" t="s">
        <v>23</v>
      </c>
      <c r="E11" s="166" t="s">
        <v>92</v>
      </c>
      <c r="F11" s="14"/>
      <c r="G11" s="14"/>
      <c r="H11" s="14"/>
      <c r="I11" s="14"/>
    </row>
    <row r="12" spans="2:9" x14ac:dyDescent="0.25">
      <c r="B12" s="67" t="s">
        <v>22</v>
      </c>
      <c r="C12" s="67">
        <v>27</v>
      </c>
      <c r="D12" s="68" t="s">
        <v>24</v>
      </c>
      <c r="E12" s="166" t="s">
        <v>92</v>
      </c>
      <c r="F12" s="14">
        <v>0</v>
      </c>
      <c r="G12" s="14">
        <v>0</v>
      </c>
      <c r="H12" s="14">
        <v>0</v>
      </c>
      <c r="I12" s="14">
        <v>0</v>
      </c>
    </row>
    <row r="13" spans="2:9" ht="15.75" thickBot="1" x14ac:dyDescent="0.3">
      <c r="B13" s="304" t="s">
        <v>94</v>
      </c>
      <c r="C13" s="304"/>
      <c r="D13" s="304"/>
      <c r="E13" s="304"/>
      <c r="F13" s="150">
        <f>SUM(F8:F12)</f>
        <v>3</v>
      </c>
      <c r="G13" s="150">
        <f>SUM(G8:G12)</f>
        <v>0</v>
      </c>
      <c r="H13" s="150">
        <f>SUM(H8:H12)</f>
        <v>0</v>
      </c>
      <c r="I13" s="150">
        <f>SUM(I8:I12)</f>
        <v>0</v>
      </c>
    </row>
  </sheetData>
  <autoFilter ref="D7:I13"/>
  <mergeCells count="4">
    <mergeCell ref="B13:E13"/>
    <mergeCell ref="F6:I6"/>
    <mergeCell ref="B5:I5"/>
    <mergeCell ref="B1:I1"/>
  </mergeCells>
  <pageMargins left="0.23622047244094491" right="0.23622047244094491" top="0.74803149606299213" bottom="0.74803149606299213" header="0.31496062992125984" footer="0.31496062992125984"/>
  <pageSetup scale="91" fitToHeight="10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333"/>
  <sheetViews>
    <sheetView view="pageBreakPreview" topLeftCell="C1" zoomScale="130" zoomScaleNormal="85" zoomScaleSheetLayoutView="130" workbookViewId="0">
      <pane ySplit="8" topLeftCell="A9" activePane="bottomLeft" state="frozen"/>
      <selection activeCell="S34" sqref="S34"/>
      <selection pane="bottomLeft" activeCell="H32" sqref="H32"/>
    </sheetView>
  </sheetViews>
  <sheetFormatPr baseColWidth="10" defaultColWidth="11.42578125" defaultRowHeight="14.25" x14ac:dyDescent="0.2"/>
  <cols>
    <col min="1" max="1" width="13.42578125" style="32" hidden="1" customWidth="1"/>
    <col min="2" max="2" width="7.5703125" style="32" hidden="1" customWidth="1"/>
    <col min="3" max="3" width="23.28515625" style="32" customWidth="1"/>
    <col min="4" max="4" width="19.7109375" style="32" customWidth="1"/>
    <col min="5" max="5" width="13.42578125" style="32" customWidth="1"/>
    <col min="6" max="11" width="10.140625" style="32" customWidth="1"/>
    <col min="12" max="14" width="12.7109375" style="32" customWidth="1"/>
    <col min="15" max="30" width="11.42578125" style="32"/>
    <col min="31" max="35" width="11.42578125" style="39"/>
    <col min="36" max="36" width="15.42578125" style="39" customWidth="1"/>
    <col min="37" max="41" width="11.42578125" style="39"/>
    <col min="42" max="16384" width="11.42578125" style="32"/>
  </cols>
  <sheetData>
    <row r="1" spans="1:38" ht="18" customHeight="1" x14ac:dyDescent="0.25">
      <c r="C1" s="263" t="s">
        <v>95</v>
      </c>
      <c r="D1" s="263"/>
      <c r="E1" s="263"/>
      <c r="F1" s="263"/>
      <c r="G1" s="263"/>
      <c r="H1" s="263"/>
      <c r="I1" s="263"/>
      <c r="J1" s="263"/>
      <c r="K1" s="263"/>
      <c r="L1" s="263"/>
      <c r="M1" s="263"/>
      <c r="N1" s="263"/>
      <c r="O1" s="263"/>
    </row>
    <row r="2" spans="1:38" ht="18.75" customHeight="1" x14ac:dyDescent="0.25">
      <c r="C2" s="308"/>
      <c r="D2" s="309"/>
      <c r="E2" s="309"/>
      <c r="F2" s="309"/>
      <c r="G2" s="309"/>
      <c r="H2" s="309"/>
      <c r="I2" s="309"/>
      <c r="J2" s="309"/>
      <c r="K2" s="309"/>
      <c r="L2" s="309"/>
      <c r="M2" s="309"/>
      <c r="N2" s="309"/>
    </row>
    <row r="3" spans="1:38" ht="24.75" customHeight="1" x14ac:dyDescent="0.25">
      <c r="C3" s="309"/>
      <c r="D3" s="309"/>
      <c r="E3" s="309"/>
      <c r="F3" s="309"/>
      <c r="G3" s="309"/>
      <c r="H3" s="309"/>
      <c r="I3" s="309"/>
      <c r="J3" s="309"/>
      <c r="K3" s="309"/>
      <c r="L3" s="309"/>
      <c r="M3" s="309"/>
      <c r="N3" s="309"/>
    </row>
    <row r="4" spans="1:38" ht="76.150000000000006" customHeight="1" x14ac:dyDescent="0.25">
      <c r="A4" s="308" t="s">
        <v>96</v>
      </c>
      <c r="B4" s="308"/>
      <c r="C4" s="308"/>
      <c r="D4" s="308"/>
      <c r="E4" s="308"/>
      <c r="F4" s="308"/>
      <c r="G4" s="308"/>
      <c r="H4" s="308"/>
      <c r="I4" s="308"/>
      <c r="J4" s="308"/>
      <c r="K4" s="308"/>
      <c r="L4" s="308"/>
      <c r="M4" s="308"/>
      <c r="N4" s="308"/>
      <c r="O4" s="308"/>
    </row>
    <row r="5" spans="1:38" ht="12.75" customHeight="1" x14ac:dyDescent="0.25">
      <c r="C5" s="38"/>
      <c r="D5" s="38"/>
      <c r="E5" s="38"/>
      <c r="F5" s="38"/>
      <c r="G5" s="38"/>
      <c r="H5" s="38"/>
      <c r="I5" s="38"/>
      <c r="J5" s="38"/>
      <c r="K5" s="38"/>
      <c r="L5" s="38"/>
      <c r="M5" s="38"/>
      <c r="N5" s="38"/>
    </row>
    <row r="6" spans="1:38" ht="15.75" customHeight="1" x14ac:dyDescent="0.2">
      <c r="A6" s="307" t="s">
        <v>3</v>
      </c>
      <c r="B6" s="271" t="s">
        <v>4</v>
      </c>
      <c r="C6" s="307" t="s">
        <v>6</v>
      </c>
      <c r="D6" s="307" t="s">
        <v>97</v>
      </c>
      <c r="E6" s="307"/>
      <c r="F6" s="307"/>
      <c r="G6" s="307"/>
      <c r="H6" s="307"/>
      <c r="I6" s="307"/>
      <c r="J6" s="307"/>
      <c r="K6" s="310"/>
      <c r="L6" s="311" t="s">
        <v>98</v>
      </c>
      <c r="M6" s="311"/>
      <c r="N6" s="311"/>
      <c r="O6" s="264" t="s">
        <v>13</v>
      </c>
      <c r="Q6" s="32">
        <v>0</v>
      </c>
    </row>
    <row r="7" spans="1:38" ht="15" customHeight="1" x14ac:dyDescent="0.2">
      <c r="A7" s="275"/>
      <c r="B7" s="272"/>
      <c r="C7" s="275"/>
      <c r="D7" s="275" t="s">
        <v>99</v>
      </c>
      <c r="E7" s="275" t="s">
        <v>100</v>
      </c>
      <c r="F7" s="275" t="s">
        <v>101</v>
      </c>
      <c r="G7" s="275"/>
      <c r="H7" s="275"/>
      <c r="I7" s="275"/>
      <c r="J7" s="275"/>
      <c r="K7" s="277"/>
      <c r="L7" s="311"/>
      <c r="M7" s="311"/>
      <c r="N7" s="311"/>
      <c r="O7" s="265"/>
    </row>
    <row r="8" spans="1:38" ht="15" customHeight="1" x14ac:dyDescent="0.2">
      <c r="A8" s="275"/>
      <c r="B8" s="272"/>
      <c r="C8" s="275"/>
      <c r="D8" s="275"/>
      <c r="E8" s="275"/>
      <c r="F8" s="225" t="s">
        <v>7</v>
      </c>
      <c r="G8" s="225" t="s">
        <v>8</v>
      </c>
      <c r="H8" s="225" t="s">
        <v>9</v>
      </c>
      <c r="I8" s="225" t="s">
        <v>10</v>
      </c>
      <c r="J8" s="225" t="s">
        <v>11</v>
      </c>
      <c r="K8" s="227" t="s">
        <v>12</v>
      </c>
      <c r="L8" s="226" t="s">
        <v>102</v>
      </c>
      <c r="M8" s="226" t="s">
        <v>103</v>
      </c>
      <c r="N8" s="226" t="s">
        <v>104</v>
      </c>
      <c r="O8" s="265"/>
      <c r="X8" s="157"/>
      <c r="Y8" s="157"/>
      <c r="Z8" s="157"/>
      <c r="AA8" s="157"/>
      <c r="AB8" s="157"/>
      <c r="AC8" s="157"/>
      <c r="AD8" s="157"/>
      <c r="AE8" s="119"/>
      <c r="AF8" s="119"/>
      <c r="AG8" s="119"/>
      <c r="AH8" s="119"/>
      <c r="AI8" s="119"/>
      <c r="AJ8" s="119"/>
      <c r="AK8" s="119"/>
    </row>
    <row r="9" spans="1:38" x14ac:dyDescent="0.2">
      <c r="A9" s="67" t="s">
        <v>16</v>
      </c>
      <c r="B9" s="67">
        <v>1</v>
      </c>
      <c r="C9" s="67" t="s">
        <v>17</v>
      </c>
      <c r="D9" s="5">
        <v>1</v>
      </c>
      <c r="E9" s="5">
        <v>1</v>
      </c>
      <c r="F9" s="5">
        <v>1</v>
      </c>
      <c r="G9" s="5">
        <v>1</v>
      </c>
      <c r="H9" s="5">
        <v>1</v>
      </c>
      <c r="I9" s="5">
        <v>1</v>
      </c>
      <c r="J9" s="5">
        <v>1</v>
      </c>
      <c r="K9" s="5">
        <v>1</v>
      </c>
      <c r="L9" s="228">
        <v>1</v>
      </c>
      <c r="M9" s="228">
        <v>1</v>
      </c>
      <c r="N9" s="228">
        <v>1</v>
      </c>
      <c r="O9" s="14">
        <f t="shared" ref="O9:O13" si="0">COUNTIF(D9:N9,"1")</f>
        <v>11</v>
      </c>
    </row>
    <row r="10" spans="1:38" x14ac:dyDescent="0.2">
      <c r="A10" s="67" t="s">
        <v>19</v>
      </c>
      <c r="B10" s="67">
        <v>2</v>
      </c>
      <c r="C10" s="67" t="s">
        <v>20</v>
      </c>
      <c r="D10" s="5">
        <v>1</v>
      </c>
      <c r="E10" s="5">
        <v>1</v>
      </c>
      <c r="F10" s="5">
        <v>1</v>
      </c>
      <c r="G10" s="5">
        <v>1</v>
      </c>
      <c r="H10" s="5">
        <v>1</v>
      </c>
      <c r="I10" s="5">
        <v>1</v>
      </c>
      <c r="J10" s="5">
        <v>1</v>
      </c>
      <c r="K10" s="5">
        <v>1</v>
      </c>
      <c r="L10" s="5">
        <v>1</v>
      </c>
      <c r="M10" s="5">
        <v>1</v>
      </c>
      <c r="N10" s="5">
        <v>1</v>
      </c>
      <c r="O10" s="14">
        <f t="shared" si="0"/>
        <v>11</v>
      </c>
    </row>
    <row r="11" spans="1:38" x14ac:dyDescent="0.2">
      <c r="A11" s="67" t="s">
        <v>19</v>
      </c>
      <c r="B11" s="67">
        <v>3</v>
      </c>
      <c r="C11" s="67" t="s">
        <v>21</v>
      </c>
      <c r="D11" s="5">
        <v>1</v>
      </c>
      <c r="E11" s="5">
        <v>1</v>
      </c>
      <c r="F11" s="5">
        <v>1</v>
      </c>
      <c r="G11" s="5">
        <v>1</v>
      </c>
      <c r="H11" s="5">
        <v>1</v>
      </c>
      <c r="I11" s="5">
        <v>1</v>
      </c>
      <c r="J11" s="5">
        <v>1</v>
      </c>
      <c r="K11" s="5">
        <v>1</v>
      </c>
      <c r="L11" s="5">
        <v>1</v>
      </c>
      <c r="M11" s="5" t="s">
        <v>119</v>
      </c>
      <c r="N11" s="5">
        <v>1</v>
      </c>
      <c r="O11" s="14">
        <f t="shared" si="0"/>
        <v>10</v>
      </c>
      <c r="AF11" s="39" t="s">
        <v>105</v>
      </c>
      <c r="AG11" s="39">
        <f>SUM(F14:K14)</f>
        <v>30</v>
      </c>
    </row>
    <row r="12" spans="1:38" x14ac:dyDescent="0.2">
      <c r="A12" s="67" t="s">
        <v>22</v>
      </c>
      <c r="B12" s="67">
        <v>4</v>
      </c>
      <c r="C12" s="67" t="s">
        <v>23</v>
      </c>
      <c r="D12" s="5">
        <v>1</v>
      </c>
      <c r="E12" s="5">
        <v>1</v>
      </c>
      <c r="F12" s="5">
        <v>1</v>
      </c>
      <c r="G12" s="5">
        <v>1</v>
      </c>
      <c r="H12" s="5">
        <v>1</v>
      </c>
      <c r="I12" s="5">
        <v>1</v>
      </c>
      <c r="J12" s="5">
        <v>1</v>
      </c>
      <c r="K12" s="5">
        <v>1</v>
      </c>
      <c r="L12" s="5">
        <v>1</v>
      </c>
      <c r="M12" s="5">
        <v>1</v>
      </c>
      <c r="N12" s="5">
        <v>1</v>
      </c>
      <c r="O12" s="14">
        <f t="shared" si="0"/>
        <v>11</v>
      </c>
      <c r="AF12" s="39" t="s">
        <v>106</v>
      </c>
      <c r="AG12" s="39">
        <f>SUM(F15:K15)</f>
        <v>0</v>
      </c>
    </row>
    <row r="13" spans="1:38" x14ac:dyDescent="0.2">
      <c r="A13" s="67" t="s">
        <v>16</v>
      </c>
      <c r="B13" s="67">
        <v>5</v>
      </c>
      <c r="C13" s="67" t="s">
        <v>24</v>
      </c>
      <c r="D13" s="5">
        <v>1</v>
      </c>
      <c r="E13" s="5">
        <v>1</v>
      </c>
      <c r="F13" s="5">
        <v>1</v>
      </c>
      <c r="G13" s="5">
        <v>1</v>
      </c>
      <c r="H13" s="5">
        <v>1</v>
      </c>
      <c r="I13" s="5">
        <v>1</v>
      </c>
      <c r="J13" s="5">
        <v>1</v>
      </c>
      <c r="K13" s="5">
        <v>1</v>
      </c>
      <c r="L13" s="5">
        <v>1</v>
      </c>
      <c r="M13" s="5">
        <v>1</v>
      </c>
      <c r="N13" s="5">
        <v>1</v>
      </c>
      <c r="O13" s="14">
        <f t="shared" si="0"/>
        <v>11</v>
      </c>
      <c r="AF13" s="39" t="s">
        <v>107</v>
      </c>
      <c r="AG13" s="39">
        <f>SUM(F16:K16)</f>
        <v>0</v>
      </c>
    </row>
    <row r="14" spans="1:38" x14ac:dyDescent="0.2">
      <c r="A14" s="67" t="s">
        <v>108</v>
      </c>
      <c r="B14" s="67">
        <v>6</v>
      </c>
      <c r="C14" s="233"/>
      <c r="D14" s="239">
        <f t="shared" ref="D14:N14" si="1">COUNTIF(D9:D13, "1")</f>
        <v>5</v>
      </c>
      <c r="E14" s="239">
        <f t="shared" si="1"/>
        <v>5</v>
      </c>
      <c r="F14" s="239">
        <f t="shared" si="1"/>
        <v>5</v>
      </c>
      <c r="G14" s="239">
        <f t="shared" si="1"/>
        <v>5</v>
      </c>
      <c r="H14" s="239">
        <f t="shared" si="1"/>
        <v>5</v>
      </c>
      <c r="I14" s="239">
        <f t="shared" si="1"/>
        <v>5</v>
      </c>
      <c r="J14" s="239">
        <f t="shared" si="1"/>
        <v>5</v>
      </c>
      <c r="K14" s="239">
        <f t="shared" si="1"/>
        <v>5</v>
      </c>
      <c r="L14" s="239">
        <f t="shared" si="1"/>
        <v>5</v>
      </c>
      <c r="M14" s="239">
        <f t="shared" si="1"/>
        <v>4</v>
      </c>
      <c r="N14" s="239">
        <f t="shared" si="1"/>
        <v>5</v>
      </c>
      <c r="O14" s="239">
        <f>SUM(D14:N14)</f>
        <v>54</v>
      </c>
      <c r="AF14" s="39" t="s">
        <v>18</v>
      </c>
      <c r="AG14" s="39">
        <f>SUM(F17:K17)</f>
        <v>0</v>
      </c>
    </row>
    <row r="15" spans="1:38" x14ac:dyDescent="0.2">
      <c r="A15" s="67" t="s">
        <v>22</v>
      </c>
      <c r="B15" s="67">
        <v>7</v>
      </c>
      <c r="C15" s="195"/>
      <c r="D15" s="12">
        <f t="shared" ref="D15:N15" si="2">COUNTIF(D9:D13, "0")</f>
        <v>0</v>
      </c>
      <c r="E15" s="12">
        <f t="shared" si="2"/>
        <v>0</v>
      </c>
      <c r="F15" s="12">
        <f t="shared" si="2"/>
        <v>0</v>
      </c>
      <c r="G15" s="12">
        <f t="shared" si="2"/>
        <v>0</v>
      </c>
      <c r="H15" s="12">
        <f t="shared" si="2"/>
        <v>0</v>
      </c>
      <c r="I15" s="12">
        <f t="shared" si="2"/>
        <v>0</v>
      </c>
      <c r="J15" s="12">
        <f t="shared" si="2"/>
        <v>0</v>
      </c>
      <c r="K15" s="12">
        <f t="shared" si="2"/>
        <v>0</v>
      </c>
      <c r="L15" s="12">
        <f t="shared" si="2"/>
        <v>0</v>
      </c>
      <c r="M15" s="12">
        <f t="shared" si="2"/>
        <v>0</v>
      </c>
      <c r="N15" s="12">
        <f t="shared" si="2"/>
        <v>0</v>
      </c>
      <c r="O15" s="12">
        <f>SUM(D15:N15)</f>
        <v>0</v>
      </c>
    </row>
    <row r="16" spans="1:38" x14ac:dyDescent="0.2">
      <c r="A16" s="67" t="s">
        <v>19</v>
      </c>
      <c r="B16" s="67">
        <v>8</v>
      </c>
      <c r="C16" s="198"/>
      <c r="D16" s="12">
        <f t="shared" ref="D16:N16" si="3">COUNTIF(D9:D13, "J")</f>
        <v>0</v>
      </c>
      <c r="E16" s="12">
        <f t="shared" si="3"/>
        <v>0</v>
      </c>
      <c r="F16" s="12">
        <f t="shared" si="3"/>
        <v>0</v>
      </c>
      <c r="G16" s="12">
        <f t="shared" si="3"/>
        <v>0</v>
      </c>
      <c r="H16" s="12">
        <f t="shared" si="3"/>
        <v>0</v>
      </c>
      <c r="I16" s="12">
        <f t="shared" si="3"/>
        <v>0</v>
      </c>
      <c r="J16" s="12">
        <f t="shared" si="3"/>
        <v>0</v>
      </c>
      <c r="K16" s="12">
        <f t="shared" si="3"/>
        <v>0</v>
      </c>
      <c r="L16" s="12">
        <f t="shared" si="3"/>
        <v>0</v>
      </c>
      <c r="M16" s="12">
        <f t="shared" si="3"/>
        <v>1</v>
      </c>
      <c r="N16" s="12">
        <f t="shared" si="3"/>
        <v>0</v>
      </c>
      <c r="O16" s="12">
        <f>SUM(D16:N16)</f>
        <v>1</v>
      </c>
      <c r="AJ16" s="119"/>
      <c r="AK16" s="119" t="s">
        <v>105</v>
      </c>
      <c r="AL16" s="119" t="s">
        <v>106</v>
      </c>
    </row>
    <row r="17" spans="1:38" x14ac:dyDescent="0.2">
      <c r="A17" s="67" t="s">
        <v>109</v>
      </c>
      <c r="B17" s="67">
        <v>9</v>
      </c>
      <c r="C17" s="195"/>
      <c r="D17" s="12">
        <f t="shared" ref="D17:N17" si="4">COUNTIF(D9:D13, "V")</f>
        <v>0</v>
      </c>
      <c r="E17" s="12">
        <f t="shared" si="4"/>
        <v>0</v>
      </c>
      <c r="F17" s="12">
        <f t="shared" si="4"/>
        <v>0</v>
      </c>
      <c r="G17" s="12">
        <f t="shared" si="4"/>
        <v>0</v>
      </c>
      <c r="H17" s="12">
        <f t="shared" si="4"/>
        <v>0</v>
      </c>
      <c r="I17" s="12">
        <f t="shared" si="4"/>
        <v>0</v>
      </c>
      <c r="J17" s="12">
        <f t="shared" si="4"/>
        <v>0</v>
      </c>
      <c r="K17" s="12">
        <f t="shared" si="4"/>
        <v>0</v>
      </c>
      <c r="L17" s="12">
        <f t="shared" si="4"/>
        <v>0</v>
      </c>
      <c r="M17" s="12">
        <f t="shared" si="4"/>
        <v>0</v>
      </c>
      <c r="N17" s="12">
        <f t="shared" si="4"/>
        <v>0</v>
      </c>
      <c r="O17" s="12">
        <f>SUM(D17:N17)</f>
        <v>0</v>
      </c>
      <c r="AJ17" s="120" t="s">
        <v>110</v>
      </c>
      <c r="AK17" s="119">
        <f>F14</f>
        <v>5</v>
      </c>
      <c r="AL17" s="119">
        <f>F15+F16</f>
        <v>0</v>
      </c>
    </row>
    <row r="18" spans="1:38" ht="15" thickBot="1" x14ac:dyDescent="0.25">
      <c r="A18" s="67" t="s">
        <v>19</v>
      </c>
      <c r="B18" s="67">
        <v>10</v>
      </c>
      <c r="C18" s="234"/>
      <c r="D18" s="240">
        <f>SUM(D14:D17)</f>
        <v>5</v>
      </c>
      <c r="E18" s="240">
        <f t="shared" ref="E18:N18" si="5">SUM(E14:E17)</f>
        <v>5</v>
      </c>
      <c r="F18" s="240">
        <f t="shared" si="5"/>
        <v>5</v>
      </c>
      <c r="G18" s="240">
        <f t="shared" si="5"/>
        <v>5</v>
      </c>
      <c r="H18" s="240">
        <f t="shared" si="5"/>
        <v>5</v>
      </c>
      <c r="I18" s="240">
        <f t="shared" si="5"/>
        <v>5</v>
      </c>
      <c r="J18" s="240">
        <f t="shared" si="5"/>
        <v>5</v>
      </c>
      <c r="K18" s="240">
        <f t="shared" si="5"/>
        <v>5</v>
      </c>
      <c r="L18" s="240">
        <f t="shared" si="5"/>
        <v>5</v>
      </c>
      <c r="M18" s="240">
        <f t="shared" si="5"/>
        <v>5</v>
      </c>
      <c r="N18" s="240">
        <f t="shared" si="5"/>
        <v>5</v>
      </c>
      <c r="O18" s="240">
        <f>SUM(D18:N18)</f>
        <v>55</v>
      </c>
      <c r="AJ18" s="120" t="s">
        <v>111</v>
      </c>
      <c r="AK18" s="119">
        <f>G14</f>
        <v>5</v>
      </c>
      <c r="AL18" s="119">
        <f>G15+G16</f>
        <v>0</v>
      </c>
    </row>
    <row r="19" spans="1:38" x14ac:dyDescent="0.2">
      <c r="A19" s="67" t="s">
        <v>16</v>
      </c>
      <c r="B19" s="67">
        <v>11</v>
      </c>
      <c r="C19" s="78"/>
      <c r="D19" s="1"/>
      <c r="E19" s="1"/>
      <c r="F19" s="1"/>
      <c r="G19" s="1"/>
      <c r="H19" s="1"/>
      <c r="I19" s="1"/>
      <c r="J19" s="1"/>
      <c r="K19" s="1"/>
      <c r="L19" s="1"/>
      <c r="M19" s="1"/>
      <c r="N19" s="1"/>
      <c r="O19" s="1"/>
      <c r="AJ19" s="120" t="s">
        <v>112</v>
      </c>
      <c r="AK19" s="119">
        <f>H14</f>
        <v>5</v>
      </c>
      <c r="AL19" s="119">
        <f>H15+H16</f>
        <v>0</v>
      </c>
    </row>
    <row r="20" spans="1:38" x14ac:dyDescent="0.2">
      <c r="A20" s="67" t="s">
        <v>109</v>
      </c>
      <c r="B20" s="67">
        <v>12</v>
      </c>
      <c r="C20" s="1"/>
      <c r="D20" s="1"/>
      <c r="E20" s="1"/>
      <c r="F20" s="1"/>
      <c r="G20" s="1"/>
      <c r="H20" s="1"/>
      <c r="I20" s="1"/>
      <c r="J20" s="1"/>
      <c r="K20" s="1"/>
      <c r="L20" s="1"/>
      <c r="M20" s="1"/>
      <c r="N20" s="1"/>
      <c r="O20" s="1"/>
      <c r="AJ20" s="120" t="s">
        <v>113</v>
      </c>
      <c r="AK20" s="119">
        <f>I14</f>
        <v>5</v>
      </c>
      <c r="AL20" s="119">
        <f>I15+I16</f>
        <v>0</v>
      </c>
    </row>
    <row r="21" spans="1:38" x14ac:dyDescent="0.2">
      <c r="A21" s="67" t="s">
        <v>108</v>
      </c>
      <c r="B21" s="67">
        <v>13</v>
      </c>
      <c r="C21" s="1"/>
      <c r="D21" s="1"/>
      <c r="E21" s="1"/>
      <c r="F21" s="1"/>
      <c r="G21" s="1"/>
      <c r="H21" s="1"/>
      <c r="I21" s="1"/>
      <c r="J21" s="1"/>
      <c r="K21" s="1"/>
      <c r="L21" s="1"/>
      <c r="M21" s="1"/>
      <c r="N21" s="1"/>
      <c r="O21" s="1"/>
      <c r="AJ21" s="120" t="s">
        <v>114</v>
      </c>
      <c r="AK21" s="119">
        <f>J14</f>
        <v>5</v>
      </c>
      <c r="AL21" s="119">
        <f>J15+J16</f>
        <v>0</v>
      </c>
    </row>
    <row r="22" spans="1:38" x14ac:dyDescent="0.2">
      <c r="A22" s="67" t="s">
        <v>19</v>
      </c>
      <c r="B22" s="67">
        <v>14</v>
      </c>
      <c r="C22" s="92" t="s">
        <v>115</v>
      </c>
      <c r="D22" s="11">
        <v>1</v>
      </c>
      <c r="AJ22" s="120" t="s">
        <v>116</v>
      </c>
      <c r="AK22" s="119">
        <f>K14</f>
        <v>5</v>
      </c>
      <c r="AL22" s="119">
        <f>K15+K16</f>
        <v>0</v>
      </c>
    </row>
    <row r="23" spans="1:38" x14ac:dyDescent="0.2">
      <c r="A23" s="67" t="s">
        <v>108</v>
      </c>
      <c r="B23" s="67">
        <v>15</v>
      </c>
      <c r="C23" s="92" t="s">
        <v>117</v>
      </c>
      <c r="D23" s="11">
        <v>0</v>
      </c>
    </row>
    <row r="24" spans="1:38" x14ac:dyDescent="0.2">
      <c r="A24" s="67" t="s">
        <v>108</v>
      </c>
      <c r="B24" s="67">
        <v>16</v>
      </c>
      <c r="C24" s="92" t="s">
        <v>118</v>
      </c>
      <c r="D24" s="11" t="s">
        <v>119</v>
      </c>
    </row>
    <row r="25" spans="1:38" x14ac:dyDescent="0.2">
      <c r="A25" s="67" t="s">
        <v>109</v>
      </c>
      <c r="B25" s="67">
        <v>17</v>
      </c>
      <c r="C25" s="92" t="s">
        <v>120</v>
      </c>
      <c r="D25" s="11" t="s">
        <v>108</v>
      </c>
    </row>
    <row r="26" spans="1:38" ht="15" thickBot="1" x14ac:dyDescent="0.25">
      <c r="A26" s="67" t="s">
        <v>19</v>
      </c>
      <c r="B26" s="67">
        <v>18</v>
      </c>
      <c r="C26" s="200"/>
    </row>
    <row r="27" spans="1:38" x14ac:dyDescent="0.2">
      <c r="A27" s="67" t="s">
        <v>16</v>
      </c>
      <c r="B27" s="67">
        <v>19</v>
      </c>
      <c r="C27" s="200"/>
      <c r="D27" s="208"/>
      <c r="E27" s="314" t="s">
        <v>99</v>
      </c>
      <c r="F27" s="314" t="s">
        <v>100</v>
      </c>
      <c r="G27" s="314" t="s">
        <v>110</v>
      </c>
      <c r="H27" s="314" t="s">
        <v>111</v>
      </c>
      <c r="I27" s="314" t="s">
        <v>112</v>
      </c>
      <c r="J27" s="314" t="s">
        <v>113</v>
      </c>
      <c r="K27" s="314" t="s">
        <v>114</v>
      </c>
      <c r="L27" s="314" t="s">
        <v>116</v>
      </c>
      <c r="M27" s="314" t="s">
        <v>102</v>
      </c>
      <c r="N27" s="314" t="s">
        <v>103</v>
      </c>
      <c r="O27" s="314" t="s">
        <v>104</v>
      </c>
    </row>
    <row r="28" spans="1:38" x14ac:dyDescent="0.2">
      <c r="A28" s="67" t="s">
        <v>16</v>
      </c>
      <c r="B28" s="67">
        <v>20</v>
      </c>
      <c r="C28" s="200"/>
      <c r="D28" s="208"/>
      <c r="E28" s="315"/>
      <c r="F28" s="315"/>
      <c r="G28" s="315"/>
      <c r="H28" s="315"/>
      <c r="I28" s="315"/>
      <c r="J28" s="315"/>
      <c r="K28" s="315"/>
      <c r="L28" s="315"/>
      <c r="M28" s="315"/>
      <c r="N28" s="315"/>
      <c r="O28" s="315"/>
    </row>
    <row r="29" spans="1:38" x14ac:dyDescent="0.2">
      <c r="A29" s="67" t="s">
        <v>109</v>
      </c>
      <c r="B29" s="67">
        <v>21</v>
      </c>
      <c r="C29" s="200"/>
      <c r="D29" s="183" t="s">
        <v>105</v>
      </c>
      <c r="E29" s="184">
        <f t="shared" ref="E29:O29" si="6">D14</f>
        <v>5</v>
      </c>
      <c r="F29" s="184">
        <f t="shared" si="6"/>
        <v>5</v>
      </c>
      <c r="G29" s="184">
        <f t="shared" si="6"/>
        <v>5</v>
      </c>
      <c r="H29" s="184">
        <f t="shared" si="6"/>
        <v>5</v>
      </c>
      <c r="I29" s="184">
        <f t="shared" si="6"/>
        <v>5</v>
      </c>
      <c r="J29" s="184">
        <f t="shared" si="6"/>
        <v>5</v>
      </c>
      <c r="K29" s="184">
        <f t="shared" si="6"/>
        <v>5</v>
      </c>
      <c r="L29" s="184">
        <f t="shared" si="6"/>
        <v>5</v>
      </c>
      <c r="M29" s="184">
        <f t="shared" si="6"/>
        <v>5</v>
      </c>
      <c r="N29" s="184">
        <f t="shared" si="6"/>
        <v>4</v>
      </c>
      <c r="O29" s="184">
        <f t="shared" si="6"/>
        <v>5</v>
      </c>
    </row>
    <row r="30" spans="1:38" x14ac:dyDescent="0.2">
      <c r="A30" s="67" t="s">
        <v>16</v>
      </c>
      <c r="B30" s="67">
        <v>22</v>
      </c>
      <c r="C30" s="200"/>
      <c r="D30" s="183" t="s">
        <v>121</v>
      </c>
      <c r="E30" s="184">
        <f t="shared" ref="E30:O30" si="7">D15+D16</f>
        <v>0</v>
      </c>
      <c r="F30" s="184">
        <f t="shared" si="7"/>
        <v>0</v>
      </c>
      <c r="G30" s="184">
        <f t="shared" si="7"/>
        <v>0</v>
      </c>
      <c r="H30" s="184">
        <f t="shared" si="7"/>
        <v>0</v>
      </c>
      <c r="I30" s="184">
        <f t="shared" si="7"/>
        <v>0</v>
      </c>
      <c r="J30" s="184">
        <f t="shared" si="7"/>
        <v>0</v>
      </c>
      <c r="K30" s="184">
        <f t="shared" si="7"/>
        <v>0</v>
      </c>
      <c r="L30" s="184">
        <f t="shared" si="7"/>
        <v>0</v>
      </c>
      <c r="M30" s="184">
        <f t="shared" si="7"/>
        <v>0</v>
      </c>
      <c r="N30" s="184">
        <f t="shared" si="7"/>
        <v>1</v>
      </c>
      <c r="O30" s="184">
        <f t="shared" si="7"/>
        <v>0</v>
      </c>
    </row>
    <row r="31" spans="1:38" x14ac:dyDescent="0.2">
      <c r="A31" s="67" t="s">
        <v>22</v>
      </c>
      <c r="B31" s="67">
        <v>23</v>
      </c>
      <c r="C31" s="200"/>
      <c r="J31" s="200"/>
      <c r="K31" s="200"/>
      <c r="L31" s="200"/>
      <c r="M31" s="200"/>
      <c r="N31" s="200"/>
      <c r="O31" s="200"/>
    </row>
    <row r="32" spans="1:38" x14ac:dyDescent="0.2">
      <c r="A32" s="67" t="s">
        <v>16</v>
      </c>
      <c r="B32" s="67">
        <v>24</v>
      </c>
      <c r="C32" s="200"/>
      <c r="J32" s="200"/>
      <c r="K32" s="200"/>
      <c r="L32" s="200"/>
      <c r="M32" s="200"/>
      <c r="N32" s="200"/>
      <c r="O32" s="200"/>
    </row>
    <row r="33" spans="1:38" x14ac:dyDescent="0.2">
      <c r="A33" s="67" t="s">
        <v>19</v>
      </c>
      <c r="B33" s="67">
        <v>25</v>
      </c>
      <c r="C33" s="200"/>
      <c r="D33" s="39"/>
      <c r="E33" s="39"/>
      <c r="F33" s="39"/>
      <c r="G33" s="39"/>
      <c r="H33" s="39" t="s">
        <v>105</v>
      </c>
      <c r="I33" s="39" t="s">
        <v>121</v>
      </c>
      <c r="J33" s="200"/>
      <c r="K33" s="200"/>
      <c r="L33" s="200"/>
      <c r="M33" s="200"/>
      <c r="N33" s="200"/>
      <c r="O33" s="200"/>
    </row>
    <row r="34" spans="1:38" ht="15" thickBot="1" x14ac:dyDescent="0.25">
      <c r="A34" s="67" t="s">
        <v>19</v>
      </c>
      <c r="B34" s="67">
        <v>26</v>
      </c>
      <c r="C34" s="200"/>
      <c r="D34" s="39" t="s">
        <v>7</v>
      </c>
      <c r="E34" s="39">
        <f>G29</f>
        <v>5</v>
      </c>
      <c r="F34" s="39">
        <f>F15+F16</f>
        <v>0</v>
      </c>
      <c r="G34" s="39" t="s">
        <v>7</v>
      </c>
      <c r="H34" s="124">
        <f t="shared" ref="H34:I39" si="8">E34*100/5</f>
        <v>100</v>
      </c>
      <c r="I34" s="124">
        <f t="shared" si="8"/>
        <v>0</v>
      </c>
      <c r="J34" s="200"/>
      <c r="K34" s="200"/>
      <c r="L34" s="200"/>
      <c r="M34" s="200"/>
      <c r="N34" s="200"/>
      <c r="O34" s="200"/>
    </row>
    <row r="35" spans="1:38" ht="15" customHeight="1" x14ac:dyDescent="0.2">
      <c r="A35" s="67" t="s">
        <v>22</v>
      </c>
      <c r="B35" s="67">
        <v>27</v>
      </c>
      <c r="C35" s="200"/>
      <c r="D35" s="39" t="s">
        <v>8</v>
      </c>
      <c r="E35" s="39">
        <f>H29</f>
        <v>5</v>
      </c>
      <c r="F35" s="39">
        <f>G15+G16</f>
        <v>0</v>
      </c>
      <c r="G35" s="39" t="s">
        <v>8</v>
      </c>
      <c r="H35" s="124">
        <f t="shared" si="8"/>
        <v>100</v>
      </c>
      <c r="I35" s="124">
        <f t="shared" si="8"/>
        <v>0</v>
      </c>
      <c r="J35" s="200"/>
      <c r="K35" s="200"/>
      <c r="L35" s="200"/>
      <c r="M35" s="200"/>
      <c r="N35" s="200"/>
      <c r="O35" s="200"/>
      <c r="V35" s="316" t="s">
        <v>122</v>
      </c>
      <c r="W35" s="269"/>
      <c r="X35" s="318" t="s">
        <v>123</v>
      </c>
      <c r="Y35" s="320" t="s">
        <v>124</v>
      </c>
    </row>
    <row r="36" spans="1:38" x14ac:dyDescent="0.2">
      <c r="A36" s="67" t="s">
        <v>16</v>
      </c>
      <c r="B36" s="67">
        <v>28</v>
      </c>
      <c r="C36" s="200"/>
      <c r="D36" s="39" t="s">
        <v>9</v>
      </c>
      <c r="E36" s="39">
        <f>I29</f>
        <v>5</v>
      </c>
      <c r="F36" s="39">
        <f>H15+H16</f>
        <v>0</v>
      </c>
      <c r="G36" s="39" t="s">
        <v>9</v>
      </c>
      <c r="H36" s="124">
        <f t="shared" si="8"/>
        <v>100</v>
      </c>
      <c r="I36" s="124">
        <f t="shared" si="8"/>
        <v>0</v>
      </c>
      <c r="V36" s="317"/>
      <c r="W36" s="270"/>
      <c r="X36" s="319"/>
      <c r="Y36" s="321"/>
    </row>
    <row r="37" spans="1:38" x14ac:dyDescent="0.2">
      <c r="A37" s="67" t="s">
        <v>109</v>
      </c>
      <c r="B37" s="67">
        <v>29</v>
      </c>
      <c r="C37" s="200"/>
      <c r="D37" s="39" t="s">
        <v>10</v>
      </c>
      <c r="E37" s="39">
        <f>J29</f>
        <v>5</v>
      </c>
      <c r="F37" s="39">
        <f>I15+I16</f>
        <v>0</v>
      </c>
      <c r="G37" s="39" t="s">
        <v>10</v>
      </c>
      <c r="H37" s="124">
        <f t="shared" si="8"/>
        <v>100</v>
      </c>
      <c r="I37" s="124">
        <f t="shared" si="8"/>
        <v>0</v>
      </c>
      <c r="V37" s="312" t="s">
        <v>125</v>
      </c>
      <c r="W37" s="312"/>
      <c r="X37" s="244">
        <f>D14</f>
        <v>5</v>
      </c>
      <c r="Y37" s="244">
        <f>E14</f>
        <v>5</v>
      </c>
    </row>
    <row r="38" spans="1:38" x14ac:dyDescent="0.2">
      <c r="A38" s="67" t="s">
        <v>22</v>
      </c>
      <c r="B38" s="67">
        <v>30</v>
      </c>
      <c r="C38" s="200"/>
      <c r="D38" s="39" t="s">
        <v>11</v>
      </c>
      <c r="E38" s="39">
        <f>K29</f>
        <v>5</v>
      </c>
      <c r="F38" s="39">
        <f>J15+J16</f>
        <v>0</v>
      </c>
      <c r="G38" s="39" t="s">
        <v>11</v>
      </c>
      <c r="H38" s="124">
        <f t="shared" si="8"/>
        <v>100</v>
      </c>
      <c r="I38" s="124">
        <f t="shared" si="8"/>
        <v>0</v>
      </c>
      <c r="V38" s="313" t="s">
        <v>126</v>
      </c>
      <c r="W38" s="313"/>
      <c r="X38" s="245">
        <f>(D15+D16)</f>
        <v>0</v>
      </c>
      <c r="Y38" s="245">
        <f>(E15+E16)</f>
        <v>0</v>
      </c>
    </row>
    <row r="39" spans="1:38" ht="15" thickBot="1" x14ac:dyDescent="0.25">
      <c r="A39" s="67" t="s">
        <v>22</v>
      </c>
      <c r="B39" s="67">
        <v>31</v>
      </c>
      <c r="C39" s="200"/>
      <c r="D39" s="39" t="s">
        <v>12</v>
      </c>
      <c r="E39" s="39">
        <f>L29</f>
        <v>5</v>
      </c>
      <c r="F39" s="39">
        <f>K15+K16</f>
        <v>0</v>
      </c>
      <c r="G39" s="39" t="s">
        <v>12</v>
      </c>
      <c r="H39" s="124">
        <f t="shared" si="8"/>
        <v>100</v>
      </c>
      <c r="I39" s="124">
        <f t="shared" si="8"/>
        <v>0</v>
      </c>
      <c r="V39" s="50"/>
      <c r="W39" s="50"/>
      <c r="X39" s="50"/>
      <c r="Y39" s="50"/>
    </row>
    <row r="40" spans="1:38" x14ac:dyDescent="0.2">
      <c r="A40" s="67" t="s">
        <v>16</v>
      </c>
      <c r="B40" s="67">
        <v>32</v>
      </c>
      <c r="C40" s="200"/>
      <c r="D40" s="200"/>
      <c r="E40" s="200"/>
      <c r="F40" s="200"/>
      <c r="G40" s="200"/>
      <c r="H40" s="200"/>
      <c r="I40" s="200"/>
      <c r="J40" s="200"/>
      <c r="K40" s="200"/>
      <c r="L40" s="200"/>
      <c r="M40" s="200"/>
      <c r="N40" s="200"/>
      <c r="O40" s="200"/>
    </row>
    <row r="41" spans="1:38" ht="15" customHeight="1" x14ac:dyDescent="0.2">
      <c r="A41" s="241" t="s">
        <v>105</v>
      </c>
      <c r="B41" s="192"/>
      <c r="AJ41" s="119"/>
      <c r="AK41" s="119" t="s">
        <v>105</v>
      </c>
      <c r="AL41" s="119" t="s">
        <v>106</v>
      </c>
    </row>
    <row r="42" spans="1:38" ht="15" customHeight="1" x14ac:dyDescent="0.2">
      <c r="A42" s="193" t="s">
        <v>121</v>
      </c>
      <c r="B42" s="194"/>
      <c r="AF42" s="39" t="s">
        <v>105</v>
      </c>
      <c r="AG42" s="39">
        <f>D14+E14</f>
        <v>10</v>
      </c>
      <c r="AJ42" s="120" t="s">
        <v>99</v>
      </c>
      <c r="AK42" s="119">
        <f>D14</f>
        <v>5</v>
      </c>
      <c r="AL42" s="119">
        <f>D15+D16</f>
        <v>0</v>
      </c>
    </row>
    <row r="43" spans="1:38" ht="21" customHeight="1" x14ac:dyDescent="0.2">
      <c r="A43" s="196" t="s">
        <v>127</v>
      </c>
      <c r="B43" s="197"/>
      <c r="AF43" s="39" t="s">
        <v>106</v>
      </c>
      <c r="AG43" s="39">
        <f>D15+E15</f>
        <v>0</v>
      </c>
      <c r="AJ43" s="120" t="s">
        <v>100</v>
      </c>
      <c r="AK43" s="119">
        <f>E14</f>
        <v>5</v>
      </c>
      <c r="AL43" s="119">
        <f>E15+E16</f>
        <v>0</v>
      </c>
    </row>
    <row r="44" spans="1:38" ht="15" customHeight="1" x14ac:dyDescent="0.2">
      <c r="A44" s="193" t="s">
        <v>18</v>
      </c>
      <c r="B44" s="194"/>
      <c r="AF44" s="39" t="s">
        <v>107</v>
      </c>
      <c r="AG44" s="39">
        <f>D16+E16</f>
        <v>0</v>
      </c>
      <c r="AJ44" s="120"/>
      <c r="AK44" s="119"/>
      <c r="AL44" s="119"/>
    </row>
    <row r="45" spans="1:38" ht="15.75" customHeight="1" thickBot="1" x14ac:dyDescent="0.25">
      <c r="A45" s="242" t="s">
        <v>13</v>
      </c>
      <c r="B45" s="199"/>
      <c r="AF45" s="39" t="s">
        <v>18</v>
      </c>
      <c r="AG45" s="39">
        <f>D17+E17</f>
        <v>0</v>
      </c>
      <c r="AJ45" s="120"/>
      <c r="AK45" s="119"/>
      <c r="AL45" s="119"/>
    </row>
    <row r="46" spans="1:38" x14ac:dyDescent="0.2">
      <c r="AJ46" s="120"/>
      <c r="AK46" s="119"/>
      <c r="AL46" s="119"/>
    </row>
    <row r="47" spans="1:38" x14ac:dyDescent="0.2">
      <c r="AJ47" s="120"/>
      <c r="AK47" s="119"/>
      <c r="AL47" s="119"/>
    </row>
    <row r="48" spans="1:38" x14ac:dyDescent="0.2">
      <c r="C48" s="40"/>
      <c r="D48" s="40"/>
      <c r="E48" s="40"/>
      <c r="F48" s="40"/>
      <c r="G48" s="40"/>
      <c r="H48" s="40"/>
      <c r="I48" s="40"/>
      <c r="J48" s="40"/>
      <c r="K48" s="40"/>
      <c r="L48" s="40"/>
      <c r="M48" s="40"/>
      <c r="N48" s="40"/>
      <c r="O48" s="40"/>
    </row>
    <row r="49" spans="2:15" ht="14.25" customHeight="1" x14ac:dyDescent="0.2">
      <c r="B49" s="82"/>
      <c r="C49" s="40"/>
      <c r="D49" s="40"/>
      <c r="E49" s="40"/>
      <c r="F49" s="40"/>
      <c r="G49" s="40"/>
      <c r="H49" s="40"/>
      <c r="I49" s="40"/>
      <c r="J49" s="40"/>
      <c r="K49" s="40"/>
      <c r="L49" s="40"/>
      <c r="M49" s="40"/>
      <c r="N49" s="40"/>
      <c r="O49" s="40"/>
    </row>
    <row r="50" spans="2:15" x14ac:dyDescent="0.2">
      <c r="B50" s="82"/>
      <c r="C50" s="40"/>
      <c r="D50" s="40"/>
      <c r="E50" s="40"/>
      <c r="F50" s="40"/>
      <c r="G50" s="40"/>
      <c r="H50" s="40"/>
      <c r="I50" s="40"/>
      <c r="J50" s="40"/>
      <c r="K50" s="40"/>
      <c r="L50" s="40"/>
      <c r="M50" s="40"/>
      <c r="N50" s="40"/>
      <c r="O50" s="40"/>
    </row>
    <row r="51" spans="2:15" x14ac:dyDescent="0.2">
      <c r="B51" s="82"/>
      <c r="C51" s="40"/>
      <c r="D51" s="40"/>
      <c r="E51" s="40"/>
      <c r="F51" s="40"/>
      <c r="G51" s="40"/>
      <c r="H51" s="40"/>
      <c r="I51" s="40"/>
      <c r="J51" s="40"/>
      <c r="K51" s="40"/>
      <c r="L51" s="40"/>
      <c r="M51" s="40"/>
      <c r="N51" s="40"/>
      <c r="O51" s="40"/>
    </row>
    <row r="52" spans="2:15" x14ac:dyDescent="0.2">
      <c r="B52" s="82"/>
      <c r="C52" s="40"/>
      <c r="D52" s="40"/>
      <c r="E52" s="40"/>
      <c r="F52" s="40"/>
      <c r="G52" s="40"/>
      <c r="H52" s="40"/>
      <c r="I52" s="40"/>
      <c r="J52" s="40"/>
      <c r="K52" s="40"/>
      <c r="L52" s="40"/>
      <c r="M52" s="40"/>
      <c r="N52" s="40"/>
      <c r="O52" s="40"/>
    </row>
    <row r="53" spans="2:15" x14ac:dyDescent="0.2">
      <c r="C53" s="40"/>
      <c r="D53" s="40"/>
      <c r="E53" s="40"/>
      <c r="F53" s="40"/>
      <c r="G53" s="40"/>
      <c r="H53" s="40"/>
      <c r="I53" s="40"/>
      <c r="J53" s="40"/>
      <c r="K53" s="40"/>
      <c r="L53" s="40"/>
      <c r="M53" s="40"/>
      <c r="N53" s="40"/>
      <c r="O53" s="40"/>
    </row>
    <row r="54" spans="2:15" x14ac:dyDescent="0.2">
      <c r="C54" s="40"/>
      <c r="D54" s="40"/>
      <c r="E54" s="40"/>
      <c r="F54" s="40"/>
      <c r="G54" s="40"/>
      <c r="H54" s="40"/>
      <c r="I54" s="40"/>
      <c r="J54" s="40"/>
      <c r="K54" s="40"/>
      <c r="L54" s="40"/>
      <c r="M54" s="40"/>
      <c r="N54" s="40"/>
      <c r="O54" s="40"/>
    </row>
    <row r="55" spans="2:15" x14ac:dyDescent="0.2">
      <c r="C55" s="40"/>
      <c r="D55" s="40"/>
      <c r="E55" s="40"/>
      <c r="F55" s="40"/>
      <c r="G55" s="40"/>
      <c r="H55" s="40"/>
      <c r="I55" s="40"/>
      <c r="J55" s="40"/>
      <c r="K55" s="40"/>
      <c r="L55" s="40"/>
      <c r="M55" s="40"/>
      <c r="N55" s="40"/>
      <c r="O55" s="40"/>
    </row>
    <row r="56" spans="2:15" x14ac:dyDescent="0.2">
      <c r="C56" s="40"/>
      <c r="D56" s="40"/>
      <c r="E56" s="40"/>
      <c r="F56" s="40"/>
      <c r="G56" s="40"/>
      <c r="H56" s="40"/>
      <c r="I56" s="40"/>
      <c r="J56" s="40"/>
      <c r="K56" s="40"/>
      <c r="L56" s="40"/>
      <c r="M56" s="40"/>
      <c r="N56" s="40"/>
      <c r="O56" s="40"/>
    </row>
    <row r="57" spans="2:15" x14ac:dyDescent="0.2">
      <c r="C57" s="40"/>
      <c r="D57" s="40"/>
      <c r="E57" s="40"/>
      <c r="F57" s="40"/>
      <c r="G57" s="40"/>
      <c r="H57" s="40"/>
      <c r="I57" s="40"/>
      <c r="J57" s="40"/>
      <c r="K57" s="40"/>
      <c r="L57" s="40"/>
      <c r="M57" s="40"/>
      <c r="N57" s="40"/>
      <c r="O57" s="40"/>
    </row>
    <row r="58" spans="2:15" x14ac:dyDescent="0.2">
      <c r="C58" s="40"/>
      <c r="D58" s="40"/>
      <c r="E58" s="40"/>
      <c r="F58" s="40"/>
      <c r="G58" s="40"/>
      <c r="H58" s="40"/>
      <c r="I58" s="40"/>
      <c r="J58" s="40"/>
      <c r="K58" s="40"/>
      <c r="L58" s="40"/>
      <c r="M58" s="40"/>
      <c r="N58" s="40"/>
      <c r="O58" s="40"/>
    </row>
    <row r="59" spans="2:15" x14ac:dyDescent="0.2">
      <c r="C59" s="40"/>
      <c r="D59" s="40"/>
      <c r="E59" s="40"/>
      <c r="F59" s="40"/>
      <c r="G59" s="40"/>
      <c r="H59" s="40"/>
      <c r="I59" s="40"/>
      <c r="J59" s="40"/>
      <c r="K59" s="40"/>
      <c r="L59" s="40"/>
      <c r="M59" s="40"/>
      <c r="N59" s="40"/>
      <c r="O59" s="40"/>
    </row>
    <row r="60" spans="2:15" x14ac:dyDescent="0.2">
      <c r="C60" s="40"/>
      <c r="D60" s="40"/>
      <c r="E60" s="40"/>
      <c r="F60" s="40"/>
      <c r="G60" s="40"/>
      <c r="H60" s="40"/>
      <c r="I60" s="40"/>
      <c r="J60" s="40"/>
      <c r="K60" s="40"/>
      <c r="L60" s="40"/>
      <c r="M60" s="40"/>
      <c r="N60" s="40"/>
      <c r="O60" s="40"/>
    </row>
    <row r="61" spans="2:15" x14ac:dyDescent="0.2">
      <c r="C61" s="40"/>
      <c r="D61" s="40"/>
      <c r="E61" s="40"/>
      <c r="F61" s="40"/>
      <c r="G61" s="40"/>
      <c r="H61" s="40"/>
      <c r="I61" s="40"/>
      <c r="J61" s="40"/>
      <c r="K61" s="40"/>
      <c r="L61" s="40"/>
      <c r="M61" s="40"/>
      <c r="N61" s="40"/>
      <c r="O61" s="40"/>
    </row>
    <row r="62" spans="2:15" x14ac:dyDescent="0.2">
      <c r="C62" s="40"/>
      <c r="D62" s="40"/>
      <c r="E62" s="40"/>
      <c r="F62" s="40"/>
      <c r="G62" s="40"/>
      <c r="H62" s="40"/>
      <c r="I62" s="40"/>
      <c r="J62" s="40"/>
      <c r="K62" s="40"/>
      <c r="L62" s="40"/>
      <c r="M62" s="40"/>
      <c r="N62" s="40"/>
      <c r="O62" s="40"/>
    </row>
    <row r="69" spans="32:38" x14ac:dyDescent="0.2">
      <c r="AF69" s="39" t="s">
        <v>105</v>
      </c>
      <c r="AG69" s="39">
        <f>L14+M14+N14</f>
        <v>14</v>
      </c>
      <c r="AJ69" s="119"/>
      <c r="AK69" s="119" t="s">
        <v>105</v>
      </c>
      <c r="AL69" s="119" t="s">
        <v>106</v>
      </c>
    </row>
    <row r="70" spans="32:38" x14ac:dyDescent="0.2">
      <c r="AF70" s="39" t="s">
        <v>106</v>
      </c>
      <c r="AG70" s="39">
        <f>L15+M15+N15</f>
        <v>0</v>
      </c>
      <c r="AJ70" s="120" t="s">
        <v>102</v>
      </c>
      <c r="AK70" s="119">
        <f>L14</f>
        <v>5</v>
      </c>
      <c r="AL70" s="119">
        <f>L15+L16</f>
        <v>0</v>
      </c>
    </row>
    <row r="71" spans="32:38" x14ac:dyDescent="0.2">
      <c r="AF71" s="39" t="s">
        <v>107</v>
      </c>
      <c r="AG71" s="39">
        <f>L16+M16+N16</f>
        <v>1</v>
      </c>
      <c r="AJ71" s="120" t="s">
        <v>103</v>
      </c>
      <c r="AK71" s="119">
        <f>M14</f>
        <v>4</v>
      </c>
      <c r="AL71" s="119">
        <f>M15+M16</f>
        <v>1</v>
      </c>
    </row>
    <row r="72" spans="32:38" x14ac:dyDescent="0.2">
      <c r="AF72" s="39" t="s">
        <v>18</v>
      </c>
      <c r="AG72" s="39">
        <f>L17+M17+N17</f>
        <v>0</v>
      </c>
      <c r="AJ72" s="120" t="s">
        <v>104</v>
      </c>
      <c r="AK72" s="119">
        <f>N14</f>
        <v>5</v>
      </c>
      <c r="AL72" s="119">
        <f>N15+N16</f>
        <v>0</v>
      </c>
    </row>
    <row r="313" spans="19:19" ht="15" customHeight="1" x14ac:dyDescent="0.2"/>
    <row r="314" spans="19:19" ht="15" customHeight="1" x14ac:dyDescent="0.2"/>
    <row r="315" spans="19:19" ht="15" customHeight="1" x14ac:dyDescent="0.2"/>
    <row r="316" spans="19:19" ht="15" customHeight="1" x14ac:dyDescent="0.2"/>
    <row r="317" spans="19:19" ht="15.75" customHeight="1" x14ac:dyDescent="0.2"/>
    <row r="318" spans="19:19" x14ac:dyDescent="0.2">
      <c r="S318" s="40"/>
    </row>
    <row r="319" spans="19:19" x14ac:dyDescent="0.2">
      <c r="S319" s="40"/>
    </row>
    <row r="320" spans="19:19" x14ac:dyDescent="0.2">
      <c r="S320" s="40"/>
    </row>
    <row r="321" spans="16:16" x14ac:dyDescent="0.2">
      <c r="P321" s="250"/>
    </row>
    <row r="325" spans="16:16" ht="12.75" customHeight="1" x14ac:dyDescent="0.2"/>
    <row r="329" spans="16:16" ht="15" customHeight="1" x14ac:dyDescent="0.2"/>
    <row r="331" spans="16:16" ht="12.75" customHeight="1" x14ac:dyDescent="0.2"/>
    <row r="332" spans="16:16" ht="12.6" customHeight="1" x14ac:dyDescent="0.2"/>
    <row r="333" spans="16:16" ht="12.6" customHeight="1" x14ac:dyDescent="0.2"/>
  </sheetData>
  <sortState ref="A9:Q308">
    <sortCondition ref="A9:A308"/>
  </sortState>
  <mergeCells count="29">
    <mergeCell ref="E27:E28"/>
    <mergeCell ref="F27:F28"/>
    <mergeCell ref="X35:X36"/>
    <mergeCell ref="Y35:Y36"/>
    <mergeCell ref="K27:K28"/>
    <mergeCell ref="L27:L28"/>
    <mergeCell ref="M27:M28"/>
    <mergeCell ref="N27:N28"/>
    <mergeCell ref="V37:W37"/>
    <mergeCell ref="V38:W38"/>
    <mergeCell ref="O27:O28"/>
    <mergeCell ref="G27:G28"/>
    <mergeCell ref="H27:H28"/>
    <mergeCell ref="V35:W36"/>
    <mergeCell ref="I27:I28"/>
    <mergeCell ref="J27:J28"/>
    <mergeCell ref="A6:A8"/>
    <mergeCell ref="A4:O4"/>
    <mergeCell ref="C1:O1"/>
    <mergeCell ref="C2:N2"/>
    <mergeCell ref="C3:N3"/>
    <mergeCell ref="C6:C8"/>
    <mergeCell ref="D6:K6"/>
    <mergeCell ref="L6:N7"/>
    <mergeCell ref="O6:O8"/>
    <mergeCell ref="D7:D8"/>
    <mergeCell ref="E7:E8"/>
    <mergeCell ref="F7:K7"/>
    <mergeCell ref="B6:B8"/>
  </mergeCells>
  <conditionalFormatting sqref="D22">
    <cfRule type="cellIs" dxfId="191" priority="151" operator="equal">
      <formula>1</formula>
    </cfRule>
  </conditionalFormatting>
  <conditionalFormatting sqref="D23">
    <cfRule type="cellIs" dxfId="190" priority="150" operator="equal">
      <formula>0</formula>
    </cfRule>
  </conditionalFormatting>
  <conditionalFormatting sqref="D24">
    <cfRule type="cellIs" dxfId="189" priority="149" operator="equal">
      <formula>"J"</formula>
    </cfRule>
  </conditionalFormatting>
  <conditionalFormatting sqref="D25">
    <cfRule type="cellIs" dxfId="188" priority="148" operator="equal">
      <formula>"V"</formula>
    </cfRule>
  </conditionalFormatting>
  <conditionalFormatting sqref="D9:N13">
    <cfRule type="cellIs" dxfId="187" priority="107" operator="equal">
      <formula>"V"</formula>
    </cfRule>
    <cfRule type="cellIs" dxfId="186" priority="108" operator="equal">
      <formula>"V"</formula>
    </cfRule>
    <cfRule type="cellIs" dxfId="185" priority="109" operator="equal">
      <formula>"J"</formula>
    </cfRule>
    <cfRule type="cellIs" dxfId="184" priority="110" operator="equal">
      <formula>0</formula>
    </cfRule>
    <cfRule type="cellIs" dxfId="183" priority="111" operator="equal">
      <formula>1</formula>
    </cfRule>
  </conditionalFormatting>
  <pageMargins left="0.70866141732283472" right="0.70866141732283472" top="0.74803149606299213" bottom="0.74803149606299213" header="0.31496062992125984" footer="0.31496062992125984"/>
  <pageSetup scale="71" fitToHeight="100" orientation="landscape" r:id="rId1"/>
  <rowBreaks count="3" manualBreakCount="3">
    <brk id="40" min="15" max="29" man="1"/>
    <brk id="40" max="14" man="1"/>
    <brk id="66" min="15" max="2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B1:AK304"/>
  <sheetViews>
    <sheetView view="pageBreakPreview" zoomScaleNormal="100" zoomScaleSheetLayoutView="100" workbookViewId="0">
      <pane ySplit="6" topLeftCell="A7" activePane="bottomLeft" state="frozen"/>
      <selection activeCell="S34" sqref="S34"/>
      <selection pane="bottomLeft" activeCell="G13" sqref="G13"/>
    </sheetView>
  </sheetViews>
  <sheetFormatPr baseColWidth="10" defaultColWidth="11.42578125" defaultRowHeight="14.25" x14ac:dyDescent="0.2"/>
  <cols>
    <col min="1" max="1" width="3.28515625" style="32" customWidth="1"/>
    <col min="2" max="2" width="18.5703125" style="88" customWidth="1"/>
    <col min="3" max="4" width="10.7109375" style="32" customWidth="1"/>
    <col min="5" max="5" width="37.42578125" style="32" customWidth="1"/>
    <col min="6" max="8" width="11.42578125" style="32"/>
    <col min="9" max="10" width="0" style="32" hidden="1" customWidth="1"/>
    <col min="11" max="16384" width="11.42578125" style="32"/>
  </cols>
  <sheetData>
    <row r="1" spans="2:37" ht="27" customHeight="1" x14ac:dyDescent="0.25">
      <c r="B1" s="263" t="s">
        <v>128</v>
      </c>
      <c r="C1" s="263"/>
      <c r="D1" s="263"/>
      <c r="E1" s="263"/>
    </row>
    <row r="2" spans="2:37" ht="18" customHeight="1" x14ac:dyDescent="0.25">
      <c r="B2" s="87"/>
      <c r="C2" s="46"/>
      <c r="D2" s="46"/>
      <c r="E2" s="46"/>
    </row>
    <row r="3" spans="2:37" ht="57" customHeight="1" x14ac:dyDescent="0.2">
      <c r="B3" s="267" t="s">
        <v>129</v>
      </c>
      <c r="C3" s="322"/>
      <c r="D3" s="322"/>
      <c r="E3" s="322"/>
    </row>
    <row r="4" spans="2:37" ht="6" customHeight="1" thickBot="1" x14ac:dyDescent="0.3">
      <c r="B4" s="87"/>
      <c r="C4" s="248"/>
      <c r="D4" s="248"/>
      <c r="E4" s="248"/>
    </row>
    <row r="5" spans="2:37" ht="12.75" customHeight="1" x14ac:dyDescent="0.2">
      <c r="B5" s="323" t="s">
        <v>130</v>
      </c>
      <c r="C5" s="324"/>
      <c r="D5" s="324"/>
      <c r="E5" s="324"/>
    </row>
    <row r="6" spans="2:37" ht="24" customHeight="1" x14ac:dyDescent="0.2">
      <c r="B6" s="325" t="s">
        <v>6</v>
      </c>
      <c r="C6" s="101" t="s">
        <v>99</v>
      </c>
      <c r="D6" s="101" t="s">
        <v>100</v>
      </c>
      <c r="E6" s="327" t="s">
        <v>41</v>
      </c>
    </row>
    <row r="7" spans="2:37" s="47" customFormat="1" ht="35.25" customHeight="1" thickBot="1" x14ac:dyDescent="0.25">
      <c r="B7" s="326"/>
      <c r="C7" s="102" t="s">
        <v>131</v>
      </c>
      <c r="D7" s="102" t="s">
        <v>131</v>
      </c>
      <c r="E7" s="328"/>
    </row>
    <row r="8" spans="2:37" s="47" customFormat="1" ht="15" customHeight="1" x14ac:dyDescent="0.2">
      <c r="B8" s="67" t="s">
        <v>17</v>
      </c>
      <c r="C8" s="8"/>
      <c r="D8" s="8"/>
      <c r="E8" s="8"/>
      <c r="X8" s="33"/>
      <c r="Y8" s="33"/>
      <c r="Z8" s="33"/>
      <c r="AA8" s="33"/>
      <c r="AB8" s="33"/>
      <c r="AC8" s="33"/>
      <c r="AD8" s="33"/>
      <c r="AE8" s="33"/>
      <c r="AF8" s="33"/>
      <c r="AG8" s="33"/>
      <c r="AH8" s="33"/>
      <c r="AI8" s="33"/>
      <c r="AJ8" s="33"/>
      <c r="AK8" s="33"/>
    </row>
    <row r="9" spans="2:37" s="47" customFormat="1" ht="15" customHeight="1" x14ac:dyDescent="0.2">
      <c r="B9" s="67" t="s">
        <v>20</v>
      </c>
      <c r="C9" s="8"/>
      <c r="D9" s="8"/>
      <c r="E9" s="8"/>
    </row>
    <row r="10" spans="2:37" s="47" customFormat="1" ht="15" customHeight="1" x14ac:dyDescent="0.2">
      <c r="B10" s="67" t="s">
        <v>21</v>
      </c>
      <c r="C10" s="8"/>
      <c r="D10" s="8"/>
      <c r="E10" s="8"/>
    </row>
    <row r="11" spans="2:37" s="47" customFormat="1" ht="15" customHeight="1" x14ac:dyDescent="0.2">
      <c r="B11" s="67" t="s">
        <v>23</v>
      </c>
      <c r="C11" s="8"/>
      <c r="D11" s="8"/>
      <c r="E11" s="8"/>
    </row>
    <row r="12" spans="2:37" s="47" customFormat="1" ht="15" customHeight="1" x14ac:dyDescent="0.2">
      <c r="B12" s="67" t="s">
        <v>24</v>
      </c>
      <c r="C12" s="8"/>
      <c r="D12" s="8"/>
      <c r="E12" s="8"/>
    </row>
    <row r="13" spans="2:37" x14ac:dyDescent="0.2">
      <c r="B13" s="132" t="s">
        <v>25</v>
      </c>
      <c r="C13" s="19">
        <f>COUNTIF(C7:C12,F20)+COUNTIF(C7:C12, F21)+COUNTIF(C7:C12, F22)+COUNTIF(C7:C12, F23)+COUNTIF(C7:C12, F24)+COUNTIF(C7:C12, F25)</f>
        <v>0</v>
      </c>
      <c r="D13" s="19">
        <f>COUNTIF(D7:D12,G20)+COUNTIF(D7:D12, G21)+COUNTIF(D7:D12, G22)</f>
        <v>0</v>
      </c>
      <c r="E13" s="19">
        <f>COUNTA(E7:E12)</f>
        <v>0</v>
      </c>
    </row>
    <row r="14" spans="2:37" ht="15" thickBot="1" x14ac:dyDescent="0.25">
      <c r="B14" s="10"/>
      <c r="C14" s="10"/>
      <c r="D14" s="10"/>
      <c r="E14" s="10"/>
    </row>
    <row r="20" spans="2:7" s="139" customFormat="1" hidden="1" x14ac:dyDescent="0.2">
      <c r="B20" s="140"/>
      <c r="F20" s="141" t="s">
        <v>110</v>
      </c>
      <c r="G20" s="141" t="s">
        <v>102</v>
      </c>
    </row>
    <row r="21" spans="2:7" s="139" customFormat="1" hidden="1" x14ac:dyDescent="0.2">
      <c r="B21" s="140"/>
      <c r="F21" s="141" t="s">
        <v>111</v>
      </c>
      <c r="G21" s="141" t="s">
        <v>104</v>
      </c>
    </row>
    <row r="22" spans="2:7" s="139" customFormat="1" hidden="1" x14ac:dyDescent="0.2">
      <c r="B22" s="140"/>
      <c r="F22" s="141" t="s">
        <v>112</v>
      </c>
      <c r="G22" s="141" t="s">
        <v>103</v>
      </c>
    </row>
    <row r="23" spans="2:7" s="139" customFormat="1" hidden="1" x14ac:dyDescent="0.2">
      <c r="B23" s="140"/>
      <c r="F23" s="141" t="s">
        <v>113</v>
      </c>
      <c r="G23" s="141"/>
    </row>
    <row r="24" spans="2:7" s="139" customFormat="1" hidden="1" x14ac:dyDescent="0.2">
      <c r="B24" s="140"/>
      <c r="F24" s="141" t="s">
        <v>114</v>
      </c>
      <c r="G24" s="141"/>
    </row>
    <row r="25" spans="2:7" s="139" customFormat="1" hidden="1" x14ac:dyDescent="0.2">
      <c r="B25" s="140"/>
      <c r="F25" s="141" t="s">
        <v>116</v>
      </c>
      <c r="G25" s="141"/>
    </row>
    <row r="26" spans="2:7" s="139" customFormat="1" hidden="1" x14ac:dyDescent="0.2">
      <c r="B26" s="140"/>
    </row>
    <row r="27" spans="2:7" s="139" customFormat="1" hidden="1" x14ac:dyDescent="0.2">
      <c r="B27" s="140"/>
    </row>
    <row r="47" spans="8:9" ht="15" x14ac:dyDescent="0.25">
      <c r="H47"/>
    </row>
    <row r="48" spans="8:9" ht="15" x14ac:dyDescent="0.25">
      <c r="H48"/>
      <c r="I48" s="86"/>
    </row>
    <row r="49" spans="8:9" ht="15" x14ac:dyDescent="0.25">
      <c r="H49"/>
      <c r="I49" s="86"/>
    </row>
    <row r="50" spans="8:9" ht="15" x14ac:dyDescent="0.25">
      <c r="H50"/>
      <c r="I50" s="86"/>
    </row>
    <row r="51" spans="8:9" ht="15" x14ac:dyDescent="0.25">
      <c r="H51"/>
      <c r="I51" s="86"/>
    </row>
    <row r="52" spans="8:9" ht="15" x14ac:dyDescent="0.25">
      <c r="H52"/>
    </row>
    <row r="53" spans="8:9" ht="15" x14ac:dyDescent="0.25">
      <c r="H53"/>
    </row>
    <row r="54" spans="8:9" ht="15" x14ac:dyDescent="0.25">
      <c r="H54"/>
    </row>
    <row r="55" spans="8:9" ht="15" x14ac:dyDescent="0.25">
      <c r="H55"/>
    </row>
    <row r="56" spans="8:9" ht="15" x14ac:dyDescent="0.25">
      <c r="H56"/>
    </row>
    <row r="57" spans="8:9" ht="15" x14ac:dyDescent="0.25">
      <c r="H57"/>
    </row>
    <row r="58" spans="8:9" ht="15" x14ac:dyDescent="0.25">
      <c r="H58"/>
    </row>
    <row r="59" spans="8:9" ht="15" x14ac:dyDescent="0.25">
      <c r="H59"/>
    </row>
    <row r="60" spans="8:9" ht="15" x14ac:dyDescent="0.25">
      <c r="H60"/>
    </row>
    <row r="61" spans="8:9" ht="15" x14ac:dyDescent="0.25">
      <c r="H61"/>
    </row>
    <row r="62" spans="8:9" ht="15" x14ac:dyDescent="0.25">
      <c r="H62"/>
    </row>
    <row r="63" spans="8:9" ht="15" x14ac:dyDescent="0.25">
      <c r="H63"/>
    </row>
    <row r="64" spans="8:9" ht="15" x14ac:dyDescent="0.25">
      <c r="H64"/>
    </row>
    <row r="65" spans="8:8" ht="15" x14ac:dyDescent="0.25">
      <c r="H65"/>
    </row>
    <row r="66" spans="8:8" ht="15" x14ac:dyDescent="0.25">
      <c r="H66"/>
    </row>
    <row r="67" spans="8:8" ht="15" x14ac:dyDescent="0.25">
      <c r="H67"/>
    </row>
    <row r="68" spans="8:8" ht="15" x14ac:dyDescent="0.25">
      <c r="H68"/>
    </row>
    <row r="69" spans="8:8" ht="15" x14ac:dyDescent="0.25">
      <c r="H69"/>
    </row>
    <row r="70" spans="8:8" ht="15" x14ac:dyDescent="0.25">
      <c r="H70"/>
    </row>
    <row r="71" spans="8:8" ht="15" x14ac:dyDescent="0.25">
      <c r="H71"/>
    </row>
    <row r="72" spans="8:8" ht="15" x14ac:dyDescent="0.25">
      <c r="H72"/>
    </row>
    <row r="73" spans="8:8" ht="15" x14ac:dyDescent="0.25">
      <c r="H73"/>
    </row>
    <row r="74" spans="8:8" ht="15" x14ac:dyDescent="0.25">
      <c r="H74"/>
    </row>
    <row r="75" spans="8:8" ht="15" x14ac:dyDescent="0.25">
      <c r="H75"/>
    </row>
    <row r="76" spans="8:8" ht="15" x14ac:dyDescent="0.25">
      <c r="H76"/>
    </row>
    <row r="77" spans="8:8" ht="15" x14ac:dyDescent="0.25">
      <c r="H77"/>
    </row>
    <row r="78" spans="8:8" ht="15" x14ac:dyDescent="0.25">
      <c r="H78"/>
    </row>
    <row r="79" spans="8:8" ht="15" x14ac:dyDescent="0.25">
      <c r="H79"/>
    </row>
    <row r="80" spans="8:8" ht="15" x14ac:dyDescent="0.25">
      <c r="H80"/>
    </row>
    <row r="81" spans="8:8" ht="15" x14ac:dyDescent="0.25">
      <c r="H81"/>
    </row>
    <row r="82" spans="8:8" ht="15" x14ac:dyDescent="0.25">
      <c r="H82"/>
    </row>
    <row r="83" spans="8:8" ht="15" x14ac:dyDescent="0.25">
      <c r="H83"/>
    </row>
    <row r="84" spans="8:8" ht="15" x14ac:dyDescent="0.25">
      <c r="H84"/>
    </row>
    <row r="85" spans="8:8" ht="15" x14ac:dyDescent="0.25">
      <c r="H85"/>
    </row>
    <row r="86" spans="8:8" ht="15" x14ac:dyDescent="0.25">
      <c r="H86"/>
    </row>
    <row r="87" spans="8:8" ht="15" x14ac:dyDescent="0.25">
      <c r="H87"/>
    </row>
    <row r="88" spans="8:8" ht="15" x14ac:dyDescent="0.25">
      <c r="H88"/>
    </row>
    <row r="89" spans="8:8" ht="15" x14ac:dyDescent="0.25">
      <c r="H89"/>
    </row>
    <row r="90" spans="8:8" ht="15" x14ac:dyDescent="0.25">
      <c r="H90"/>
    </row>
    <row r="91" spans="8:8" ht="15" x14ac:dyDescent="0.25">
      <c r="H91"/>
    </row>
    <row r="92" spans="8:8" ht="15" x14ac:dyDescent="0.25">
      <c r="H92"/>
    </row>
    <row r="93" spans="8:8" ht="15" x14ac:dyDescent="0.25">
      <c r="H93"/>
    </row>
    <row r="94" spans="8:8" ht="15" x14ac:dyDescent="0.25">
      <c r="H94"/>
    </row>
    <row r="95" spans="8:8" ht="15" x14ac:dyDescent="0.25">
      <c r="H95"/>
    </row>
    <row r="96" spans="8:8" ht="15" x14ac:dyDescent="0.25">
      <c r="H96"/>
    </row>
    <row r="97" spans="8:8" ht="15" x14ac:dyDescent="0.25">
      <c r="H97"/>
    </row>
    <row r="98" spans="8:8" ht="15" x14ac:dyDescent="0.25">
      <c r="H98"/>
    </row>
    <row r="99" spans="8:8" ht="15" x14ac:dyDescent="0.25">
      <c r="H99"/>
    </row>
    <row r="100" spans="8:8" ht="15" x14ac:dyDescent="0.25">
      <c r="H100"/>
    </row>
    <row r="101" spans="8:8" ht="15" x14ac:dyDescent="0.25">
      <c r="H101"/>
    </row>
    <row r="102" spans="8:8" ht="15" x14ac:dyDescent="0.25">
      <c r="H102"/>
    </row>
    <row r="103" spans="8:8" ht="15" x14ac:dyDescent="0.25">
      <c r="H103"/>
    </row>
    <row r="104" spans="8:8" ht="15" x14ac:dyDescent="0.25">
      <c r="H104"/>
    </row>
    <row r="105" spans="8:8" ht="15" x14ac:dyDescent="0.25">
      <c r="H105"/>
    </row>
    <row r="106" spans="8:8" ht="15" x14ac:dyDescent="0.25">
      <c r="H106"/>
    </row>
    <row r="107" spans="8:8" ht="15" x14ac:dyDescent="0.25">
      <c r="H107"/>
    </row>
    <row r="108" spans="8:8" ht="15" x14ac:dyDescent="0.25">
      <c r="H108"/>
    </row>
    <row r="109" spans="8:8" ht="15" x14ac:dyDescent="0.25">
      <c r="H109"/>
    </row>
    <row r="110" spans="8:8" ht="15" x14ac:dyDescent="0.25">
      <c r="H110"/>
    </row>
    <row r="111" spans="8:8" ht="15" x14ac:dyDescent="0.25">
      <c r="H111"/>
    </row>
    <row r="112" spans="8:8" ht="15" x14ac:dyDescent="0.25">
      <c r="H112"/>
    </row>
    <row r="113" spans="8:8" ht="15" x14ac:dyDescent="0.25">
      <c r="H113"/>
    </row>
    <row r="114" spans="8:8" ht="15" x14ac:dyDescent="0.25">
      <c r="H114"/>
    </row>
    <row r="115" spans="8:8" ht="15" x14ac:dyDescent="0.25">
      <c r="H115"/>
    </row>
    <row r="116" spans="8:8" ht="15" x14ac:dyDescent="0.25">
      <c r="H116"/>
    </row>
    <row r="117" spans="8:8" ht="15" x14ac:dyDescent="0.25">
      <c r="H117"/>
    </row>
    <row r="118" spans="8:8" ht="15" x14ac:dyDescent="0.25">
      <c r="H118"/>
    </row>
    <row r="119" spans="8:8" ht="15" x14ac:dyDescent="0.25">
      <c r="H119"/>
    </row>
    <row r="120" spans="8:8" ht="15" x14ac:dyDescent="0.25">
      <c r="H120"/>
    </row>
    <row r="121" spans="8:8" ht="15" x14ac:dyDescent="0.25">
      <c r="H121"/>
    </row>
    <row r="122" spans="8:8" ht="15" x14ac:dyDescent="0.25">
      <c r="H122"/>
    </row>
    <row r="123" spans="8:8" ht="15" x14ac:dyDescent="0.25">
      <c r="H123"/>
    </row>
    <row r="124" spans="8:8" ht="15" x14ac:dyDescent="0.25">
      <c r="H124"/>
    </row>
    <row r="125" spans="8:8" ht="15" x14ac:dyDescent="0.25">
      <c r="H125"/>
    </row>
    <row r="126" spans="8:8" ht="15" x14ac:dyDescent="0.25">
      <c r="H126"/>
    </row>
    <row r="127" spans="8:8" ht="15" x14ac:dyDescent="0.25">
      <c r="H127"/>
    </row>
    <row r="128" spans="8:8" ht="15" x14ac:dyDescent="0.25">
      <c r="H128"/>
    </row>
    <row r="129" spans="8:8" ht="15" x14ac:dyDescent="0.25">
      <c r="H129"/>
    </row>
    <row r="130" spans="8:8" ht="15" x14ac:dyDescent="0.25">
      <c r="H130"/>
    </row>
    <row r="131" spans="8:8" ht="15" x14ac:dyDescent="0.25">
      <c r="H131"/>
    </row>
    <row r="132" spans="8:8" ht="15" x14ac:dyDescent="0.25">
      <c r="H132"/>
    </row>
    <row r="133" spans="8:8" ht="15" x14ac:dyDescent="0.25">
      <c r="H133"/>
    </row>
    <row r="134" spans="8:8" ht="15" x14ac:dyDescent="0.25">
      <c r="H134"/>
    </row>
    <row r="135" spans="8:8" ht="15" x14ac:dyDescent="0.25">
      <c r="H135"/>
    </row>
    <row r="136" spans="8:8" ht="15" x14ac:dyDescent="0.25">
      <c r="H136"/>
    </row>
    <row r="137" spans="8:8" ht="15" x14ac:dyDescent="0.25">
      <c r="H137"/>
    </row>
    <row r="138" spans="8:8" ht="15" x14ac:dyDescent="0.25">
      <c r="H138"/>
    </row>
    <row r="139" spans="8:8" ht="15" x14ac:dyDescent="0.25">
      <c r="H139"/>
    </row>
    <row r="140" spans="8:8" ht="15" x14ac:dyDescent="0.25">
      <c r="H140"/>
    </row>
    <row r="141" spans="8:8" ht="15" x14ac:dyDescent="0.25">
      <c r="H141"/>
    </row>
    <row r="142" spans="8:8" ht="15" x14ac:dyDescent="0.25">
      <c r="H142"/>
    </row>
    <row r="143" spans="8:8" ht="15" x14ac:dyDescent="0.25">
      <c r="H143"/>
    </row>
    <row r="144" spans="8:8" ht="15" x14ac:dyDescent="0.25">
      <c r="H144"/>
    </row>
    <row r="145" spans="8:8" ht="15" x14ac:dyDescent="0.25">
      <c r="H145"/>
    </row>
    <row r="146" spans="8:8" ht="15" x14ac:dyDescent="0.25">
      <c r="H146"/>
    </row>
    <row r="147" spans="8:8" ht="15" x14ac:dyDescent="0.25">
      <c r="H147"/>
    </row>
    <row r="148" spans="8:8" ht="15" x14ac:dyDescent="0.25">
      <c r="H148"/>
    </row>
    <row r="149" spans="8:8" ht="15" x14ac:dyDescent="0.25">
      <c r="H149"/>
    </row>
    <row r="150" spans="8:8" ht="15" x14ac:dyDescent="0.25">
      <c r="H150"/>
    </row>
    <row r="151" spans="8:8" ht="15" x14ac:dyDescent="0.25">
      <c r="H151"/>
    </row>
    <row r="152" spans="8:8" ht="15" x14ac:dyDescent="0.25">
      <c r="H152"/>
    </row>
    <row r="153" spans="8:8" ht="15" x14ac:dyDescent="0.25">
      <c r="H153"/>
    </row>
    <row r="154" spans="8:8" ht="15" x14ac:dyDescent="0.25">
      <c r="H154"/>
    </row>
    <row r="155" spans="8:8" ht="15" x14ac:dyDescent="0.25">
      <c r="H155"/>
    </row>
    <row r="156" spans="8:8" ht="15" x14ac:dyDescent="0.25">
      <c r="H156"/>
    </row>
    <row r="157" spans="8:8" ht="15" x14ac:dyDescent="0.25">
      <c r="H157"/>
    </row>
    <row r="158" spans="8:8" ht="15" x14ac:dyDescent="0.25">
      <c r="H158"/>
    </row>
    <row r="159" spans="8:8" ht="15" x14ac:dyDescent="0.25">
      <c r="H159"/>
    </row>
    <row r="160" spans="8:8" ht="15" x14ac:dyDescent="0.25">
      <c r="H160"/>
    </row>
    <row r="161" spans="8:8" ht="15" x14ac:dyDescent="0.25">
      <c r="H161"/>
    </row>
    <row r="162" spans="8:8" ht="15" x14ac:dyDescent="0.25">
      <c r="H162"/>
    </row>
    <row r="163" spans="8:8" ht="15" x14ac:dyDescent="0.25">
      <c r="H163"/>
    </row>
    <row r="164" spans="8:8" ht="15" x14ac:dyDescent="0.25">
      <c r="H164"/>
    </row>
    <row r="165" spans="8:8" ht="15" x14ac:dyDescent="0.25">
      <c r="H165"/>
    </row>
    <row r="166" spans="8:8" ht="15" x14ac:dyDescent="0.25">
      <c r="H166"/>
    </row>
    <row r="167" spans="8:8" ht="15" x14ac:dyDescent="0.25">
      <c r="H167"/>
    </row>
    <row r="168" spans="8:8" ht="15" x14ac:dyDescent="0.25">
      <c r="H168"/>
    </row>
    <row r="169" spans="8:8" ht="15" x14ac:dyDescent="0.25">
      <c r="H169"/>
    </row>
    <row r="170" spans="8:8" ht="15" x14ac:dyDescent="0.25">
      <c r="H170"/>
    </row>
    <row r="171" spans="8:8" ht="15" x14ac:dyDescent="0.25">
      <c r="H171"/>
    </row>
    <row r="172" spans="8:8" ht="15" x14ac:dyDescent="0.25">
      <c r="H172"/>
    </row>
    <row r="173" spans="8:8" ht="15" x14ac:dyDescent="0.25">
      <c r="H173"/>
    </row>
    <row r="174" spans="8:8" ht="15" x14ac:dyDescent="0.25">
      <c r="H174"/>
    </row>
    <row r="175" spans="8:8" ht="15" x14ac:dyDescent="0.25">
      <c r="H175"/>
    </row>
    <row r="176" spans="8:8" ht="15" x14ac:dyDescent="0.25">
      <c r="H176"/>
    </row>
    <row r="177" spans="8:8" ht="15" x14ac:dyDescent="0.25">
      <c r="H177"/>
    </row>
    <row r="178" spans="8:8" ht="15" x14ac:dyDescent="0.25">
      <c r="H178"/>
    </row>
    <row r="179" spans="8:8" ht="15" x14ac:dyDescent="0.25">
      <c r="H179"/>
    </row>
    <row r="180" spans="8:8" ht="15" x14ac:dyDescent="0.25">
      <c r="H180"/>
    </row>
    <row r="181" spans="8:8" ht="15" x14ac:dyDescent="0.25">
      <c r="H181"/>
    </row>
    <row r="182" spans="8:8" ht="15" x14ac:dyDescent="0.25">
      <c r="H182"/>
    </row>
    <row r="183" spans="8:8" ht="15" x14ac:dyDescent="0.25">
      <c r="H183"/>
    </row>
    <row r="184" spans="8:8" ht="15" x14ac:dyDescent="0.25">
      <c r="H184"/>
    </row>
    <row r="185" spans="8:8" ht="15" x14ac:dyDescent="0.25">
      <c r="H185"/>
    </row>
    <row r="186" spans="8:8" ht="15" x14ac:dyDescent="0.25">
      <c r="H186"/>
    </row>
    <row r="187" spans="8:8" ht="15" x14ac:dyDescent="0.25">
      <c r="H187"/>
    </row>
    <row r="188" spans="8:8" ht="15" x14ac:dyDescent="0.25">
      <c r="H188"/>
    </row>
    <row r="189" spans="8:8" ht="15" x14ac:dyDescent="0.25">
      <c r="H189"/>
    </row>
    <row r="190" spans="8:8" ht="15" x14ac:dyDescent="0.25">
      <c r="H190"/>
    </row>
    <row r="191" spans="8:8" ht="15" x14ac:dyDescent="0.25">
      <c r="H191"/>
    </row>
    <row r="192" spans="8:8" ht="15" x14ac:dyDescent="0.25">
      <c r="H192"/>
    </row>
    <row r="193" spans="8:8" ht="15" x14ac:dyDescent="0.25">
      <c r="H193"/>
    </row>
    <row r="194" spans="8:8" ht="15" x14ac:dyDescent="0.25">
      <c r="H194"/>
    </row>
    <row r="195" spans="8:8" ht="15" x14ac:dyDescent="0.25">
      <c r="H195"/>
    </row>
    <row r="196" spans="8:8" ht="15" x14ac:dyDescent="0.25">
      <c r="H196"/>
    </row>
    <row r="197" spans="8:8" ht="15" x14ac:dyDescent="0.25">
      <c r="H197"/>
    </row>
    <row r="198" spans="8:8" ht="15" x14ac:dyDescent="0.25">
      <c r="H198"/>
    </row>
    <row r="199" spans="8:8" ht="15" x14ac:dyDescent="0.25">
      <c r="H199"/>
    </row>
    <row r="200" spans="8:8" ht="15" x14ac:dyDescent="0.25">
      <c r="H200"/>
    </row>
    <row r="201" spans="8:8" ht="15" x14ac:dyDescent="0.25">
      <c r="H201"/>
    </row>
    <row r="202" spans="8:8" ht="15" x14ac:dyDescent="0.25">
      <c r="H202"/>
    </row>
    <row r="203" spans="8:8" ht="15" x14ac:dyDescent="0.25">
      <c r="H203"/>
    </row>
    <row r="204" spans="8:8" ht="15" x14ac:dyDescent="0.25">
      <c r="H204"/>
    </row>
    <row r="205" spans="8:8" ht="15" x14ac:dyDescent="0.25">
      <c r="H205"/>
    </row>
    <row r="206" spans="8:8" ht="15" x14ac:dyDescent="0.25">
      <c r="H206"/>
    </row>
    <row r="207" spans="8:8" ht="15" x14ac:dyDescent="0.25">
      <c r="H207"/>
    </row>
    <row r="208" spans="8:8" ht="15" x14ac:dyDescent="0.25">
      <c r="H208"/>
    </row>
    <row r="209" spans="8:8" ht="15" x14ac:dyDescent="0.25">
      <c r="H209"/>
    </row>
    <row r="210" spans="8:8" ht="15" x14ac:dyDescent="0.25">
      <c r="H210"/>
    </row>
    <row r="211" spans="8:8" ht="15" x14ac:dyDescent="0.25">
      <c r="H211"/>
    </row>
    <row r="212" spans="8:8" ht="15" x14ac:dyDescent="0.25">
      <c r="H212"/>
    </row>
    <row r="213" spans="8:8" ht="15" x14ac:dyDescent="0.25">
      <c r="H213"/>
    </row>
    <row r="214" spans="8:8" ht="15" x14ac:dyDescent="0.25">
      <c r="H214"/>
    </row>
    <row r="215" spans="8:8" ht="15" x14ac:dyDescent="0.25">
      <c r="H215"/>
    </row>
    <row r="216" spans="8:8" ht="15" x14ac:dyDescent="0.25">
      <c r="H216"/>
    </row>
    <row r="217" spans="8:8" ht="15" x14ac:dyDescent="0.25">
      <c r="H217"/>
    </row>
    <row r="218" spans="8:8" ht="15" x14ac:dyDescent="0.25">
      <c r="H218"/>
    </row>
    <row r="219" spans="8:8" ht="15" x14ac:dyDescent="0.25">
      <c r="H219"/>
    </row>
    <row r="220" spans="8:8" ht="15" x14ac:dyDescent="0.25">
      <c r="H220"/>
    </row>
    <row r="221" spans="8:8" ht="15" x14ac:dyDescent="0.25">
      <c r="H221"/>
    </row>
    <row r="222" spans="8:8" ht="15" x14ac:dyDescent="0.25">
      <c r="H222"/>
    </row>
    <row r="223" spans="8:8" ht="15" x14ac:dyDescent="0.25">
      <c r="H223"/>
    </row>
    <row r="224" spans="8:8" ht="15" x14ac:dyDescent="0.25">
      <c r="H224"/>
    </row>
    <row r="225" spans="8:8" ht="15" x14ac:dyDescent="0.25">
      <c r="H225"/>
    </row>
    <row r="226" spans="8:8" ht="15" x14ac:dyDescent="0.25">
      <c r="H226"/>
    </row>
    <row r="227" spans="8:8" ht="15" x14ac:dyDescent="0.25">
      <c r="H227"/>
    </row>
    <row r="228" spans="8:8" ht="15" x14ac:dyDescent="0.25">
      <c r="H228"/>
    </row>
    <row r="229" spans="8:8" ht="15" x14ac:dyDescent="0.25">
      <c r="H229"/>
    </row>
    <row r="230" spans="8:8" ht="15" x14ac:dyDescent="0.25">
      <c r="H230"/>
    </row>
    <row r="231" spans="8:8" ht="15" x14ac:dyDescent="0.25">
      <c r="H231"/>
    </row>
    <row r="232" spans="8:8" ht="15" x14ac:dyDescent="0.25">
      <c r="H232"/>
    </row>
    <row r="233" spans="8:8" ht="15" x14ac:dyDescent="0.25">
      <c r="H233"/>
    </row>
    <row r="234" spans="8:8" ht="15" x14ac:dyDescent="0.25">
      <c r="H234"/>
    </row>
    <row r="235" spans="8:8" ht="15" x14ac:dyDescent="0.25">
      <c r="H235"/>
    </row>
    <row r="236" spans="8:8" ht="15" x14ac:dyDescent="0.25">
      <c r="H236"/>
    </row>
    <row r="237" spans="8:8" ht="15" x14ac:dyDescent="0.25">
      <c r="H237"/>
    </row>
    <row r="238" spans="8:8" ht="15" x14ac:dyDescent="0.25">
      <c r="H238"/>
    </row>
    <row r="239" spans="8:8" ht="15" x14ac:dyDescent="0.25">
      <c r="H239"/>
    </row>
    <row r="240" spans="8:8" ht="15" x14ac:dyDescent="0.25">
      <c r="H240"/>
    </row>
    <row r="241" spans="8:8" ht="15" x14ac:dyDescent="0.25">
      <c r="H241"/>
    </row>
    <row r="242" spans="8:8" ht="15" x14ac:dyDescent="0.25">
      <c r="H242"/>
    </row>
    <row r="243" spans="8:8" ht="15" x14ac:dyDescent="0.25">
      <c r="H243"/>
    </row>
    <row r="244" spans="8:8" ht="15" x14ac:dyDescent="0.25">
      <c r="H244"/>
    </row>
    <row r="245" spans="8:8" ht="15" x14ac:dyDescent="0.25">
      <c r="H245"/>
    </row>
    <row r="246" spans="8:8" ht="15" x14ac:dyDescent="0.25">
      <c r="H246"/>
    </row>
    <row r="247" spans="8:8" ht="15" x14ac:dyDescent="0.25">
      <c r="H247"/>
    </row>
    <row r="248" spans="8:8" ht="15" x14ac:dyDescent="0.25">
      <c r="H248"/>
    </row>
    <row r="249" spans="8:8" ht="15" x14ac:dyDescent="0.25">
      <c r="H249"/>
    </row>
    <row r="250" spans="8:8" ht="15" x14ac:dyDescent="0.25">
      <c r="H250"/>
    </row>
    <row r="251" spans="8:8" ht="15" x14ac:dyDescent="0.25">
      <c r="H251"/>
    </row>
    <row r="252" spans="8:8" ht="15" x14ac:dyDescent="0.25">
      <c r="H252"/>
    </row>
    <row r="253" spans="8:8" ht="15" x14ac:dyDescent="0.25">
      <c r="H253"/>
    </row>
    <row r="254" spans="8:8" ht="15" x14ac:dyDescent="0.25">
      <c r="H254"/>
    </row>
    <row r="255" spans="8:8" ht="15" x14ac:dyDescent="0.25">
      <c r="H255"/>
    </row>
    <row r="256" spans="8:8" ht="15" x14ac:dyDescent="0.25">
      <c r="H256"/>
    </row>
    <row r="257" spans="8:8" ht="15" x14ac:dyDescent="0.25">
      <c r="H257"/>
    </row>
    <row r="258" spans="8:8" ht="15" x14ac:dyDescent="0.25">
      <c r="H258"/>
    </row>
    <row r="259" spans="8:8" ht="15" x14ac:dyDescent="0.25">
      <c r="H259"/>
    </row>
    <row r="260" spans="8:8" ht="15" x14ac:dyDescent="0.25">
      <c r="H260"/>
    </row>
    <row r="261" spans="8:8" ht="15" x14ac:dyDescent="0.25">
      <c r="H261"/>
    </row>
    <row r="262" spans="8:8" ht="15" x14ac:dyDescent="0.25">
      <c r="H262"/>
    </row>
    <row r="263" spans="8:8" ht="15" x14ac:dyDescent="0.25">
      <c r="H263"/>
    </row>
    <row r="264" spans="8:8" ht="15" x14ac:dyDescent="0.25">
      <c r="H264"/>
    </row>
    <row r="265" spans="8:8" ht="15" x14ac:dyDescent="0.25">
      <c r="H265"/>
    </row>
    <row r="266" spans="8:8" ht="15" x14ac:dyDescent="0.25">
      <c r="H266"/>
    </row>
    <row r="267" spans="8:8" ht="15" x14ac:dyDescent="0.25">
      <c r="H267"/>
    </row>
    <row r="268" spans="8:8" ht="15" x14ac:dyDescent="0.25">
      <c r="H268"/>
    </row>
    <row r="269" spans="8:8" ht="15" x14ac:dyDescent="0.25">
      <c r="H269"/>
    </row>
    <row r="270" spans="8:8" ht="15" x14ac:dyDescent="0.25">
      <c r="H270"/>
    </row>
    <row r="271" spans="8:8" ht="15" x14ac:dyDescent="0.25">
      <c r="H271"/>
    </row>
    <row r="272" spans="8:8" ht="15" x14ac:dyDescent="0.25">
      <c r="H272"/>
    </row>
    <row r="273" spans="8:8" ht="15" x14ac:dyDescent="0.25">
      <c r="H273"/>
    </row>
    <row r="274" spans="8:8" ht="15" x14ac:dyDescent="0.25">
      <c r="H274"/>
    </row>
    <row r="275" spans="8:8" ht="15" x14ac:dyDescent="0.25">
      <c r="H275"/>
    </row>
    <row r="276" spans="8:8" ht="15" x14ac:dyDescent="0.25">
      <c r="H276"/>
    </row>
    <row r="277" spans="8:8" ht="15" x14ac:dyDescent="0.25">
      <c r="H277"/>
    </row>
    <row r="278" spans="8:8" ht="15" x14ac:dyDescent="0.25">
      <c r="H278"/>
    </row>
    <row r="279" spans="8:8" ht="15" x14ac:dyDescent="0.25">
      <c r="H279"/>
    </row>
    <row r="280" spans="8:8" ht="15" x14ac:dyDescent="0.25">
      <c r="H280"/>
    </row>
    <row r="281" spans="8:8" ht="15" x14ac:dyDescent="0.25">
      <c r="H281"/>
    </row>
    <row r="282" spans="8:8" ht="15" x14ac:dyDescent="0.25">
      <c r="H282"/>
    </row>
    <row r="283" spans="8:8" ht="15" x14ac:dyDescent="0.25">
      <c r="H283"/>
    </row>
    <row r="284" spans="8:8" ht="15" x14ac:dyDescent="0.25">
      <c r="H284"/>
    </row>
    <row r="285" spans="8:8" ht="15" x14ac:dyDescent="0.25">
      <c r="H285"/>
    </row>
    <row r="286" spans="8:8" ht="15" x14ac:dyDescent="0.25">
      <c r="H286"/>
    </row>
    <row r="287" spans="8:8" ht="15" x14ac:dyDescent="0.25">
      <c r="H287"/>
    </row>
    <row r="288" spans="8:8" ht="15" x14ac:dyDescent="0.25">
      <c r="H288"/>
    </row>
    <row r="289" spans="8:8" ht="15" x14ac:dyDescent="0.25">
      <c r="H289"/>
    </row>
    <row r="290" spans="8:8" ht="15" x14ac:dyDescent="0.25">
      <c r="H290"/>
    </row>
    <row r="291" spans="8:8" ht="15" x14ac:dyDescent="0.25">
      <c r="H291"/>
    </row>
    <row r="292" spans="8:8" ht="15" x14ac:dyDescent="0.25">
      <c r="H292"/>
    </row>
    <row r="293" spans="8:8" ht="15" x14ac:dyDescent="0.25">
      <c r="H293"/>
    </row>
    <row r="294" spans="8:8" ht="15" x14ac:dyDescent="0.25">
      <c r="H294"/>
    </row>
    <row r="295" spans="8:8" ht="15" x14ac:dyDescent="0.25">
      <c r="H295"/>
    </row>
    <row r="296" spans="8:8" ht="15" x14ac:dyDescent="0.25">
      <c r="H296"/>
    </row>
    <row r="297" spans="8:8" ht="15" x14ac:dyDescent="0.25">
      <c r="H297"/>
    </row>
    <row r="298" spans="8:8" ht="15" x14ac:dyDescent="0.25">
      <c r="H298"/>
    </row>
    <row r="299" spans="8:8" ht="15" x14ac:dyDescent="0.25">
      <c r="H299"/>
    </row>
    <row r="300" spans="8:8" ht="15" x14ac:dyDescent="0.25">
      <c r="H300"/>
    </row>
    <row r="301" spans="8:8" ht="15" x14ac:dyDescent="0.25">
      <c r="H301"/>
    </row>
    <row r="302" spans="8:8" ht="15" x14ac:dyDescent="0.25">
      <c r="H302"/>
    </row>
    <row r="303" spans="8:8" ht="15" x14ac:dyDescent="0.25">
      <c r="H303"/>
    </row>
    <row r="304" spans="8:8" ht="15" x14ac:dyDescent="0.25">
      <c r="H304"/>
    </row>
  </sheetData>
  <mergeCells count="5">
    <mergeCell ref="B1:E1"/>
    <mergeCell ref="B3:E3"/>
    <mergeCell ref="B5:E5"/>
    <mergeCell ref="B6:B7"/>
    <mergeCell ref="E6:E7"/>
  </mergeCells>
  <conditionalFormatting sqref="B7 B10:B12">
    <cfRule type="expression" dxfId="182" priority="3">
      <formula>COUNTIF($E7:$P7,"1")</formula>
    </cfRule>
  </conditionalFormatting>
  <conditionalFormatting sqref="B9">
    <cfRule type="expression" dxfId="181" priority="699">
      <formula>COUNTIF($E8:$P8,"1")</formula>
    </cfRule>
  </conditionalFormatting>
  <conditionalFormatting sqref="B8">
    <cfRule type="expression" dxfId="180" priority="2">
      <formula>COUNTIF($E7:$P7,"1")</formula>
    </cfRule>
  </conditionalFormatting>
  <conditionalFormatting sqref="C8:E12">
    <cfRule type="expression" dxfId="179" priority="1">
      <formula>ISBLANK(C8)</formula>
    </cfRule>
  </conditionalFormatting>
  <dataValidations count="1">
    <dataValidation type="list" allowBlank="1" showInputMessage="1" showErrorMessage="1" sqref="D8:D12">
      <formula1>$G$20:$G$22</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1:AK25"/>
  <sheetViews>
    <sheetView view="pageBreakPreview" zoomScaleNormal="100" zoomScaleSheetLayoutView="100" workbookViewId="0">
      <pane ySplit="6" topLeftCell="A7" activePane="bottomLeft" state="frozen"/>
      <selection activeCell="S34" sqref="S34"/>
      <selection pane="bottomLeft" activeCell="C13" sqref="C13"/>
    </sheetView>
  </sheetViews>
  <sheetFormatPr baseColWidth="10" defaultColWidth="11.42578125" defaultRowHeight="14.25" x14ac:dyDescent="0.2"/>
  <cols>
    <col min="1" max="1" width="3.28515625" style="32" customWidth="1"/>
    <col min="2" max="2" width="14.42578125" style="37" customWidth="1"/>
    <col min="3" max="3" width="10.7109375" style="32" customWidth="1"/>
    <col min="4" max="4" width="54.85546875" style="32" customWidth="1"/>
    <col min="5" max="16384" width="11.42578125" style="32"/>
  </cols>
  <sheetData>
    <row r="1" spans="2:37" ht="27" customHeight="1" x14ac:dyDescent="0.25">
      <c r="B1" s="263" t="s">
        <v>132</v>
      </c>
      <c r="C1" s="263"/>
      <c r="D1" s="263"/>
    </row>
    <row r="2" spans="2:37" ht="18" customHeight="1" x14ac:dyDescent="0.25">
      <c r="B2" s="103"/>
      <c r="C2" s="46"/>
      <c r="D2" s="46"/>
    </row>
    <row r="3" spans="2:37" ht="57" customHeight="1" x14ac:dyDescent="0.2">
      <c r="B3" s="267" t="s">
        <v>133</v>
      </c>
      <c r="C3" s="322"/>
      <c r="D3" s="322"/>
    </row>
    <row r="4" spans="2:37" ht="6" customHeight="1" thickBot="1" x14ac:dyDescent="0.3">
      <c r="B4" s="247"/>
      <c r="C4" s="248"/>
      <c r="D4" s="248"/>
    </row>
    <row r="5" spans="2:37" ht="12.75" customHeight="1" x14ac:dyDescent="0.2">
      <c r="B5" s="323" t="s">
        <v>134</v>
      </c>
      <c r="C5" s="324"/>
      <c r="D5" s="324"/>
    </row>
    <row r="6" spans="2:37" ht="24" customHeight="1" x14ac:dyDescent="0.2">
      <c r="B6" s="256" t="s">
        <v>6</v>
      </c>
      <c r="C6" s="61" t="s">
        <v>135</v>
      </c>
      <c r="D6" s="61" t="s">
        <v>41</v>
      </c>
    </row>
    <row r="7" spans="2:37" s="47" customFormat="1" ht="18" customHeight="1" x14ac:dyDescent="0.2">
      <c r="B7" s="100" t="s">
        <v>17</v>
      </c>
      <c r="C7" s="54"/>
      <c r="D7" s="55"/>
    </row>
    <row r="8" spans="2:37" s="47" customFormat="1" ht="18" customHeight="1" x14ac:dyDescent="0.2">
      <c r="B8" s="100" t="s">
        <v>20</v>
      </c>
      <c r="C8" s="54"/>
      <c r="D8" s="55"/>
      <c r="X8" s="33"/>
      <c r="Y8" s="33"/>
      <c r="Z8" s="33"/>
      <c r="AA8" s="33"/>
      <c r="AB8" s="33"/>
      <c r="AC8" s="33"/>
      <c r="AD8" s="33"/>
      <c r="AE8" s="33"/>
      <c r="AF8" s="33"/>
      <c r="AG8" s="33"/>
      <c r="AH8" s="33"/>
      <c r="AI8" s="33"/>
      <c r="AJ8" s="33"/>
      <c r="AK8" s="33"/>
    </row>
    <row r="9" spans="2:37" s="47" customFormat="1" ht="18" customHeight="1" x14ac:dyDescent="0.2">
      <c r="B9" s="100" t="s">
        <v>21</v>
      </c>
      <c r="C9" s="54" t="s">
        <v>103</v>
      </c>
      <c r="D9" s="229" t="s">
        <v>136</v>
      </c>
    </row>
    <row r="10" spans="2:37" s="47" customFormat="1" ht="18" customHeight="1" x14ac:dyDescent="0.2">
      <c r="B10" s="100" t="s">
        <v>23</v>
      </c>
      <c r="C10" s="54"/>
      <c r="D10" s="55"/>
    </row>
    <row r="11" spans="2:37" s="47" customFormat="1" ht="18" customHeight="1" x14ac:dyDescent="0.2">
      <c r="B11" s="100" t="s">
        <v>24</v>
      </c>
      <c r="C11" s="54"/>
      <c r="D11" s="191"/>
    </row>
    <row r="12" spans="2:37" s="47" customFormat="1" ht="12.75" customHeight="1" x14ac:dyDescent="0.2">
      <c r="B12" s="104"/>
      <c r="C12" s="245"/>
      <c r="D12" s="245"/>
    </row>
    <row r="13" spans="2:37" ht="12" customHeight="1" x14ac:dyDescent="0.2">
      <c r="B13" s="105" t="s">
        <v>25</v>
      </c>
      <c r="C13" s="19">
        <f>COUNTIF(C7:C11,"VRFE")+COUNTIF(C7:C11,"VOE")+COUNTIF(C7:C11,"VCEyEC")</f>
        <v>1</v>
      </c>
      <c r="D13" s="19">
        <f>COUNTA(D7:D11)</f>
        <v>1</v>
      </c>
    </row>
    <row r="14" spans="2:37" ht="12.75" customHeight="1" thickBot="1" x14ac:dyDescent="0.25">
      <c r="B14" s="106"/>
      <c r="C14" s="10"/>
      <c r="D14" s="10"/>
    </row>
    <row r="15" spans="2:37" ht="12" customHeight="1" x14ac:dyDescent="0.2"/>
    <row r="22" spans="4:4" hidden="1" x14ac:dyDescent="0.2">
      <c r="D22" s="32" t="s">
        <v>102</v>
      </c>
    </row>
    <row r="23" spans="4:4" hidden="1" x14ac:dyDescent="0.2">
      <c r="D23" s="32" t="s">
        <v>103</v>
      </c>
    </row>
    <row r="24" spans="4:4" hidden="1" x14ac:dyDescent="0.2">
      <c r="D24" s="32" t="s">
        <v>104</v>
      </c>
    </row>
    <row r="25" spans="4:4" hidden="1" x14ac:dyDescent="0.2"/>
  </sheetData>
  <mergeCells count="3">
    <mergeCell ref="B1:D1"/>
    <mergeCell ref="B3:D3"/>
    <mergeCell ref="B5:D5"/>
  </mergeCells>
  <conditionalFormatting sqref="B7:B11">
    <cfRule type="expression" dxfId="178" priority="2">
      <formula>COUNTIF($E7:$P7,"1")</formula>
    </cfRule>
  </conditionalFormatting>
  <conditionalFormatting sqref="C7:D11">
    <cfRule type="expression" dxfId="177" priority="1">
      <formula>ISBLANK(C7)</formula>
    </cfRule>
  </conditionalFormatting>
  <dataValidations count="1">
    <dataValidation type="list" allowBlank="1" showInputMessage="1" showErrorMessage="1" sqref="C7:C11">
      <formula1>$D$22:$D$24</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I319"/>
  <sheetViews>
    <sheetView topLeftCell="C1" zoomScale="80" zoomScaleNormal="80" zoomScaleSheetLayoutView="55" workbookViewId="0">
      <selection activeCell="H2" sqref="H2"/>
    </sheetView>
  </sheetViews>
  <sheetFormatPr baseColWidth="10" defaultColWidth="11.42578125" defaultRowHeight="14.25" x14ac:dyDescent="0.2"/>
  <cols>
    <col min="1" max="1" width="11.7109375" style="32" hidden="1" customWidth="1"/>
    <col min="2" max="2" width="7.5703125" style="32" hidden="1" customWidth="1"/>
    <col min="3" max="3" width="21.85546875" style="32" customWidth="1"/>
    <col min="4" max="10" width="10.7109375" style="32" customWidth="1"/>
    <col min="11" max="11" width="17" style="32" customWidth="1"/>
    <col min="12" max="12" width="3.85546875" style="32" customWidth="1"/>
    <col min="13" max="13" width="8.28515625" style="32" customWidth="1"/>
    <col min="14" max="16384" width="11.42578125" style="32"/>
  </cols>
  <sheetData>
    <row r="1" spans="1:35" ht="39.75" customHeight="1" x14ac:dyDescent="0.2">
      <c r="C1" s="329" t="s">
        <v>137</v>
      </c>
      <c r="D1" s="329"/>
      <c r="E1" s="329"/>
      <c r="F1" s="329"/>
      <c r="G1" s="329"/>
      <c r="H1" s="329"/>
      <c r="I1" s="329"/>
      <c r="J1" s="329"/>
      <c r="K1" s="329"/>
    </row>
    <row r="2" spans="1:35" ht="19.5" customHeight="1" x14ac:dyDescent="0.2">
      <c r="C2" s="41"/>
      <c r="D2" s="42"/>
      <c r="E2" s="42"/>
      <c r="F2" s="42"/>
      <c r="G2" s="42"/>
      <c r="H2" s="42"/>
      <c r="I2" s="42"/>
      <c r="J2" s="42"/>
      <c r="K2" s="42"/>
      <c r="N2" s="202"/>
      <c r="AA2" s="345" t="s">
        <v>138</v>
      </c>
      <c r="AB2" s="345" t="s">
        <v>139</v>
      </c>
      <c r="AC2" s="345" t="s">
        <v>140</v>
      </c>
      <c r="AD2" s="346" t="s">
        <v>141</v>
      </c>
      <c r="AE2" s="346" t="s">
        <v>142</v>
      </c>
      <c r="AF2" s="345" t="s">
        <v>143</v>
      </c>
      <c r="AG2" s="345" t="s">
        <v>144</v>
      </c>
    </row>
    <row r="3" spans="1:35" x14ac:dyDescent="0.2">
      <c r="N3" s="202"/>
      <c r="AA3" s="345"/>
      <c r="AB3" s="345"/>
      <c r="AC3" s="345"/>
      <c r="AD3" s="346"/>
      <c r="AE3" s="346"/>
      <c r="AF3" s="345"/>
      <c r="AG3" s="345"/>
    </row>
    <row r="4" spans="1:35" ht="81.75" customHeight="1" x14ac:dyDescent="0.2">
      <c r="C4" s="340" t="s">
        <v>145</v>
      </c>
      <c r="D4" s="340"/>
      <c r="E4" s="340"/>
      <c r="F4" s="340"/>
      <c r="G4" s="340"/>
      <c r="H4" s="340"/>
      <c r="I4" s="340"/>
      <c r="J4" s="340"/>
      <c r="K4" s="340"/>
      <c r="N4" s="202"/>
      <c r="AA4" s="203">
        <f>D43*100/5</f>
        <v>100</v>
      </c>
      <c r="AB4" s="203">
        <f>E43*100/5</f>
        <v>80</v>
      </c>
      <c r="AC4" s="203">
        <v>100</v>
      </c>
      <c r="AD4" s="203">
        <v>100</v>
      </c>
      <c r="AE4" s="203">
        <v>100</v>
      </c>
      <c r="AF4" s="203">
        <v>100</v>
      </c>
      <c r="AG4" s="203">
        <v>100</v>
      </c>
    </row>
    <row r="5" spans="1:35" ht="12.75" customHeight="1" thickBot="1" x14ac:dyDescent="0.25">
      <c r="C5" s="41"/>
      <c r="D5" s="42"/>
      <c r="E5" s="42"/>
      <c r="F5" s="42"/>
      <c r="G5" s="42"/>
      <c r="H5" s="42"/>
      <c r="I5" s="42"/>
      <c r="J5" s="42"/>
      <c r="K5" s="42"/>
    </row>
    <row r="6" spans="1:35" ht="13.9" customHeight="1" x14ac:dyDescent="0.2">
      <c r="A6" s="264" t="s">
        <v>3</v>
      </c>
      <c r="B6" s="342" t="s">
        <v>4</v>
      </c>
      <c r="C6" s="307" t="s">
        <v>6</v>
      </c>
      <c r="D6" s="271" t="s">
        <v>146</v>
      </c>
      <c r="E6" s="271"/>
      <c r="F6" s="271"/>
      <c r="G6" s="271"/>
      <c r="H6" s="271"/>
      <c r="I6" s="271"/>
      <c r="J6" s="271"/>
      <c r="K6" s="344"/>
    </row>
    <row r="7" spans="1:35" ht="48.75" customHeight="1" x14ac:dyDescent="0.2">
      <c r="A7" s="341"/>
      <c r="B7" s="343"/>
      <c r="C7" s="330"/>
      <c r="D7" s="136"/>
      <c r="E7" s="136"/>
      <c r="F7" s="136"/>
      <c r="G7" s="136"/>
      <c r="H7" s="136"/>
      <c r="I7" s="136"/>
      <c r="J7" s="136"/>
      <c r="K7" s="61" t="s">
        <v>13</v>
      </c>
    </row>
    <row r="8" spans="1:35" ht="15" customHeight="1" x14ac:dyDescent="0.2">
      <c r="A8" s="67" t="s">
        <v>16</v>
      </c>
      <c r="B8" s="67">
        <v>1</v>
      </c>
      <c r="C8" s="67" t="s">
        <v>17</v>
      </c>
      <c r="D8" s="6">
        <v>1</v>
      </c>
      <c r="E8" s="6">
        <v>1</v>
      </c>
      <c r="F8" s="6" t="s">
        <v>147</v>
      </c>
      <c r="G8" s="6">
        <v>1</v>
      </c>
      <c r="H8" s="6" t="s">
        <v>147</v>
      </c>
      <c r="I8" s="6" t="s">
        <v>147</v>
      </c>
      <c r="J8" s="6" t="s">
        <v>147</v>
      </c>
      <c r="K8" s="48">
        <f t="shared" ref="K8:K17" si="0">SUM(D8:J8)</f>
        <v>3</v>
      </c>
      <c r="V8" s="157"/>
      <c r="W8" s="157"/>
      <c r="X8" s="157"/>
      <c r="Y8" s="157"/>
      <c r="Z8" s="157"/>
      <c r="AA8" s="157"/>
      <c r="AB8" s="157"/>
      <c r="AC8" s="157"/>
      <c r="AD8" s="157"/>
      <c r="AE8" s="157"/>
      <c r="AF8" s="157"/>
      <c r="AG8" s="157"/>
      <c r="AH8" s="157"/>
      <c r="AI8" s="157"/>
    </row>
    <row r="9" spans="1:35" ht="15" customHeight="1" x14ac:dyDescent="0.2">
      <c r="A9" s="67" t="s">
        <v>19</v>
      </c>
      <c r="B9" s="67">
        <v>2</v>
      </c>
      <c r="C9" s="67" t="s">
        <v>20</v>
      </c>
      <c r="D9" s="6">
        <v>1</v>
      </c>
      <c r="E9" s="6">
        <v>1</v>
      </c>
      <c r="F9" s="6">
        <v>1</v>
      </c>
      <c r="G9" s="6" t="s">
        <v>147</v>
      </c>
      <c r="H9" s="6">
        <v>1</v>
      </c>
      <c r="I9" s="6">
        <v>1</v>
      </c>
      <c r="J9" s="6">
        <v>1</v>
      </c>
      <c r="K9" s="48">
        <f t="shared" si="0"/>
        <v>6</v>
      </c>
    </row>
    <row r="10" spans="1:35" ht="15" customHeight="1" x14ac:dyDescent="0.2">
      <c r="A10" s="67" t="s">
        <v>19</v>
      </c>
      <c r="B10" s="67">
        <v>3</v>
      </c>
      <c r="C10" s="67" t="s">
        <v>21</v>
      </c>
      <c r="D10" s="6">
        <v>1</v>
      </c>
      <c r="E10" s="6">
        <v>0</v>
      </c>
      <c r="F10" s="6" t="s">
        <v>147</v>
      </c>
      <c r="G10" s="6">
        <v>1</v>
      </c>
      <c r="H10" s="6">
        <v>1</v>
      </c>
      <c r="I10" s="6" t="s">
        <v>147</v>
      </c>
      <c r="J10" s="6">
        <v>1</v>
      </c>
      <c r="K10" s="48">
        <f t="shared" si="0"/>
        <v>4</v>
      </c>
    </row>
    <row r="11" spans="1:35" ht="15" customHeight="1" x14ac:dyDescent="0.2">
      <c r="A11" s="67" t="s">
        <v>22</v>
      </c>
      <c r="B11" s="67">
        <v>4</v>
      </c>
      <c r="C11" s="67" t="s">
        <v>23</v>
      </c>
      <c r="D11" s="6">
        <v>1</v>
      </c>
      <c r="E11" s="6">
        <v>1</v>
      </c>
      <c r="F11" s="6">
        <v>1</v>
      </c>
      <c r="G11" s="6">
        <v>1</v>
      </c>
      <c r="H11" s="6">
        <v>1</v>
      </c>
      <c r="I11" s="6">
        <v>1</v>
      </c>
      <c r="J11" s="6" t="s">
        <v>147</v>
      </c>
      <c r="K11" s="48">
        <f t="shared" si="0"/>
        <v>6</v>
      </c>
    </row>
    <row r="12" spans="1:35" ht="15" customHeight="1" x14ac:dyDescent="0.2">
      <c r="A12" s="67" t="s">
        <v>16</v>
      </c>
      <c r="B12" s="67">
        <v>5</v>
      </c>
      <c r="C12" s="67" t="s">
        <v>24</v>
      </c>
      <c r="D12" s="6">
        <v>1</v>
      </c>
      <c r="E12" s="6">
        <v>1</v>
      </c>
      <c r="F12" s="6" t="s">
        <v>147</v>
      </c>
      <c r="G12" s="6">
        <v>1</v>
      </c>
      <c r="H12" s="6">
        <v>1</v>
      </c>
      <c r="I12" s="6">
        <v>1</v>
      </c>
      <c r="J12" s="6">
        <v>1</v>
      </c>
      <c r="K12" s="48">
        <f t="shared" si="0"/>
        <v>6</v>
      </c>
    </row>
    <row r="13" spans="1:35" ht="15" customHeight="1" x14ac:dyDescent="0.2">
      <c r="A13" s="67" t="s">
        <v>108</v>
      </c>
      <c r="B13" s="67">
        <v>6</v>
      </c>
      <c r="C13" s="93" t="s">
        <v>122</v>
      </c>
      <c r="D13" s="13">
        <f t="shared" ref="D13:J13" si="1">COUNTIF(D8:D12,"1")</f>
        <v>5</v>
      </c>
      <c r="E13" s="13">
        <f t="shared" si="1"/>
        <v>4</v>
      </c>
      <c r="F13" s="13">
        <f t="shared" si="1"/>
        <v>2</v>
      </c>
      <c r="G13" s="13">
        <f t="shared" si="1"/>
        <v>4</v>
      </c>
      <c r="H13" s="13">
        <f t="shared" si="1"/>
        <v>4</v>
      </c>
      <c r="I13" s="13">
        <f t="shared" si="1"/>
        <v>3</v>
      </c>
      <c r="J13" s="13">
        <f t="shared" si="1"/>
        <v>3</v>
      </c>
      <c r="K13" s="13">
        <f t="shared" si="0"/>
        <v>25</v>
      </c>
    </row>
    <row r="14" spans="1:35" ht="15" customHeight="1" x14ac:dyDescent="0.2">
      <c r="A14" s="67" t="s">
        <v>22</v>
      </c>
      <c r="B14" s="67">
        <v>7</v>
      </c>
      <c r="C14" s="94" t="s">
        <v>121</v>
      </c>
      <c r="D14" s="5">
        <f t="shared" ref="D14:J14" si="2">COUNTIF(D8:D12,0)</f>
        <v>0</v>
      </c>
      <c r="E14" s="5">
        <f t="shared" si="2"/>
        <v>1</v>
      </c>
      <c r="F14" s="5">
        <f t="shared" si="2"/>
        <v>0</v>
      </c>
      <c r="G14" s="5">
        <f t="shared" si="2"/>
        <v>0</v>
      </c>
      <c r="H14" s="5">
        <f t="shared" si="2"/>
        <v>0</v>
      </c>
      <c r="I14" s="5">
        <f t="shared" si="2"/>
        <v>0</v>
      </c>
      <c r="J14" s="5">
        <f t="shared" si="2"/>
        <v>0</v>
      </c>
      <c r="K14" s="14">
        <f t="shared" si="0"/>
        <v>1</v>
      </c>
    </row>
    <row r="15" spans="1:35" ht="15" customHeight="1" x14ac:dyDescent="0.2">
      <c r="A15" s="67" t="s">
        <v>19</v>
      </c>
      <c r="B15" s="67">
        <v>8</v>
      </c>
      <c r="C15" s="94" t="s">
        <v>148</v>
      </c>
      <c r="D15" s="5">
        <f t="shared" ref="D15:J15" si="3">COUNTIF(D8:D12,"J")</f>
        <v>0</v>
      </c>
      <c r="E15" s="5">
        <f t="shared" si="3"/>
        <v>0</v>
      </c>
      <c r="F15" s="5">
        <f t="shared" si="3"/>
        <v>0</v>
      </c>
      <c r="G15" s="5">
        <f t="shared" si="3"/>
        <v>0</v>
      </c>
      <c r="H15" s="5">
        <f t="shared" si="3"/>
        <v>0</v>
      </c>
      <c r="I15" s="5">
        <f t="shared" si="3"/>
        <v>0</v>
      </c>
      <c r="J15" s="5">
        <f t="shared" si="3"/>
        <v>0</v>
      </c>
      <c r="K15" s="14">
        <f t="shared" si="0"/>
        <v>0</v>
      </c>
    </row>
    <row r="16" spans="1:35" ht="15" customHeight="1" x14ac:dyDescent="0.2">
      <c r="A16" s="67" t="s">
        <v>109</v>
      </c>
      <c r="B16" s="67">
        <v>9</v>
      </c>
      <c r="C16" s="95" t="s">
        <v>149</v>
      </c>
      <c r="D16" s="5">
        <f t="shared" ref="D16:J16" si="4">COUNTIF(D8:D12, "NA")</f>
        <v>0</v>
      </c>
      <c r="E16" s="5">
        <f t="shared" si="4"/>
        <v>0</v>
      </c>
      <c r="F16" s="5">
        <f t="shared" si="4"/>
        <v>3</v>
      </c>
      <c r="G16" s="5">
        <f t="shared" si="4"/>
        <v>1</v>
      </c>
      <c r="H16" s="5">
        <f t="shared" si="4"/>
        <v>1</v>
      </c>
      <c r="I16" s="5">
        <f t="shared" si="4"/>
        <v>2</v>
      </c>
      <c r="J16" s="5">
        <f t="shared" si="4"/>
        <v>2</v>
      </c>
      <c r="K16" s="14">
        <f t="shared" si="0"/>
        <v>9</v>
      </c>
    </row>
    <row r="17" spans="1:11" ht="15" customHeight="1" thickBot="1" x14ac:dyDescent="0.25">
      <c r="A17" s="67" t="s">
        <v>19</v>
      </c>
      <c r="B17" s="67">
        <v>10</v>
      </c>
      <c r="C17" s="234" t="s">
        <v>13</v>
      </c>
      <c r="D17" s="240">
        <f>SUM(D13:D16)</f>
        <v>5</v>
      </c>
      <c r="E17" s="240">
        <f>SUM(E13:E16)</f>
        <v>5</v>
      </c>
      <c r="F17" s="240">
        <f>SUM(F13:F16)</f>
        <v>5</v>
      </c>
      <c r="G17" s="240">
        <f t="shared" ref="G17:J17" si="5">SUM(G13:G16)</f>
        <v>5</v>
      </c>
      <c r="H17" s="240">
        <f t="shared" si="5"/>
        <v>5</v>
      </c>
      <c r="I17" s="240">
        <f t="shared" si="5"/>
        <v>5</v>
      </c>
      <c r="J17" s="240">
        <f t="shared" si="5"/>
        <v>5</v>
      </c>
      <c r="K17" s="240">
        <f t="shared" si="0"/>
        <v>35</v>
      </c>
    </row>
    <row r="18" spans="1:11" ht="15" customHeight="1" x14ac:dyDescent="0.2">
      <c r="A18" s="67" t="s">
        <v>16</v>
      </c>
      <c r="B18" s="67">
        <v>11</v>
      </c>
      <c r="C18" s="7"/>
      <c r="D18" s="3"/>
      <c r="E18" s="3"/>
      <c r="F18" s="3"/>
      <c r="G18" s="3"/>
      <c r="H18" s="3"/>
      <c r="I18" s="3"/>
      <c r="J18" s="3"/>
    </row>
    <row r="19" spans="1:11" ht="15" customHeight="1" x14ac:dyDescent="0.2">
      <c r="A19" s="67" t="s">
        <v>109</v>
      </c>
      <c r="B19" s="67">
        <v>12</v>
      </c>
      <c r="C19" s="185" t="s">
        <v>150</v>
      </c>
      <c r="D19" s="186">
        <f>D13/5</f>
        <v>1</v>
      </c>
      <c r="E19" s="186">
        <f>E13/5</f>
        <v>0.8</v>
      </c>
      <c r="F19" s="186">
        <f>F13/2</f>
        <v>1</v>
      </c>
      <c r="G19" s="186">
        <f>G13/G13</f>
        <v>1</v>
      </c>
      <c r="H19" s="186">
        <f>H13/H13</f>
        <v>1</v>
      </c>
      <c r="I19" s="186">
        <f>I13/I13</f>
        <v>1</v>
      </c>
      <c r="J19" s="186">
        <f>J13/J13</f>
        <v>1</v>
      </c>
      <c r="K19" s="186">
        <f>SUM(D19:J19)/7</f>
        <v>0.97142857142857142</v>
      </c>
    </row>
    <row r="20" spans="1:11" ht="15" customHeight="1" x14ac:dyDescent="0.2">
      <c r="A20" s="67" t="s">
        <v>108</v>
      </c>
      <c r="B20" s="67">
        <v>13</v>
      </c>
      <c r="C20" s="252" t="s">
        <v>151</v>
      </c>
      <c r="D20" s="187">
        <f>D14/5</f>
        <v>0</v>
      </c>
      <c r="E20" s="187">
        <f t="shared" ref="D20:J22" si="6">E14/5</f>
        <v>0.2</v>
      </c>
      <c r="F20" s="187">
        <f t="shared" si="6"/>
        <v>0</v>
      </c>
      <c r="G20" s="187">
        <f t="shared" si="6"/>
        <v>0</v>
      </c>
      <c r="H20" s="187">
        <f t="shared" si="6"/>
        <v>0</v>
      </c>
      <c r="I20" s="187">
        <f t="shared" si="6"/>
        <v>0</v>
      </c>
      <c r="J20" s="187">
        <f t="shared" si="6"/>
        <v>0</v>
      </c>
      <c r="K20" s="188">
        <f>K14/(5*7)</f>
        <v>2.8571428571428571E-2</v>
      </c>
    </row>
    <row r="21" spans="1:11" ht="15" customHeight="1" x14ac:dyDescent="0.2">
      <c r="A21" s="67" t="s">
        <v>19</v>
      </c>
      <c r="B21" s="67">
        <v>14</v>
      </c>
      <c r="C21" s="252" t="s">
        <v>152</v>
      </c>
      <c r="D21" s="187">
        <f t="shared" si="6"/>
        <v>0</v>
      </c>
      <c r="E21" s="187">
        <f t="shared" si="6"/>
        <v>0</v>
      </c>
      <c r="F21" s="187">
        <f t="shared" si="6"/>
        <v>0</v>
      </c>
      <c r="G21" s="187">
        <f t="shared" si="6"/>
        <v>0</v>
      </c>
      <c r="H21" s="187">
        <f t="shared" si="6"/>
        <v>0</v>
      </c>
      <c r="I21" s="187">
        <f t="shared" si="6"/>
        <v>0</v>
      </c>
      <c r="J21" s="187">
        <f t="shared" si="6"/>
        <v>0</v>
      </c>
      <c r="K21" s="188">
        <f>K15/(5*7)</f>
        <v>0</v>
      </c>
    </row>
    <row r="22" spans="1:11" ht="15" customHeight="1" x14ac:dyDescent="0.2">
      <c r="A22" s="67" t="s">
        <v>108</v>
      </c>
      <c r="B22" s="67">
        <v>15</v>
      </c>
      <c r="C22" s="254" t="s">
        <v>153</v>
      </c>
      <c r="D22" s="187">
        <f t="shared" si="6"/>
        <v>0</v>
      </c>
      <c r="E22" s="187">
        <f t="shared" si="6"/>
        <v>0</v>
      </c>
      <c r="F22" s="187">
        <f>F16/5</f>
        <v>0.6</v>
      </c>
      <c r="G22" s="187">
        <f t="shared" si="6"/>
        <v>0.2</v>
      </c>
      <c r="H22" s="187">
        <f t="shared" si="6"/>
        <v>0.2</v>
      </c>
      <c r="I22" s="187">
        <f t="shared" si="6"/>
        <v>0.4</v>
      </c>
      <c r="J22" s="187">
        <f t="shared" si="6"/>
        <v>0.4</v>
      </c>
      <c r="K22" s="188">
        <f>K16/(5*7)</f>
        <v>0.25714285714285712</v>
      </c>
    </row>
    <row r="23" spans="1:11" ht="15" customHeight="1" x14ac:dyDescent="0.2">
      <c r="A23" s="67" t="s">
        <v>108</v>
      </c>
      <c r="B23" s="67">
        <v>16</v>
      </c>
      <c r="C23" s="7"/>
      <c r="D23" s="3"/>
      <c r="E23" s="3"/>
      <c r="F23" s="3"/>
      <c r="G23" s="3"/>
      <c r="H23" s="3"/>
      <c r="I23" s="3"/>
      <c r="J23" s="3"/>
    </row>
    <row r="24" spans="1:11" ht="15" customHeight="1" x14ac:dyDescent="0.2">
      <c r="A24" s="67" t="s">
        <v>109</v>
      </c>
      <c r="B24" s="67">
        <v>17</v>
      </c>
      <c r="C24" s="2" t="s">
        <v>154</v>
      </c>
      <c r="D24" s="11">
        <v>1</v>
      </c>
      <c r="E24" s="1"/>
      <c r="F24" s="1"/>
      <c r="G24" s="1"/>
      <c r="H24" s="1"/>
      <c r="I24" s="1"/>
      <c r="J24" s="1"/>
    </row>
    <row r="25" spans="1:11" ht="15" customHeight="1" x14ac:dyDescent="0.2">
      <c r="A25" s="67" t="s">
        <v>19</v>
      </c>
      <c r="B25" s="67">
        <v>18</v>
      </c>
      <c r="C25" s="2" t="s">
        <v>155</v>
      </c>
      <c r="D25" s="11">
        <v>0</v>
      </c>
      <c r="E25" s="1"/>
      <c r="F25" s="1"/>
      <c r="G25" s="1"/>
      <c r="H25" s="1">
        <v>35</v>
      </c>
      <c r="I25" s="1">
        <v>100</v>
      </c>
      <c r="J25" s="1"/>
    </row>
    <row r="26" spans="1:11" ht="15" customHeight="1" x14ac:dyDescent="0.2">
      <c r="A26" s="67" t="s">
        <v>16</v>
      </c>
      <c r="B26" s="67">
        <v>19</v>
      </c>
      <c r="C26" s="2" t="s">
        <v>156</v>
      </c>
      <c r="D26" s="11" t="s">
        <v>119</v>
      </c>
      <c r="E26" s="1"/>
      <c r="F26" s="1"/>
      <c r="G26" s="1"/>
      <c r="H26" s="1">
        <v>26</v>
      </c>
      <c r="I26" s="1">
        <f>H26*I25/H25</f>
        <v>74.285714285714292</v>
      </c>
      <c r="J26" s="1"/>
    </row>
    <row r="27" spans="1:11" ht="15" customHeight="1" x14ac:dyDescent="0.2">
      <c r="A27" s="67" t="s">
        <v>22</v>
      </c>
      <c r="B27" s="67">
        <v>20</v>
      </c>
      <c r="C27" s="2" t="s">
        <v>149</v>
      </c>
      <c r="D27" s="11" t="s">
        <v>147</v>
      </c>
      <c r="E27" s="1"/>
      <c r="F27" s="1"/>
      <c r="G27" s="1"/>
      <c r="H27" s="1"/>
      <c r="I27" s="1"/>
      <c r="J27" s="1"/>
    </row>
    <row r="28" spans="1:11" ht="24.75" customHeight="1" x14ac:dyDescent="0.2">
      <c r="A28" s="67" t="s">
        <v>109</v>
      </c>
      <c r="B28" s="67">
        <v>21</v>
      </c>
      <c r="C28" s="1"/>
      <c r="D28" s="1"/>
      <c r="E28" s="1"/>
      <c r="F28" s="1"/>
      <c r="G28" s="1"/>
      <c r="H28" s="1"/>
      <c r="I28" s="1"/>
      <c r="J28" s="1"/>
    </row>
    <row r="29" spans="1:11" ht="15" customHeight="1" x14ac:dyDescent="0.2">
      <c r="A29" s="67" t="s">
        <v>16</v>
      </c>
      <c r="B29" s="67">
        <v>22</v>
      </c>
      <c r="C29" s="1"/>
      <c r="D29" s="331" t="s">
        <v>138</v>
      </c>
      <c r="E29" s="331" t="s">
        <v>139</v>
      </c>
      <c r="F29" s="331" t="s">
        <v>140</v>
      </c>
      <c r="G29" s="331" t="s">
        <v>141</v>
      </c>
      <c r="H29" s="331" t="s">
        <v>142</v>
      </c>
      <c r="I29" s="338" t="s">
        <v>143</v>
      </c>
      <c r="J29" s="338" t="s">
        <v>144</v>
      </c>
      <c r="K29" s="331" t="s">
        <v>13</v>
      </c>
    </row>
    <row r="30" spans="1:11" ht="15" customHeight="1" x14ac:dyDescent="0.2">
      <c r="A30" s="67" t="s">
        <v>22</v>
      </c>
      <c r="B30" s="67">
        <v>23</v>
      </c>
      <c r="C30" s="1"/>
      <c r="D30" s="333"/>
      <c r="E30" s="333"/>
      <c r="F30" s="333"/>
      <c r="G30" s="333"/>
      <c r="H30" s="333"/>
      <c r="I30" s="339"/>
      <c r="J30" s="339"/>
      <c r="K30" s="333"/>
    </row>
    <row r="31" spans="1:11" ht="15" customHeight="1" x14ac:dyDescent="0.2">
      <c r="A31" s="67" t="s">
        <v>16</v>
      </c>
      <c r="B31" s="67">
        <v>24</v>
      </c>
      <c r="C31" s="185" t="s">
        <v>122</v>
      </c>
      <c r="D31" s="189">
        <f t="shared" ref="D31:E31" si="7">D13/5</f>
        <v>1</v>
      </c>
      <c r="E31" s="189">
        <f t="shared" si="7"/>
        <v>0.8</v>
      </c>
      <c r="F31" s="189">
        <f>F19</f>
        <v>1</v>
      </c>
      <c r="G31" s="189">
        <f t="shared" ref="G31:J31" si="8">G19</f>
        <v>1</v>
      </c>
      <c r="H31" s="189">
        <f t="shared" si="8"/>
        <v>1</v>
      </c>
      <c r="I31" s="189">
        <f t="shared" si="8"/>
        <v>1</v>
      </c>
      <c r="J31" s="189">
        <f t="shared" si="8"/>
        <v>1</v>
      </c>
      <c r="K31" s="207">
        <f>SUM(D31:J31)/7</f>
        <v>0.97142857142857142</v>
      </c>
    </row>
    <row r="32" spans="1:11" ht="15" customHeight="1" x14ac:dyDescent="0.2">
      <c r="A32" s="67" t="s">
        <v>19</v>
      </c>
      <c r="B32" s="67">
        <v>25</v>
      </c>
      <c r="C32" s="249" t="s">
        <v>106</v>
      </c>
      <c r="D32" s="189">
        <f t="shared" ref="D32:E32" si="9">(5-D13)/5</f>
        <v>0</v>
      </c>
      <c r="E32" s="189">
        <f t="shared" si="9"/>
        <v>0.2</v>
      </c>
      <c r="F32" s="189">
        <f>F20</f>
        <v>0</v>
      </c>
      <c r="G32" s="189">
        <f t="shared" ref="G32:J32" si="10">G20</f>
        <v>0</v>
      </c>
      <c r="H32" s="189">
        <f t="shared" si="10"/>
        <v>0</v>
      </c>
      <c r="I32" s="189">
        <f t="shared" si="10"/>
        <v>0</v>
      </c>
      <c r="J32" s="189">
        <f t="shared" si="10"/>
        <v>0</v>
      </c>
      <c r="K32" s="207">
        <f>SUM(D32:J32)/7</f>
        <v>2.8571428571428574E-2</v>
      </c>
    </row>
    <row r="33" spans="1:11" ht="15" customHeight="1" x14ac:dyDescent="0.2">
      <c r="A33" s="67" t="s">
        <v>19</v>
      </c>
      <c r="B33" s="67">
        <v>26</v>
      </c>
      <c r="C33" s="1"/>
      <c r="D33" s="1"/>
      <c r="E33" s="1"/>
      <c r="F33" s="1"/>
      <c r="G33" s="1"/>
      <c r="H33" s="1"/>
      <c r="I33" s="1"/>
      <c r="J33" s="1"/>
    </row>
    <row r="34" spans="1:11" ht="15" customHeight="1" x14ac:dyDescent="0.2">
      <c r="A34" s="67" t="s">
        <v>22</v>
      </c>
      <c r="B34" s="67">
        <v>27</v>
      </c>
      <c r="C34" s="1"/>
      <c r="D34" s="1"/>
      <c r="E34" s="1"/>
      <c r="F34" s="1"/>
      <c r="G34" s="1"/>
      <c r="H34" s="1"/>
      <c r="I34" s="1"/>
      <c r="J34" s="1"/>
    </row>
    <row r="35" spans="1:11" ht="15" customHeight="1" x14ac:dyDescent="0.2">
      <c r="A35" s="67" t="s">
        <v>16</v>
      </c>
      <c r="B35" s="67">
        <v>28</v>
      </c>
      <c r="C35" s="1"/>
      <c r="D35" s="1"/>
      <c r="E35" s="1"/>
      <c r="F35" s="1"/>
      <c r="G35" s="1"/>
      <c r="H35" s="1"/>
      <c r="I35" s="1"/>
      <c r="J35" s="1"/>
    </row>
    <row r="36" spans="1:11" ht="15" customHeight="1" x14ac:dyDescent="0.2">
      <c r="A36" s="67" t="s">
        <v>109</v>
      </c>
      <c r="B36" s="67">
        <v>29</v>
      </c>
      <c r="C36" s="1"/>
      <c r="D36" s="334" t="s">
        <v>157</v>
      </c>
      <c r="E36" s="334"/>
      <c r="F36" s="334"/>
      <c r="G36" s="334"/>
      <c r="H36" s="334"/>
      <c r="I36" s="334"/>
      <c r="J36" s="334"/>
      <c r="K36" s="334"/>
    </row>
    <row r="37" spans="1:11" ht="15" customHeight="1" x14ac:dyDescent="0.2">
      <c r="A37" s="67" t="s">
        <v>22</v>
      </c>
      <c r="B37" s="67">
        <v>30</v>
      </c>
      <c r="C37" s="1"/>
      <c r="D37" s="335"/>
      <c r="E37" s="335"/>
      <c r="F37" s="335"/>
      <c r="G37" s="335"/>
      <c r="H37" s="335"/>
      <c r="I37" s="335"/>
      <c r="J37" s="335"/>
      <c r="K37" s="331" t="s">
        <v>13</v>
      </c>
    </row>
    <row r="38" spans="1:11" ht="15" customHeight="1" x14ac:dyDescent="0.2">
      <c r="A38" s="67" t="s">
        <v>22</v>
      </c>
      <c r="B38" s="67">
        <v>31</v>
      </c>
      <c r="C38" s="1"/>
      <c r="D38" s="336"/>
      <c r="E38" s="336"/>
      <c r="F38" s="336"/>
      <c r="G38" s="336"/>
      <c r="H38" s="336"/>
      <c r="I38" s="336"/>
      <c r="J38" s="336"/>
      <c r="K38" s="332"/>
    </row>
    <row r="39" spans="1:11" ht="15" customHeight="1" x14ac:dyDescent="0.2">
      <c r="A39" s="67" t="s">
        <v>16</v>
      </c>
      <c r="B39" s="67">
        <v>32</v>
      </c>
      <c r="C39" s="1"/>
      <c r="D39" s="336"/>
      <c r="E39" s="336"/>
      <c r="F39" s="336"/>
      <c r="G39" s="336"/>
      <c r="H39" s="336"/>
      <c r="I39" s="336"/>
      <c r="J39" s="336"/>
      <c r="K39" s="332"/>
    </row>
    <row r="40" spans="1:11" ht="15" customHeight="1" x14ac:dyDescent="0.2">
      <c r="C40" s="1"/>
      <c r="D40" s="337"/>
      <c r="E40" s="337"/>
      <c r="F40" s="337"/>
      <c r="G40" s="337"/>
      <c r="H40" s="337"/>
      <c r="I40" s="337"/>
      <c r="J40" s="337"/>
      <c r="K40" s="332"/>
    </row>
    <row r="41" spans="1:11" ht="15" customHeight="1" x14ac:dyDescent="0.2">
      <c r="A41" s="47"/>
      <c r="B41" s="47"/>
      <c r="D41" s="272" t="s">
        <v>138</v>
      </c>
      <c r="E41" s="338" t="s">
        <v>139</v>
      </c>
      <c r="F41" s="338" t="s">
        <v>140</v>
      </c>
      <c r="G41" s="338" t="s">
        <v>141</v>
      </c>
      <c r="H41" s="331" t="s">
        <v>142</v>
      </c>
      <c r="I41" s="338" t="s">
        <v>143</v>
      </c>
      <c r="J41" s="338" t="s">
        <v>144</v>
      </c>
      <c r="K41" s="332"/>
    </row>
    <row r="42" spans="1:11" ht="15" customHeight="1" x14ac:dyDescent="0.2">
      <c r="D42" s="272"/>
      <c r="E42" s="339"/>
      <c r="F42" s="339"/>
      <c r="G42" s="339"/>
      <c r="H42" s="333"/>
      <c r="I42" s="339"/>
      <c r="J42" s="339"/>
      <c r="K42" s="333"/>
    </row>
    <row r="43" spans="1:11" ht="15" customHeight="1" x14ac:dyDescent="0.2">
      <c r="D43" s="64">
        <f t="shared" ref="D43:J43" si="11">D13</f>
        <v>5</v>
      </c>
      <c r="E43" s="64">
        <f t="shared" si="11"/>
        <v>4</v>
      </c>
      <c r="F43" s="64">
        <f t="shared" si="11"/>
        <v>2</v>
      </c>
      <c r="G43" s="64">
        <f t="shared" si="11"/>
        <v>4</v>
      </c>
      <c r="H43" s="8">
        <f t="shared" si="11"/>
        <v>4</v>
      </c>
      <c r="I43" s="8">
        <f t="shared" si="11"/>
        <v>3</v>
      </c>
      <c r="J43" s="8">
        <f t="shared" si="11"/>
        <v>3</v>
      </c>
      <c r="K43" s="15">
        <f>SUM(D43:J43)</f>
        <v>25</v>
      </c>
    </row>
    <row r="44" spans="1:11" ht="15" customHeight="1" x14ac:dyDescent="0.2">
      <c r="C44" s="1"/>
      <c r="D44" s="1"/>
      <c r="E44" s="1"/>
      <c r="F44" s="1"/>
      <c r="G44" s="1"/>
      <c r="H44" s="1"/>
      <c r="I44" s="1"/>
      <c r="J44" s="1"/>
    </row>
    <row r="45" spans="1:11" ht="15" customHeight="1" x14ac:dyDescent="0.2"/>
    <row r="46" spans="1:11" ht="15" customHeight="1" x14ac:dyDescent="0.2"/>
    <row r="47" spans="1:11" ht="15" customHeight="1" x14ac:dyDescent="0.2"/>
    <row r="48" spans="1:11"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75" customHeight="1" x14ac:dyDescent="0.2"/>
    <row r="308" spans="1:11" ht="29.25" customHeight="1" x14ac:dyDescent="0.2"/>
    <row r="309" spans="1:11" ht="29.25" customHeight="1" x14ac:dyDescent="0.2"/>
    <row r="314" spans="1:11" s="43" customFormat="1" x14ac:dyDescent="0.2">
      <c r="A314" s="32"/>
      <c r="B314" s="32"/>
      <c r="C314" s="32"/>
      <c r="D314" s="32"/>
      <c r="E314" s="32"/>
      <c r="F314" s="32"/>
      <c r="G314" s="32"/>
      <c r="H314" s="32"/>
      <c r="I314" s="32"/>
      <c r="J314" s="32"/>
      <c r="K314" s="32"/>
    </row>
    <row r="315" spans="1:11" s="43" customFormat="1" ht="32.25" customHeight="1" x14ac:dyDescent="0.2">
      <c r="A315" s="32"/>
      <c r="B315" s="32"/>
      <c r="C315" s="32"/>
      <c r="D315" s="32"/>
      <c r="E315" s="32"/>
      <c r="F315" s="32"/>
      <c r="G315" s="32"/>
      <c r="H315" s="32"/>
      <c r="I315" s="32"/>
      <c r="J315" s="32"/>
      <c r="K315" s="32"/>
    </row>
    <row r="316" spans="1:11" s="43" customFormat="1" ht="29.25" customHeight="1" x14ac:dyDescent="0.2">
      <c r="A316" s="32"/>
      <c r="B316" s="32"/>
      <c r="C316" s="32"/>
      <c r="D316" s="32"/>
      <c r="E316" s="32"/>
      <c r="F316" s="32"/>
      <c r="G316" s="32"/>
      <c r="H316" s="32"/>
      <c r="I316" s="32"/>
      <c r="J316" s="32"/>
      <c r="K316" s="32"/>
    </row>
    <row r="317" spans="1:11" s="43" customFormat="1" ht="35.25" customHeight="1" x14ac:dyDescent="0.2">
      <c r="A317" s="32"/>
      <c r="B317" s="32"/>
      <c r="C317" s="32"/>
      <c r="D317" s="32"/>
      <c r="E317" s="32"/>
      <c r="F317" s="32"/>
      <c r="G317" s="32"/>
      <c r="H317" s="32"/>
      <c r="I317" s="32"/>
      <c r="J317" s="32"/>
      <c r="K317" s="32"/>
    </row>
    <row r="318" spans="1:11" s="43" customFormat="1" ht="26.25" customHeight="1" x14ac:dyDescent="0.2">
      <c r="A318" s="32"/>
      <c r="B318" s="32"/>
      <c r="C318" s="32"/>
      <c r="D318" s="32"/>
      <c r="E318" s="32"/>
      <c r="F318" s="32"/>
      <c r="G318" s="32"/>
      <c r="H318" s="32"/>
      <c r="I318" s="32"/>
      <c r="J318" s="32"/>
      <c r="K318" s="32"/>
    </row>
    <row r="319" spans="1:11" ht="29.25" customHeight="1" x14ac:dyDescent="0.2"/>
  </sheetData>
  <sortState ref="A7:O266">
    <sortCondition ref="A7:A266"/>
  </sortState>
  <mergeCells count="37">
    <mergeCell ref="AF2:AF3"/>
    <mergeCell ref="AG2:AG3"/>
    <mergeCell ref="AA2:AA3"/>
    <mergeCell ref="AB2:AB3"/>
    <mergeCell ref="AC2:AC3"/>
    <mergeCell ref="AD2:AD3"/>
    <mergeCell ref="AE2:AE3"/>
    <mergeCell ref="A6:A7"/>
    <mergeCell ref="B6:B7"/>
    <mergeCell ref="D6:K6"/>
    <mergeCell ref="J41:J42"/>
    <mergeCell ref="E41:E42"/>
    <mergeCell ref="F41:F42"/>
    <mergeCell ref="G41:G42"/>
    <mergeCell ref="H41:H42"/>
    <mergeCell ref="D41:D42"/>
    <mergeCell ref="I37:I40"/>
    <mergeCell ref="J37:J40"/>
    <mergeCell ref="I41:I42"/>
    <mergeCell ref="D29:D30"/>
    <mergeCell ref="E29:E30"/>
    <mergeCell ref="F29:F30"/>
    <mergeCell ref="C1:K1"/>
    <mergeCell ref="C6:C7"/>
    <mergeCell ref="K37:K42"/>
    <mergeCell ref="D36:K36"/>
    <mergeCell ref="G37:G40"/>
    <mergeCell ref="H37:H40"/>
    <mergeCell ref="D37:D40"/>
    <mergeCell ref="E37:E40"/>
    <mergeCell ref="F37:F40"/>
    <mergeCell ref="G29:G30"/>
    <mergeCell ref="H29:H30"/>
    <mergeCell ref="I29:I30"/>
    <mergeCell ref="J29:J30"/>
    <mergeCell ref="K29:K30"/>
    <mergeCell ref="C4:K4"/>
  </mergeCells>
  <conditionalFormatting sqref="D8:J12">
    <cfRule type="cellIs" dxfId="176" priority="143" operator="equal">
      <formula>"NA"</formula>
    </cfRule>
    <cfRule type="cellIs" dxfId="175" priority="144" operator="equal">
      <formula>"J"</formula>
    </cfRule>
    <cfRule type="cellIs" dxfId="174" priority="145" operator="equal">
      <formula>0</formula>
    </cfRule>
    <cfRule type="cellIs" dxfId="173" priority="146" operator="equal">
      <formula>1</formula>
    </cfRule>
  </conditionalFormatting>
  <conditionalFormatting sqref="A8:C12">
    <cfRule type="expression" dxfId="172" priority="12">
      <formula>COUNTIF($E8:$N8,"1")</formula>
    </cfRule>
  </conditionalFormatting>
  <conditionalFormatting sqref="D27">
    <cfRule type="cellIs" dxfId="171" priority="2" operator="equal">
      <formula>"NA"</formula>
    </cfRule>
  </conditionalFormatting>
  <conditionalFormatting sqref="D24">
    <cfRule type="cellIs" dxfId="170" priority="5" operator="equal">
      <formula>1</formula>
    </cfRule>
  </conditionalFormatting>
  <conditionalFormatting sqref="D25">
    <cfRule type="cellIs" dxfId="169" priority="4" operator="equal">
      <formula>0</formula>
    </cfRule>
  </conditionalFormatting>
  <conditionalFormatting sqref="D26">
    <cfRule type="cellIs" dxfId="168" priority="3" operator="equal">
      <formula>"J"</formula>
    </cfRule>
  </conditionalFormatting>
  <conditionalFormatting sqref="A13:B39">
    <cfRule type="expression" dxfId="167" priority="728">
      <formula>COUNTIF($L13:$N13,"1")</formula>
    </cfRule>
  </conditionalFormatting>
  <printOptions horizontalCentered="1"/>
  <pageMargins left="0.70866141732283472" right="0.70866141732283472" top="0.74803149606299213" bottom="0.74803149606299213" header="0.31496062992125984" footer="0.31496062992125984"/>
  <pageSetup scale="42" fitToHeight="100" orientation="landscape" r:id="rId1"/>
  <ignoredErrors>
    <ignoredError sqref="K13:K17"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29</vt:i4>
      </vt:variant>
    </vt:vector>
  </HeadingPairs>
  <TitlesOfParts>
    <vt:vector size="47" baseType="lpstr">
      <vt:lpstr>Anexo 1</vt:lpstr>
      <vt:lpstr>Anexo 1.1</vt:lpstr>
      <vt:lpstr>Anexo 2</vt:lpstr>
      <vt:lpstr>Anexo 3</vt:lpstr>
      <vt:lpstr>Anexo 4</vt:lpstr>
      <vt:lpstr>Anexo 5</vt:lpstr>
      <vt:lpstr>Anexo 5.2</vt:lpstr>
      <vt:lpstr>Anexo 5.3</vt:lpstr>
      <vt:lpstr>Anexo 6.1</vt:lpstr>
      <vt:lpstr>Anexo 6.1 (2)</vt:lpstr>
      <vt:lpstr>Anexo 6.2 </vt:lpstr>
      <vt:lpstr>Anexo 6.3</vt:lpstr>
      <vt:lpstr>Anexo 6.4</vt:lpstr>
      <vt:lpstr>Anexo 7.1</vt:lpstr>
      <vt:lpstr>Anexo 7.2</vt:lpstr>
      <vt:lpstr>Anexo 7.3</vt:lpstr>
      <vt:lpstr>Anexo 8</vt:lpstr>
      <vt:lpstr>Anexo 9</vt:lpstr>
      <vt:lpstr>'Anexo 1'!Área_de_impresión</vt:lpstr>
      <vt:lpstr>'Anexo 2'!Área_de_impresión</vt:lpstr>
      <vt:lpstr>'Anexo 4'!Área_de_impresión</vt:lpstr>
      <vt:lpstr>'Anexo 5'!Área_de_impresión</vt:lpstr>
      <vt:lpstr>'Anexo 5.2'!Área_de_impresión</vt:lpstr>
      <vt:lpstr>'Anexo 5.3'!Área_de_impresión</vt:lpstr>
      <vt:lpstr>'Anexo 6.1'!Área_de_impresión</vt:lpstr>
      <vt:lpstr>'Anexo 6.1 (2)'!Área_de_impresión</vt:lpstr>
      <vt:lpstr>'Anexo 6.2 '!Área_de_impresión</vt:lpstr>
      <vt:lpstr>'Anexo 6.3'!Área_de_impresión</vt:lpstr>
      <vt:lpstr>'Anexo 6.4'!Área_de_impresión</vt:lpstr>
      <vt:lpstr>'Anexo 8'!Área_de_impresión</vt:lpstr>
      <vt:lpstr>'Anexo 9'!Área_de_impresión</vt:lpstr>
      <vt:lpstr>'Anexo 1'!Títulos_a_imprimir</vt:lpstr>
      <vt:lpstr>'Anexo 2'!Títulos_a_imprimir</vt:lpstr>
      <vt:lpstr>'Anexo 3'!Títulos_a_imprimir</vt:lpstr>
      <vt:lpstr>'Anexo 4'!Títulos_a_imprimir</vt:lpstr>
      <vt:lpstr>'Anexo 5.2'!Títulos_a_imprimir</vt:lpstr>
      <vt:lpstr>'Anexo 5.3'!Títulos_a_imprimir</vt:lpstr>
      <vt:lpstr>'Anexo 6.1'!Títulos_a_imprimir</vt:lpstr>
      <vt:lpstr>'Anexo 6.1 (2)'!Títulos_a_imprimir</vt:lpstr>
      <vt:lpstr>'Anexo 6.2 '!Títulos_a_imprimir</vt:lpstr>
      <vt:lpstr>'Anexo 6.3'!Títulos_a_imprimir</vt:lpstr>
      <vt:lpstr>'Anexo 6.4'!Títulos_a_imprimir</vt:lpstr>
      <vt:lpstr>'Anexo 7.1'!Títulos_a_imprimir</vt:lpstr>
      <vt:lpstr>'Anexo 7.2'!Títulos_a_imprimir</vt:lpstr>
      <vt:lpstr>'Anexo 7.3'!Títulos_a_imprimir</vt:lpstr>
      <vt:lpstr>'Anexo 8'!Títulos_a_imprimir</vt:lpstr>
      <vt:lpstr>'Anexo 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2018-03-20T20:00:42Z</dcterms:created>
  <dcterms:modified xsi:type="dcterms:W3CDTF">2018-12-12T17:17:34Z</dcterms:modified>
  <cp:category/>
  <cp:contentStatus/>
</cp:coreProperties>
</file>