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 updateLinks="never" defaultThemeVersion="124226"/>
  <xr:revisionPtr revIDLastSave="0" documentId="13_ncr:1_{30CC1F83-5AC7-47B4-8133-9BDB34C38B8D}" xr6:coauthVersionLast="44" xr6:coauthVersionMax="44" xr10:uidLastSave="{00000000-0000-0000-0000-000000000000}"/>
  <bookViews>
    <workbookView xWindow="-120" yWindow="-120" windowWidth="20730" windowHeight="11160" tabRatio="907" xr2:uid="{00000000-000D-0000-FFFF-FFFF00000000}"/>
  </bookViews>
  <sheets>
    <sheet name="Anexo 1" sheetId="6" r:id="rId1"/>
    <sheet name="Anexo 1.1" sheetId="79" r:id="rId2"/>
    <sheet name="Anexo 2" sheetId="81" r:id="rId3"/>
    <sheet name="Anexo 3" sheetId="20" r:id="rId4"/>
    <sheet name="Anexo 4" sheetId="31" r:id="rId5"/>
    <sheet name="Anexo 5" sheetId="29" r:id="rId6"/>
    <sheet name="Anexo 5.1" sheetId="33" r:id="rId7"/>
    <sheet name="Anexo 6" sheetId="22" r:id="rId8"/>
    <sheet name="Anexo 6.1" sheetId="61" r:id="rId9"/>
    <sheet name="Anexo 6.2 " sheetId="50" r:id="rId10"/>
    <sheet name="Anexo 6.3" sheetId="78" r:id="rId11"/>
  </sheets>
  <externalReferences>
    <externalReference r:id="rId12"/>
  </externalReferences>
  <definedNames>
    <definedName name="_xlnm._FilterDatabase" localSheetId="0" hidden="1">'Anexo 1'!$B$7:$AE$310</definedName>
    <definedName name="_xlnm._FilterDatabase" localSheetId="1" hidden="1">'Anexo 1.1'!$A$5:$M$15</definedName>
    <definedName name="_xlnm._FilterDatabase" localSheetId="2" hidden="1">'Anexo 2'!$B$6:$M$23</definedName>
    <definedName name="_xlnm._FilterDatabase" localSheetId="3" hidden="1">'Anexo 3'!#REF!</definedName>
    <definedName name="_xlnm._FilterDatabase" localSheetId="4" hidden="1">'Anexo 4'!$B$7:$O$21</definedName>
    <definedName name="_xlnm._FilterDatabase" localSheetId="5" hidden="1">'Anexo 5'!$B$6:$AG$74</definedName>
    <definedName name="_xlnm._FilterDatabase" localSheetId="6" hidden="1">'Anexo 5.1'!$B$8:$O$43</definedName>
    <definedName name="_xlnm._FilterDatabase" localSheetId="7" hidden="1">'Anexo 6'!$K$1:$K$58</definedName>
    <definedName name="_xlnm._FilterDatabase" localSheetId="8" hidden="1">'Anexo 6.1'!$B$10:$J$10</definedName>
    <definedName name="_xlnm._FilterDatabase" localSheetId="9" hidden="1">'Anexo 6.2 '!$A$4:$L$26</definedName>
    <definedName name="_xlnm._FilterDatabase" localSheetId="10" hidden="1">'Anexo 6.3'!$B$10:$L$10</definedName>
    <definedName name="_xlnm.Print_Area" localSheetId="0">'Anexo 1'!$A$1:$P$48,'Anexo 1'!$Q$1:$AE$64</definedName>
    <definedName name="_xlnm.Print_Area" localSheetId="2">'Anexo 2'!$A$1:$G$23</definedName>
    <definedName name="_xlnm.Print_Area" localSheetId="4">'Anexo 4'!$A$1:$H$21</definedName>
    <definedName name="_xlnm.Print_Area" localSheetId="5">'Anexo 5'!$B$1:$O$71,'Anexo 5'!$P$14:$AC$99</definedName>
    <definedName name="_xlnm.Print_Area" localSheetId="6">'Anexo 5.1'!$A$1:$AB$47</definedName>
    <definedName name="_xlnm.Print_Area" localSheetId="7">'Anexo 6'!$A$1:$K$52,'Anexo 6'!$L$14:$U$70</definedName>
    <definedName name="_xlnm.Print_Area" localSheetId="8">'Anexo 6.1'!$A$1:$J$43</definedName>
    <definedName name="_xlnm.Print_Area" localSheetId="9">'Anexo 6.2 '!$A$1:$L$51</definedName>
    <definedName name="_xlnm.Print_Area" localSheetId="10">'Anexo 6.3'!$A$1:$L$42</definedName>
    <definedName name="_xlnm.Print_Titles" localSheetId="1">'Anexo 1.1'!$5:$5</definedName>
    <definedName name="_xlnm.Print_Titles" localSheetId="2">'Anexo 2'!$1:$6</definedName>
    <definedName name="_xlnm.Print_Titles" localSheetId="3">'Anexo 3'!$1:$7</definedName>
    <definedName name="_xlnm.Print_Titles" localSheetId="4">'Anexo 4'!$1:$7</definedName>
    <definedName name="_xlnm.Print_Titles" localSheetId="6">'Anexo 5.1'!$1:$8</definedName>
    <definedName name="_xlnm.Print_Titles" localSheetId="8">'Anexo 6.1'!$1:$6</definedName>
    <definedName name="_xlnm.Print_Titles" localSheetId="9">'Anexo 6.2 '!$1:$5</definedName>
    <definedName name="_xlnm.Print_Titles" localSheetId="10">'Anexo 6.3'!$1:$6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50" l="1"/>
  <c r="K12" i="81" l="1"/>
  <c r="K11" i="81"/>
  <c r="K9" i="81"/>
  <c r="K8" i="81"/>
  <c r="K11" i="78" l="1"/>
  <c r="K10" i="78"/>
  <c r="L13" i="50"/>
  <c r="N11" i="78" l="1"/>
  <c r="N10" i="78"/>
  <c r="J8" i="50"/>
  <c r="J11" i="78" s="1"/>
  <c r="J9" i="50"/>
  <c r="K9" i="50"/>
  <c r="J10" i="50"/>
  <c r="K10" i="50"/>
  <c r="J11" i="50"/>
  <c r="K11" i="50"/>
  <c r="F9" i="31"/>
  <c r="G9" i="31"/>
  <c r="H9" i="31"/>
  <c r="E9" i="31"/>
  <c r="M7" i="31"/>
  <c r="N7" i="31"/>
  <c r="O7" i="31"/>
  <c r="L7" i="31"/>
  <c r="K7" i="50" l="1"/>
  <c r="K8" i="78" s="1"/>
  <c r="J7" i="50"/>
  <c r="L20" i="50"/>
  <c r="L16" i="50"/>
  <c r="M12" i="33" l="1"/>
  <c r="K9" i="29" l="1"/>
  <c r="N12" i="29"/>
  <c r="C12" i="33" l="1"/>
  <c r="L12" i="33" l="1"/>
  <c r="K13" i="33"/>
  <c r="K12" i="33"/>
  <c r="I13" i="33"/>
  <c r="I12" i="33"/>
  <c r="H13" i="33"/>
  <c r="H12" i="33"/>
  <c r="G13" i="33"/>
  <c r="G12" i="33"/>
  <c r="E12" i="33"/>
  <c r="D13" i="33"/>
  <c r="E13" i="33"/>
  <c r="D12" i="33"/>
  <c r="C13" i="33"/>
  <c r="L13" i="33"/>
  <c r="M13" i="33"/>
  <c r="M10" i="33" s="1"/>
  <c r="D10" i="61" l="1"/>
  <c r="F12" i="33"/>
  <c r="J12" i="33"/>
  <c r="D11" i="22" l="1"/>
  <c r="J11" i="22"/>
  <c r="J45" i="22" s="1"/>
  <c r="D8" i="22" l="1"/>
  <c r="D50" i="22" l="1"/>
  <c r="D49" i="22"/>
  <c r="D38" i="22"/>
  <c r="D9" i="6"/>
  <c r="E9" i="6"/>
  <c r="F9" i="6"/>
  <c r="G9" i="6"/>
  <c r="H9" i="6"/>
  <c r="I9" i="6"/>
  <c r="J9" i="6"/>
  <c r="K9" i="6"/>
  <c r="L9" i="6"/>
  <c r="M9" i="6"/>
  <c r="N9" i="6"/>
  <c r="O9" i="6"/>
  <c r="P9" i="6" l="1"/>
  <c r="M9" i="29"/>
  <c r="T11" i="6" l="1"/>
  <c r="U11" i="6"/>
  <c r="V11" i="6"/>
  <c r="W11" i="6"/>
  <c r="X11" i="6"/>
  <c r="Y11" i="6"/>
  <c r="Z11" i="6"/>
  <c r="AA11" i="6"/>
  <c r="AB11" i="6"/>
  <c r="AC11" i="6"/>
  <c r="AD11" i="6"/>
  <c r="T12" i="6"/>
  <c r="U12" i="6"/>
  <c r="V12" i="6"/>
  <c r="W12" i="6"/>
  <c r="X12" i="6"/>
  <c r="Y12" i="6"/>
  <c r="Z12" i="6"/>
  <c r="AA12" i="6"/>
  <c r="AB12" i="6"/>
  <c r="AC12" i="6"/>
  <c r="AD12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AD9" i="6" l="1"/>
  <c r="AA9" i="6"/>
  <c r="Z9" i="6"/>
  <c r="W9" i="6"/>
  <c r="V9" i="6"/>
  <c r="AC9" i="6"/>
  <c r="AA24" i="6" s="1"/>
  <c r="Y9" i="6"/>
  <c r="U9" i="6"/>
  <c r="AB9" i="6"/>
  <c r="X9" i="6"/>
  <c r="T9" i="6"/>
  <c r="H10" i="61"/>
  <c r="C10" i="50"/>
  <c r="C9" i="50"/>
  <c r="D11" i="61"/>
  <c r="E11" i="61"/>
  <c r="F11" i="61"/>
  <c r="G11" i="61"/>
  <c r="H11" i="61"/>
  <c r="I11" i="61"/>
  <c r="C11" i="61"/>
  <c r="C10" i="61"/>
  <c r="D8" i="61"/>
  <c r="E10" i="61"/>
  <c r="F10" i="61"/>
  <c r="F8" i="61" s="1"/>
  <c r="G10" i="61"/>
  <c r="G8" i="61" s="1"/>
  <c r="I10" i="61"/>
  <c r="D45" i="22"/>
  <c r="D10" i="22"/>
  <c r="D9" i="22"/>
  <c r="F13" i="33"/>
  <c r="J13" i="33"/>
  <c r="S11" i="6"/>
  <c r="S12" i="6"/>
  <c r="AE12" i="6" s="1"/>
  <c r="O25" i="29"/>
  <c r="L14" i="50"/>
  <c r="L15" i="50"/>
  <c r="L17" i="50"/>
  <c r="L18" i="50"/>
  <c r="L19" i="50"/>
  <c r="L21" i="50"/>
  <c r="L22" i="50"/>
  <c r="L23" i="50"/>
  <c r="L24" i="50"/>
  <c r="L25" i="50"/>
  <c r="L26" i="50"/>
  <c r="E9" i="22"/>
  <c r="E8" i="50"/>
  <c r="E9" i="50"/>
  <c r="E10" i="50"/>
  <c r="E11" i="50"/>
  <c r="L11" i="61"/>
  <c r="L10" i="61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O27" i="29"/>
  <c r="O26" i="29"/>
  <c r="O23" i="29"/>
  <c r="O22" i="29"/>
  <c r="O21" i="29"/>
  <c r="O20" i="29"/>
  <c r="O19" i="29"/>
  <c r="O18" i="29"/>
  <c r="O17" i="29"/>
  <c r="O16" i="29"/>
  <c r="O15" i="29"/>
  <c r="E8" i="22"/>
  <c r="E10" i="22"/>
  <c r="E11" i="22"/>
  <c r="E45" i="22" s="1"/>
  <c r="F8" i="22"/>
  <c r="F9" i="22"/>
  <c r="F10" i="22"/>
  <c r="F11" i="22"/>
  <c r="F45" i="22" s="1"/>
  <c r="G8" i="22"/>
  <c r="G9" i="22"/>
  <c r="G10" i="22"/>
  <c r="G11" i="22"/>
  <c r="G45" i="22" s="1"/>
  <c r="H8" i="22"/>
  <c r="H9" i="22"/>
  <c r="H10" i="22"/>
  <c r="H11" i="22"/>
  <c r="H45" i="22" s="1"/>
  <c r="I8" i="22"/>
  <c r="I9" i="22"/>
  <c r="I10" i="22"/>
  <c r="I11" i="22"/>
  <c r="I45" i="22" s="1"/>
  <c r="J8" i="22"/>
  <c r="J9" i="22"/>
  <c r="J10" i="22"/>
  <c r="G8" i="50"/>
  <c r="G11" i="78" s="1"/>
  <c r="H8" i="50"/>
  <c r="H11" i="78" s="1"/>
  <c r="H8" i="78" s="1"/>
  <c r="C8" i="50"/>
  <c r="C10" i="78" s="1"/>
  <c r="D8" i="50"/>
  <c r="D10" i="78" s="1"/>
  <c r="D8" i="78" s="1"/>
  <c r="F8" i="50"/>
  <c r="F10" i="78" s="1"/>
  <c r="F8" i="78" s="1"/>
  <c r="I8" i="50"/>
  <c r="I11" i="78" s="1"/>
  <c r="I8" i="78" s="1"/>
  <c r="J8" i="78"/>
  <c r="G11" i="50"/>
  <c r="H11" i="50"/>
  <c r="I11" i="50"/>
  <c r="G9" i="50"/>
  <c r="G10" i="50"/>
  <c r="H9" i="50"/>
  <c r="H10" i="50"/>
  <c r="I9" i="50"/>
  <c r="I10" i="50"/>
  <c r="D10" i="50"/>
  <c r="F10" i="50"/>
  <c r="O14" i="29"/>
  <c r="F9" i="50"/>
  <c r="F11" i="50"/>
  <c r="C11" i="50"/>
  <c r="D11" i="50"/>
  <c r="D9" i="50"/>
  <c r="K14" i="22"/>
  <c r="L12" i="29"/>
  <c r="M12" i="29"/>
  <c r="K12" i="29"/>
  <c r="K10" i="29"/>
  <c r="K11" i="29"/>
  <c r="J12" i="29"/>
  <c r="J9" i="29"/>
  <c r="J10" i="29"/>
  <c r="J11" i="29"/>
  <c r="I12" i="29"/>
  <c r="H12" i="29"/>
  <c r="G12" i="29"/>
  <c r="F12" i="29"/>
  <c r="E12" i="29"/>
  <c r="D12" i="29"/>
  <c r="N11" i="29"/>
  <c r="N10" i="29"/>
  <c r="M11" i="29"/>
  <c r="L11" i="29"/>
  <c r="I11" i="29"/>
  <c r="F11" i="29"/>
  <c r="F9" i="29"/>
  <c r="F10" i="29"/>
  <c r="G11" i="29"/>
  <c r="H11" i="29"/>
  <c r="D11" i="29"/>
  <c r="E11" i="29"/>
  <c r="M10" i="29"/>
  <c r="R102" i="29"/>
  <c r="L10" i="29"/>
  <c r="I10" i="29"/>
  <c r="H10" i="29"/>
  <c r="G10" i="29"/>
  <c r="E10" i="29"/>
  <c r="D10" i="29"/>
  <c r="N9" i="29"/>
  <c r="N41" i="29" s="1"/>
  <c r="L9" i="29"/>
  <c r="I9" i="29"/>
  <c r="AL20" i="29" s="1"/>
  <c r="AJ20" i="29" s="1"/>
  <c r="H9" i="29"/>
  <c r="G9" i="29"/>
  <c r="AL18" i="29" s="1"/>
  <c r="AJ18" i="29" s="1"/>
  <c r="E9" i="29"/>
  <c r="E41" i="29" s="1"/>
  <c r="D9" i="29"/>
  <c r="D41" i="29" s="1"/>
  <c r="P11" i="6"/>
  <c r="D42" i="22"/>
  <c r="Z24" i="6" l="1"/>
  <c r="E49" i="22"/>
  <c r="E50" i="22"/>
  <c r="J50" i="22"/>
  <c r="J49" i="22"/>
  <c r="I49" i="22"/>
  <c r="I50" i="22"/>
  <c r="H50" i="22"/>
  <c r="H49" i="22"/>
  <c r="G49" i="22"/>
  <c r="G50" i="22"/>
  <c r="F49" i="22"/>
  <c r="F50" i="22"/>
  <c r="L11" i="78"/>
  <c r="F7" i="22"/>
  <c r="F44" i="22" s="1"/>
  <c r="E38" i="22"/>
  <c r="L8" i="29"/>
  <c r="AL17" i="29"/>
  <c r="AJ17" i="29" s="1"/>
  <c r="F8" i="29"/>
  <c r="X23" i="6"/>
  <c r="W24" i="6"/>
  <c r="Y23" i="6"/>
  <c r="E8" i="61"/>
  <c r="X24" i="6"/>
  <c r="Z23" i="6"/>
  <c r="B50" i="50"/>
  <c r="B48" i="50"/>
  <c r="D7" i="22"/>
  <c r="J38" i="22"/>
  <c r="J7" i="22"/>
  <c r="I38" i="22"/>
  <c r="C10" i="33"/>
  <c r="C19" i="33" s="1"/>
  <c r="I42" i="22"/>
  <c r="G42" i="22"/>
  <c r="F38" i="22"/>
  <c r="H8" i="61"/>
  <c r="W23" i="6"/>
  <c r="AE11" i="6"/>
  <c r="AE9" i="6" s="1"/>
  <c r="AB23" i="6" s="1"/>
  <c r="S9" i="6"/>
  <c r="V23" i="6" s="1"/>
  <c r="F42" i="22"/>
  <c r="H42" i="22"/>
  <c r="G38" i="22"/>
  <c r="H38" i="22"/>
  <c r="J11" i="61"/>
  <c r="O11" i="61" s="1"/>
  <c r="H43" i="22"/>
  <c r="F43" i="22"/>
  <c r="Y24" i="6"/>
  <c r="D43" i="22"/>
  <c r="I7" i="50"/>
  <c r="H7" i="50"/>
  <c r="G8" i="78"/>
  <c r="G7" i="50"/>
  <c r="C7" i="50"/>
  <c r="L9" i="50"/>
  <c r="B54" i="50" s="1"/>
  <c r="D7" i="50"/>
  <c r="L8" i="50"/>
  <c r="F7" i="50"/>
  <c r="E10" i="78"/>
  <c r="E8" i="78" s="1"/>
  <c r="E7" i="50"/>
  <c r="L10" i="50"/>
  <c r="B55" i="50" s="1"/>
  <c r="C8" i="78"/>
  <c r="L11" i="50"/>
  <c r="B41" i="50"/>
  <c r="B47" i="50" s="1"/>
  <c r="J43" i="22"/>
  <c r="I7" i="22"/>
  <c r="I44" i="22" s="1"/>
  <c r="G7" i="22"/>
  <c r="G44" i="22" s="1"/>
  <c r="I43" i="22"/>
  <c r="E43" i="22"/>
  <c r="I8" i="61"/>
  <c r="C8" i="61"/>
  <c r="J42" i="22"/>
  <c r="K8" i="22"/>
  <c r="K9" i="22"/>
  <c r="H7" i="22"/>
  <c r="H44" i="22" s="1"/>
  <c r="J10" i="61"/>
  <c r="G43" i="22"/>
  <c r="K45" i="22"/>
  <c r="K10" i="22"/>
  <c r="E7" i="22"/>
  <c r="E44" i="22" s="1"/>
  <c r="K11" i="22"/>
  <c r="E42" i="22"/>
  <c r="M19" i="33"/>
  <c r="R103" i="29"/>
  <c r="M41" i="29"/>
  <c r="AG77" i="29"/>
  <c r="I10" i="33"/>
  <c r="I19" i="33" s="1"/>
  <c r="J46" i="29"/>
  <c r="I46" i="29"/>
  <c r="G10" i="33"/>
  <c r="G19" i="33" s="1"/>
  <c r="AG17" i="29"/>
  <c r="E10" i="33"/>
  <c r="E19" i="33" s="1"/>
  <c r="Y42" i="29"/>
  <c r="K10" i="33"/>
  <c r="K19" i="33" s="1"/>
  <c r="AG78" i="29"/>
  <c r="I41" i="29"/>
  <c r="I45" i="29" s="1"/>
  <c r="AM19" i="29"/>
  <c r="AK19" i="29" s="1"/>
  <c r="AG18" i="29"/>
  <c r="G8" i="29"/>
  <c r="O11" i="29"/>
  <c r="G41" i="29"/>
  <c r="G45" i="29" s="1"/>
  <c r="AG51" i="29"/>
  <c r="N12" i="33"/>
  <c r="F41" i="29"/>
  <c r="F45" i="29" s="1"/>
  <c r="H46" i="29"/>
  <c r="AG50" i="29"/>
  <c r="X42" i="29"/>
  <c r="S103" i="29"/>
  <c r="E8" i="29"/>
  <c r="L41" i="29"/>
  <c r="G46" i="29"/>
  <c r="AM18" i="29"/>
  <c r="AK18" i="29" s="1"/>
  <c r="X43" i="29"/>
  <c r="F46" i="29"/>
  <c r="AM17" i="29"/>
  <c r="AK17" i="29" s="1"/>
  <c r="AL21" i="29"/>
  <c r="AJ21" i="29" s="1"/>
  <c r="AL22" i="29"/>
  <c r="AJ22" i="29" s="1"/>
  <c r="N8" i="29"/>
  <c r="J41" i="29"/>
  <c r="J45" i="29" s="1"/>
  <c r="J8" i="29"/>
  <c r="AG76" i="29"/>
  <c r="AG16" i="29"/>
  <c r="K8" i="29"/>
  <c r="H41" i="29"/>
  <c r="H45" i="29" s="1"/>
  <c r="AL19" i="29"/>
  <c r="AJ19" i="29" s="1"/>
  <c r="R101" i="29"/>
  <c r="O10" i="29"/>
  <c r="I8" i="29"/>
  <c r="AM20" i="29"/>
  <c r="AK20" i="29" s="1"/>
  <c r="AG19" i="29"/>
  <c r="AM21" i="29"/>
  <c r="AK21" i="29" s="1"/>
  <c r="AM22" i="29"/>
  <c r="AK22" i="29" s="1"/>
  <c r="O12" i="29"/>
  <c r="AG48" i="29"/>
  <c r="AG49" i="29"/>
  <c r="M8" i="29"/>
  <c r="Y43" i="29"/>
  <c r="D8" i="29"/>
  <c r="J10" i="33"/>
  <c r="J19" i="33" s="1"/>
  <c r="F10" i="33"/>
  <c r="F19" i="33" s="1"/>
  <c r="L10" i="33"/>
  <c r="L19" i="33" s="1"/>
  <c r="H10" i="33"/>
  <c r="H19" i="33" s="1"/>
  <c r="D10" i="33"/>
  <c r="D19" i="33" s="1"/>
  <c r="N13" i="33"/>
  <c r="K46" i="29"/>
  <c r="S102" i="29"/>
  <c r="S101" i="29"/>
  <c r="AG75" i="29"/>
  <c r="H8" i="29"/>
  <c r="K41" i="29"/>
  <c r="K45" i="29" s="1"/>
  <c r="O9" i="29"/>
  <c r="AA23" i="6"/>
  <c r="L8" i="78" l="1"/>
  <c r="L10" i="78"/>
  <c r="P10" i="78" s="1"/>
  <c r="K50" i="22"/>
  <c r="K49" i="22"/>
  <c r="B53" i="50"/>
  <c r="B49" i="50"/>
  <c r="O10" i="61"/>
  <c r="N10" i="61"/>
  <c r="G12" i="22"/>
  <c r="AB24" i="6"/>
  <c r="N11" i="61"/>
  <c r="K42" i="22"/>
  <c r="V24" i="6"/>
  <c r="K38" i="22"/>
  <c r="I12" i="22"/>
  <c r="J8" i="61"/>
  <c r="Q11" i="78"/>
  <c r="P11" i="78"/>
  <c r="L7" i="50"/>
  <c r="K43" i="22"/>
  <c r="J44" i="22"/>
  <c r="J12" i="22"/>
  <c r="H12" i="22"/>
  <c r="F12" i="22"/>
  <c r="E12" i="22"/>
  <c r="D44" i="22"/>
  <c r="D12" i="22"/>
  <c r="K7" i="22"/>
  <c r="K12" i="22" s="1"/>
  <c r="N10" i="33"/>
  <c r="O8" i="29"/>
  <c r="Q10" i="78" l="1"/>
  <c r="K44" i="22"/>
</calcChain>
</file>

<file path=xl/sharedStrings.xml><?xml version="1.0" encoding="utf-8"?>
<sst xmlns="http://schemas.openxmlformats.org/spreadsheetml/2006/main" count="481" uniqueCount="173">
  <si>
    <t>Formato de Control y Seguimiento 1</t>
  </si>
  <si>
    <t xml:space="preserve">Cuadro 1
Proceso Electoral Local 2019-2020
Distribución del número total de vacantes de consejeras y consejeros electorales de los consejos distritales según fórmula y tipo de nombramiento designado
</t>
  </si>
  <si>
    <t>Tabla 1
Proceso Electoral Local 2019-2020
Distribución del número de vacantes de consejeras y consejeros electorales de los consejos distritales según fórmula y tipo de nombramiento designado, por entidad federativa y consejo distrital</t>
  </si>
  <si>
    <t>Vacantes de consejeras/os electorales</t>
  </si>
  <si>
    <t>Nombre de la entidad</t>
  </si>
  <si>
    <t>ID Consejo</t>
  </si>
  <si>
    <t>F1</t>
  </si>
  <si>
    <t>F2</t>
  </si>
  <si>
    <t>F3</t>
  </si>
  <si>
    <t>F4</t>
  </si>
  <si>
    <t>F5</t>
  </si>
  <si>
    <t>F6</t>
  </si>
  <si>
    <t>Total</t>
  </si>
  <si>
    <t>P</t>
  </si>
  <si>
    <t>S</t>
  </si>
  <si>
    <t>Totales</t>
  </si>
  <si>
    <t>Vacantes</t>
  </si>
  <si>
    <t xml:space="preserve">Coahuila </t>
  </si>
  <si>
    <t>Coahuila</t>
  </si>
  <si>
    <t xml:space="preserve">Hidalgo </t>
  </si>
  <si>
    <t>F: fórmula</t>
  </si>
  <si>
    <t>P: propietario; S: suplente.</t>
  </si>
  <si>
    <t>Hidalgo</t>
  </si>
  <si>
    <t>Cuadro 2
Porcentaje de vacantes de consejeras/os electorales de los consejos distritales Proceso Electoral  2019-2020</t>
  </si>
  <si>
    <t>Porcentaje de</t>
  </si>
  <si>
    <t>Plazas cubiertas</t>
  </si>
  <si>
    <t>1=Vacante</t>
  </si>
  <si>
    <t>0=Ninguna vacante</t>
  </si>
  <si>
    <t>Propietario</t>
  </si>
  <si>
    <t>Propietaria</t>
  </si>
  <si>
    <t>Suplente</t>
  </si>
  <si>
    <t>Formato de Control y Seguimiento 1.1</t>
  </si>
  <si>
    <t>Tabla 1.1
Proceso Electoral Local 2019-2020
Relación de vacantes de consejeras y consejeros electorales de los consejos distritales por Entidad Federativa</t>
  </si>
  <si>
    <t>No.</t>
  </si>
  <si>
    <t>Entidad</t>
  </si>
  <si>
    <t>Distrito</t>
  </si>
  <si>
    <t>Calidad
(Propietario o Suplente)</t>
  </si>
  <si>
    <t>Fórmula</t>
  </si>
  <si>
    <t>Fecha vacante
(dd-mm-aaaa)</t>
  </si>
  <si>
    <t>Nombre</t>
  </si>
  <si>
    <t>Causal</t>
  </si>
  <si>
    <t>Motivo</t>
  </si>
  <si>
    <t>En caso de que la/el suplente se haya designado como propietario marcar con una "X"</t>
  </si>
  <si>
    <t>Fecha de toma de protesta
(dd-mm-aaaa)</t>
  </si>
  <si>
    <t>En caso de que el Consejo Local haya designado consejero/a para cubrir la vacante suplente marcar con "X"</t>
  </si>
  <si>
    <t>Fecha de sesión designación
(dd-mm-aaaa)</t>
  </si>
  <si>
    <t>Del Ángel Romero Andrés</t>
  </si>
  <si>
    <t>Renuncia</t>
  </si>
  <si>
    <t>Motivos personales</t>
  </si>
  <si>
    <t>X</t>
  </si>
  <si>
    <t>2 de diciembre de 2019</t>
  </si>
  <si>
    <t>31 de enero de 2020</t>
  </si>
  <si>
    <t>Arteaga Ballesteros José Luis</t>
  </si>
  <si>
    <t>5 de febrero de 2020</t>
  </si>
  <si>
    <t>Juan José Hinojosa Martínez</t>
  </si>
  <si>
    <t>1 de junio de 2020</t>
  </si>
  <si>
    <t xml:space="preserve">Erika Yesenia Aguilar Cruz </t>
  </si>
  <si>
    <t xml:space="preserve">Renuncia </t>
  </si>
  <si>
    <t xml:space="preserve">Asuntos laborales </t>
  </si>
  <si>
    <t>17 de agosto de 2020</t>
  </si>
  <si>
    <t>30 de octubre 2020</t>
  </si>
  <si>
    <t>Samuel Cepeda Tovar</t>
  </si>
  <si>
    <t>Fuente: Elaborado por la Dirección de Operación Regional de la Dirección Ejecutiva de Organización Electoral (DEOE) con base en la información y oficios que proporcionaron las juntas locales y distritales ejecutivas del INE, con fecha de corte al día de la sesión</t>
  </si>
  <si>
    <t>Formato de Control y Seguimiento 2</t>
  </si>
  <si>
    <t>Tabla 2.1
Proceso Electoral Local 2019-2020
Fechas y horarios de la sesión de los consejos distritales</t>
  </si>
  <si>
    <t>Fecha de la sesión
dd-mm-aaaa</t>
  </si>
  <si>
    <t>Hora local de inicio programada</t>
  </si>
  <si>
    <t>Hora local de inicio</t>
  </si>
  <si>
    <t>Hora local de conclusión</t>
  </si>
  <si>
    <t>Hora mínima Programada</t>
  </si>
  <si>
    <t>Hora máxima Programada</t>
  </si>
  <si>
    <t>Fecha mínima Programada</t>
  </si>
  <si>
    <t>Fecha máxima Programada</t>
  </si>
  <si>
    <t>Formato de Control y Seguimiento  3</t>
  </si>
  <si>
    <t>Cuadro 3.1
Proceso Electoral Local 2019-2020
Sesión Ordinaria
Orden del día programado para la sesión de los consejos distritales</t>
  </si>
  <si>
    <t>Núm.</t>
  </si>
  <si>
    <t>Puntos agendados</t>
  </si>
  <si>
    <t>Lectura y aprobación del proyecto de acta de la sesión anterior.</t>
  </si>
  <si>
    <t>Informe que presenta la Presidencia del Consejo Distrital sobre las medidas de atención implementadas en las diversas actividades del Proceso Electoral 2019-2020 por la pandemia resultante del COVID-19</t>
  </si>
  <si>
    <t>Informe de actividades que rinden las Presidencias de las Comisiones integradas en el Consejo Distrital.</t>
  </si>
  <si>
    <t>Informe final sobre la Segunda Etapa de Capacitación Electoral y verificaciones.</t>
  </si>
  <si>
    <t>Informe final sobre el procedimiento para la acreditación de la ciudadanía que participó en la observación electoral.</t>
  </si>
  <si>
    <t>En su caso, Informe sobre la ocupación de vacantes de SE y CAE.</t>
  </si>
  <si>
    <t>Informe de la Junta Distrital Ejecutiva sobre los resultados de la evaluación de las actividades realizadas por las y los SE y CAE correspondientes a la primera y segunda etapa.</t>
  </si>
  <si>
    <t>Informe final sobre la operación y funcionamiento del Sistema de Información sobre el desarrollo de la Jornada Electoral (SIJE), el 20 de septiembre de 2020.</t>
  </si>
  <si>
    <t>En su caso, Informe final sobre la operación de las Oficinas Municipales en el Distrito, que funcionaron durante el Proceso Electoral 2019-2020.</t>
  </si>
  <si>
    <t>Informe final sobre las actividades que en materia de Asistencia Electoral atendieron las y los SE y CAE.</t>
  </si>
  <si>
    <t>Informe sobre el desarrollo y resultados electorales de las sesiones de cómputo de los Comités Distritales o Consejos Municipales que correspondan a la demarcación territorial del Distrito Electoral Federal.</t>
  </si>
  <si>
    <t>Informe sobre las acciones de coordinación efectuadas con los Comités Distritales o Consejos Municipales que correspondan a la demarcación territorial del Distrito Electoral Federal.</t>
  </si>
  <si>
    <t>Informe sobre la conclusión de etapas, actos y actividades trascendentes del Proceso Electoral 2019-2020.</t>
  </si>
  <si>
    <t>Informe del Secretario del Consejo Distrital, sobre los acuerdos y resoluciones aprobados por el Consejo General del Instituto Nacional Electoral.</t>
  </si>
  <si>
    <t xml:space="preserve"> Asuntos generales.</t>
  </si>
  <si>
    <t>Lectura y aprobación de la última acta de sesión del __ Consejo Distrital del Proceso Electoral 2019-2020.</t>
  </si>
  <si>
    <t>Formato de Control y Seguimiento 4</t>
  </si>
  <si>
    <t>Tabla 4.1
Proceso Electoral Local 2019-2020
Relación de los puntos adicionales al orden del día de las sesiones de los consejos distritales</t>
  </si>
  <si>
    <t>En su caso señale con número la cantidad de:</t>
  </si>
  <si>
    <t>Informes</t>
  </si>
  <si>
    <t>Acuerdos</t>
  </si>
  <si>
    <t>Resoluciones</t>
  </si>
  <si>
    <t>Otros</t>
  </si>
  <si>
    <t>Puntos adicionales (En su caso)</t>
  </si>
  <si>
    <t>T o t a l</t>
  </si>
  <si>
    <t>Informe sobre el cierre de la campaña de credencialización y resguardo de credenciales para votar que no fueron recogidas por sus titulares.</t>
  </si>
  <si>
    <t>Formato de Control y Seguimiento  5</t>
  </si>
  <si>
    <t>Tabla 5
Proceso Electoral Local 2019-2020
Asistencia, inasistencia, justificaciones y vacantes de funcionarias/os que conforman los consejos distritales</t>
  </si>
  <si>
    <t>Miembros del Consejo</t>
  </si>
  <si>
    <t>Vocales</t>
  </si>
  <si>
    <t>Presidenta/e</t>
  </si>
  <si>
    <t>Secretaria/o</t>
  </si>
  <si>
    <t>Consejeras/os electorales</t>
  </si>
  <si>
    <t>VOE</t>
  </si>
  <si>
    <t>VRFE</t>
  </si>
  <si>
    <t>VCEyEC</t>
  </si>
  <si>
    <t>Asistencias</t>
  </si>
  <si>
    <t>Inasistencia</t>
  </si>
  <si>
    <t>Inasistencia Justificadas</t>
  </si>
  <si>
    <t>Consejera/o F1</t>
  </si>
  <si>
    <t>Consejera/o F2</t>
  </si>
  <si>
    <t>Consejera/o F3</t>
  </si>
  <si>
    <t>Consejera/o F4</t>
  </si>
  <si>
    <t>Consejera/o F5</t>
  </si>
  <si>
    <t>Consejera/o F6</t>
  </si>
  <si>
    <t>Asistió =</t>
  </si>
  <si>
    <t>No asistió =</t>
  </si>
  <si>
    <t>Justificación =</t>
  </si>
  <si>
    <t>J</t>
  </si>
  <si>
    <t>Vacante =</t>
  </si>
  <si>
    <t>V</t>
  </si>
  <si>
    <t xml:space="preserve">Asistencia </t>
  </si>
  <si>
    <t>Asistencia</t>
  </si>
  <si>
    <t>Formato de Control y Seguimiento  5.1</t>
  </si>
  <si>
    <t>Tabla 5.1
Proceso Electoral Local 2019-2020
Inasistencias de funcionarias/os a las sesiones de los consejos distritales</t>
  </si>
  <si>
    <t>Total de inasistencias</t>
  </si>
  <si>
    <t>Formato de Control y Seguimiento 6</t>
  </si>
  <si>
    <t>Tabla 6.1
Proceso Electoral Local 2019-2020
Acreditaciones, asistencia, inasistencia y justificaciones de representantes de partidos políticos nacionales a las sesiones de los consejos distritales</t>
  </si>
  <si>
    <t>Consejo</t>
  </si>
  <si>
    <t>Partidos Políticos Nacionales</t>
  </si>
  <si>
    <t>Inasistencias</t>
  </si>
  <si>
    <t>Justificadas</t>
  </si>
  <si>
    <t>No Acreditado</t>
  </si>
  <si>
    <t>No Acreditado porcentaje</t>
  </si>
  <si>
    <t>Asistió=</t>
  </si>
  <si>
    <t>No asistió=</t>
  </si>
  <si>
    <t>Justificación=</t>
  </si>
  <si>
    <t>No acreditado=</t>
  </si>
  <si>
    <t>NA</t>
  </si>
  <si>
    <t>PAN</t>
  </si>
  <si>
    <t>PRI</t>
  </si>
  <si>
    <t>PRD</t>
  </si>
  <si>
    <t>PVEM</t>
  </si>
  <si>
    <t>PT</t>
  </si>
  <si>
    <t>MC</t>
  </si>
  <si>
    <t>MORENA</t>
  </si>
  <si>
    <t>RPPN</t>
  </si>
  <si>
    <t>Asistencia de RPPN</t>
  </si>
  <si>
    <t>Inasistencias de RPP</t>
  </si>
  <si>
    <t>RPP Acreditados</t>
  </si>
  <si>
    <t>Formato de Control y Seguimiento 6.1</t>
  </si>
  <si>
    <t>Tabla 6.1.1 
Proceso Electoral Local 2019-2020
Asistencia de representantes de partidos políticos nacionales a las sesiones de los consejos distritales</t>
  </si>
  <si>
    <t>% Asistencia</t>
  </si>
  <si>
    <t>% Inasistencia</t>
  </si>
  <si>
    <t>Formato de Control y Seguimiento 6.2</t>
  </si>
  <si>
    <t xml:space="preserve">Tabla 6.2
Proceso Electoral Local 2019-2020
En su caso, asistencia, inasistencia y justificaciones de representantes de partidos políticos locales y candidaturas independientes a las sesiones de los consejos distritales
</t>
  </si>
  <si>
    <t>Candidatas/os
independientes *</t>
  </si>
  <si>
    <r>
      <rPr>
        <b/>
        <sz val="12"/>
        <color theme="1"/>
        <rFont val="Arial"/>
        <family val="2"/>
      </rPr>
      <t>*</t>
    </r>
    <r>
      <rPr>
        <sz val="11"/>
        <color theme="1"/>
        <rFont val="Arial"/>
        <family val="2"/>
      </rPr>
      <t>En el caso de representantes de Candidaturas independientes el dato refiere al número total de representantes por Consejo que asistieron a la sesión.</t>
    </r>
  </si>
  <si>
    <t>Partidos Locales</t>
  </si>
  <si>
    <t>RPP</t>
  </si>
  <si>
    <t>RPP que asistieron a las sesiones</t>
  </si>
  <si>
    <t>Inasistencias justificadas</t>
  </si>
  <si>
    <t>Formato de Control y Seguimiento 6.3</t>
  </si>
  <si>
    <t>Tabla 6.3
Proceso Electoral Local 2019-2020
Asistencia de representantes de partidos políticos locales y candidaturas independientes a las sesiones de los consejos distritales</t>
  </si>
  <si>
    <t>Partidos Políticos Locales</t>
  </si>
  <si>
    <t>Candidatas/os
independientes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</si>
</sst>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"/>
    <numFmt numFmtId="165" formatCode="dd/mm/yyyy;@"/>
    <numFmt numFmtId="166" formatCode="[$-80A]d&quot; de &quot;mmmm&quot; de &quot;yyyy;@"/>
    <numFmt numFmtId="167" formatCode="0.0"/>
    <numFmt numFmtId="168" formatCode="0.0%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4"/>
      <color theme="1"/>
      <name val="Arial"/>
      <family val="2"/>
    </font>
    <font>
      <sz val="9"/>
      <color theme="3" tint="-0.2499465926084170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</font>
    <font>
      <sz val="11"/>
      <color rgb="FFFFFFFF"/>
      <name val="Arial"/>
      <family val="2"/>
    </font>
    <font>
      <b/>
      <sz val="8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FFFFFF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gray0625">
        <bgColor theme="0" tint="-0.249977111117893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theme="0"/>
      </right>
      <top style="double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double">
        <color auto="1"/>
      </top>
      <bottom style="thin">
        <color indexed="64"/>
      </bottom>
      <diagonal/>
    </border>
    <border>
      <left style="thin">
        <color theme="0"/>
      </left>
      <right/>
      <top style="double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1" fillId="0" borderId="0"/>
    <xf numFmtId="9" fontId="27" fillId="0" borderId="0" applyFont="0" applyFill="0" applyBorder="0" applyAlignment="0" applyProtection="0"/>
  </cellStyleXfs>
  <cellXfs count="376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2" fillId="0" borderId="0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4" fillId="0" borderId="0" xfId="0" applyFont="1"/>
    <xf numFmtId="0" fontId="12" fillId="2" borderId="0" xfId="0" applyFont="1" applyFill="1" applyBorder="1" applyAlignment="1">
      <alignment vertical="center"/>
    </xf>
    <xf numFmtId="0" fontId="10" fillId="0" borderId="0" xfId="0" applyFont="1" applyBorder="1"/>
    <xf numFmtId="0" fontId="12" fillId="2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wrapText="1"/>
    </xf>
    <xf numFmtId="0" fontId="1" fillId="0" borderId="0" xfId="1" applyAlignment="1">
      <alignment vertical="center"/>
    </xf>
    <xf numFmtId="166" fontId="17" fillId="0" borderId="0" xfId="1" applyNumberFormat="1" applyFont="1" applyAlignment="1">
      <alignment vertical="center"/>
    </xf>
    <xf numFmtId="20" fontId="10" fillId="0" borderId="0" xfId="0" applyNumberFormat="1" applyFont="1"/>
    <xf numFmtId="164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0" fillId="0" borderId="22" xfId="0" applyFont="1" applyBorder="1"/>
    <xf numFmtId="20" fontId="10" fillId="0" borderId="22" xfId="0" applyNumberFormat="1" applyFont="1" applyBorder="1"/>
    <xf numFmtId="0" fontId="10" fillId="0" borderId="0" xfId="0" applyFont="1" applyFill="1"/>
    <xf numFmtId="0" fontId="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/>
    </xf>
    <xf numFmtId="0" fontId="10" fillId="0" borderId="0" xfId="0" applyFont="1" applyBorder="1" applyAlignment="1"/>
    <xf numFmtId="0" fontId="2" fillId="0" borderId="0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7" fillId="0" borderId="0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20" fontId="10" fillId="0" borderId="0" xfId="0" applyNumberFormat="1" applyFont="1" applyAlignment="1">
      <alignment wrapText="1"/>
    </xf>
    <xf numFmtId="165" fontId="10" fillId="0" borderId="0" xfId="0" applyNumberFormat="1" applyFont="1" applyAlignment="1">
      <alignment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/>
    <xf numFmtId="164" fontId="2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" fontId="2" fillId="4" borderId="2" xfId="0" applyNumberFormat="1" applyFont="1" applyFill="1" applyBorder="1" applyAlignment="1">
      <alignment horizontal="center" vertical="center" wrapText="1"/>
    </xf>
    <xf numFmtId="1" fontId="7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Alignment="1">
      <alignment vertical="center" wrapText="1"/>
    </xf>
    <xf numFmtId="167" fontId="15" fillId="0" borderId="0" xfId="0" applyNumberFormat="1" applyFont="1" applyFill="1" applyBorder="1"/>
    <xf numFmtId="0" fontId="15" fillId="0" borderId="0" xfId="0" applyFont="1" applyBorder="1"/>
    <xf numFmtId="0" fontId="15" fillId="0" borderId="0" xfId="0" applyFont="1" applyFill="1" applyBorder="1"/>
    <xf numFmtId="0" fontId="15" fillId="0" borderId="0" xfId="0" applyFont="1" applyFill="1"/>
    <xf numFmtId="0" fontId="15" fillId="0" borderId="0" xfId="0" applyFont="1"/>
    <xf numFmtId="168" fontId="2" fillId="0" borderId="1" xfId="4" applyNumberFormat="1" applyFont="1" applyBorder="1"/>
    <xf numFmtId="0" fontId="6" fillId="0" borderId="18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5" fillId="6" borderId="3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1" fontId="2" fillId="0" borderId="3" xfId="0" applyNumberFormat="1" applyFont="1" applyFill="1" applyBorder="1" applyAlignment="1">
      <alignment horizontal="center" vertical="center" wrapText="1"/>
    </xf>
    <xf numFmtId="167" fontId="2" fillId="0" borderId="0" xfId="0" applyNumberFormat="1" applyFont="1" applyAlignment="1">
      <alignment horizontal="center" vertical="center"/>
    </xf>
    <xf numFmtId="0" fontId="26" fillId="0" borderId="37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/>
    </xf>
    <xf numFmtId="0" fontId="10" fillId="0" borderId="0" xfId="0" applyFont="1" applyFill="1" applyBorder="1"/>
    <xf numFmtId="0" fontId="2" fillId="3" borderId="3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Border="1"/>
    <xf numFmtId="0" fontId="2" fillId="3" borderId="32" xfId="0" applyFont="1" applyFill="1" applyBorder="1" applyAlignment="1">
      <alignment vertical="center"/>
    </xf>
    <xf numFmtId="0" fontId="16" fillId="0" borderId="0" xfId="3" applyFont="1"/>
    <xf numFmtId="0" fontId="16" fillId="0" borderId="0" xfId="3" applyFont="1" applyAlignment="1">
      <alignment horizontal="center"/>
    </xf>
    <xf numFmtId="0" fontId="4" fillId="0" borderId="0" xfId="3" applyFont="1" applyAlignment="1">
      <alignment horizontal="right" vertical="center"/>
    </xf>
    <xf numFmtId="0" fontId="16" fillId="0" borderId="0" xfId="3" applyFont="1" applyFill="1"/>
    <xf numFmtId="0" fontId="16" fillId="0" borderId="0" xfId="3" applyFont="1" applyFill="1" applyAlignment="1">
      <alignment horizontal="center"/>
    </xf>
    <xf numFmtId="0" fontId="16" fillId="0" borderId="2" xfId="3" applyFont="1" applyFill="1" applyBorder="1" applyAlignment="1">
      <alignment horizontal="center" vertical="center"/>
    </xf>
    <xf numFmtId="0" fontId="33" fillId="0" borderId="2" xfId="3" applyFont="1" applyFill="1" applyBorder="1" applyAlignment="1">
      <alignment horizontal="center" vertical="center"/>
    </xf>
    <xf numFmtId="0" fontId="16" fillId="0" borderId="2" xfId="3" applyFont="1" applyFill="1" applyBorder="1" applyAlignment="1">
      <alignment horizontal="left" vertical="top" wrapText="1"/>
    </xf>
    <xf numFmtId="0" fontId="2" fillId="0" borderId="0" xfId="0" applyFont="1"/>
    <xf numFmtId="0" fontId="23" fillId="2" borderId="0" xfId="0" applyFont="1" applyFill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1" fontId="14" fillId="0" borderId="0" xfId="0" applyNumberFormat="1" applyFont="1" applyBorder="1" applyAlignment="1">
      <alignment vertical="center" wrapText="1"/>
    </xf>
    <xf numFmtId="0" fontId="30" fillId="0" borderId="0" xfId="3" applyFont="1" applyAlignment="1">
      <alignment horizontal="center" vertical="center"/>
    </xf>
    <xf numFmtId="165" fontId="16" fillId="0" borderId="0" xfId="3" applyNumberFormat="1" applyFont="1" applyFill="1" applyAlignment="1">
      <alignment horizontal="center"/>
    </xf>
    <xf numFmtId="165" fontId="16" fillId="0" borderId="0" xfId="3" applyNumberFormat="1" applyFont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32" fillId="9" borderId="38" xfId="3" applyFont="1" applyFill="1" applyBorder="1" applyAlignment="1">
      <alignment horizontal="center" vertical="center" wrapText="1"/>
    </xf>
    <xf numFmtId="0" fontId="32" fillId="9" borderId="39" xfId="3" applyFont="1" applyFill="1" applyBorder="1" applyAlignment="1">
      <alignment horizontal="center" vertical="center" wrapText="1"/>
    </xf>
    <xf numFmtId="0" fontId="5" fillId="9" borderId="34" xfId="1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vertical="center"/>
    </xf>
    <xf numFmtId="0" fontId="5" fillId="9" borderId="30" xfId="0" applyFont="1" applyFill="1" applyBorder="1" applyAlignment="1">
      <alignment horizontal="center" vertical="center"/>
    </xf>
    <xf numFmtId="0" fontId="5" fillId="9" borderId="35" xfId="1" applyFont="1" applyFill="1" applyBorder="1" applyAlignment="1">
      <alignment horizontal="center" vertical="center" wrapText="1"/>
    </xf>
    <xf numFmtId="0" fontId="16" fillId="0" borderId="2" xfId="3" applyFont="1" applyFill="1" applyBorder="1" applyAlignment="1">
      <alignment horizontal="center" vertical="top" wrapText="1"/>
    </xf>
    <xf numFmtId="0" fontId="33" fillId="0" borderId="2" xfId="3" applyFont="1" applyFill="1" applyBorder="1" applyAlignment="1">
      <alignment horizontal="left" vertical="center" wrapText="1"/>
    </xf>
    <xf numFmtId="164" fontId="35" fillId="0" borderId="2" xfId="0" applyNumberFormat="1" applyFont="1" applyFill="1" applyBorder="1" applyAlignment="1">
      <alignment horizontal="center" vertical="center"/>
    </xf>
    <xf numFmtId="1" fontId="8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18" fillId="7" borderId="41" xfId="0" applyFont="1" applyFill="1" applyBorder="1" applyAlignment="1">
      <alignment horizontal="left" vertical="center"/>
    </xf>
    <xf numFmtId="0" fontId="18" fillId="7" borderId="42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31" fillId="0" borderId="0" xfId="0" applyFont="1" applyAlignment="1">
      <alignment vertical="center" wrapText="1"/>
    </xf>
    <xf numFmtId="0" fontId="10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0" borderId="22" xfId="0" applyFont="1" applyBorder="1" applyAlignment="1">
      <alignment horizontal="left"/>
    </xf>
    <xf numFmtId="0" fontId="10" fillId="0" borderId="0" xfId="0" applyFont="1" applyAlignment="1">
      <alignment horizontal="left"/>
    </xf>
    <xf numFmtId="167" fontId="15" fillId="0" borderId="0" xfId="0" applyNumberFormat="1" applyFont="1" applyFill="1" applyAlignment="1">
      <alignment vertical="center"/>
    </xf>
    <xf numFmtId="0" fontId="5" fillId="9" borderId="25" xfId="0" applyFont="1" applyFill="1" applyBorder="1" applyAlignment="1">
      <alignment horizontal="center" vertical="center"/>
    </xf>
    <xf numFmtId="0" fontId="5" fillId="9" borderId="23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6" fillId="0" borderId="2" xfId="3" applyFont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center" vertical="center"/>
    </xf>
    <xf numFmtId="0" fontId="5" fillId="9" borderId="2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/>
    </xf>
    <xf numFmtId="0" fontId="5" fillId="9" borderId="16" xfId="0" applyFont="1" applyFill="1" applyBorder="1" applyAlignment="1">
      <alignment horizontal="center" vertical="center"/>
    </xf>
    <xf numFmtId="0" fontId="36" fillId="9" borderId="4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9" borderId="0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5" fillId="9" borderId="44" xfId="1" applyFont="1" applyFill="1" applyBorder="1" applyAlignment="1">
      <alignment horizontal="center" vertical="center" wrapText="1"/>
    </xf>
    <xf numFmtId="164" fontId="5" fillId="9" borderId="10" xfId="1" applyNumberFormat="1" applyFont="1" applyFill="1" applyBorder="1" applyAlignment="1">
      <alignment horizontal="center" vertical="center" wrapText="1"/>
    </xf>
    <xf numFmtId="0" fontId="5" fillId="9" borderId="10" xfId="1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5" fillId="9" borderId="48" xfId="1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left"/>
    </xf>
    <xf numFmtId="0" fontId="10" fillId="0" borderId="8" xfId="0" applyFont="1" applyBorder="1"/>
    <xf numFmtId="20" fontId="10" fillId="0" borderId="8" xfId="0" applyNumberFormat="1" applyFont="1" applyBorder="1"/>
    <xf numFmtId="0" fontId="2" fillId="0" borderId="27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32" fillId="10" borderId="39" xfId="3" applyFont="1" applyFill="1" applyBorder="1" applyAlignment="1">
      <alignment horizontal="center" vertical="center" wrapText="1"/>
    </xf>
    <xf numFmtId="0" fontId="32" fillId="11" borderId="39" xfId="3" applyFont="1" applyFill="1" applyBorder="1" applyAlignment="1">
      <alignment horizontal="center" vertical="center" wrapText="1"/>
    </xf>
    <xf numFmtId="0" fontId="32" fillId="11" borderId="40" xfId="3" applyFont="1" applyFill="1" applyBorder="1" applyAlignment="1">
      <alignment horizontal="center" vertical="center" wrapText="1"/>
    </xf>
    <xf numFmtId="0" fontId="33" fillId="0" borderId="2" xfId="3" applyFont="1" applyBorder="1" applyAlignment="1">
      <alignment horizontal="center" vertical="center"/>
    </xf>
    <xf numFmtId="0" fontId="33" fillId="0" borderId="2" xfId="3" applyFont="1" applyBorder="1" applyAlignment="1">
      <alignment horizontal="left" vertical="center" wrapText="1"/>
    </xf>
    <xf numFmtId="166" fontId="16" fillId="0" borderId="2" xfId="3" applyNumberFormat="1" applyFont="1" applyBorder="1" applyAlignment="1">
      <alignment horizontal="center" vertical="center"/>
    </xf>
    <xf numFmtId="0" fontId="16" fillId="0" borderId="2" xfId="3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164" fontId="2" fillId="0" borderId="49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2" fontId="35" fillId="0" borderId="2" xfId="0" applyNumberFormat="1" applyFont="1" applyFill="1" applyBorder="1" applyAlignment="1">
      <alignment horizontal="center" vertical="center"/>
    </xf>
    <xf numFmtId="2" fontId="8" fillId="0" borderId="9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1" fontId="7" fillId="0" borderId="43" xfId="0" applyNumberFormat="1" applyFont="1" applyFill="1" applyBorder="1" applyAlignment="1">
      <alignment horizontal="center" vertical="center"/>
    </xf>
    <xf numFmtId="1" fontId="7" fillId="0" borderId="9" xfId="0" applyNumberFormat="1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vertical="center"/>
    </xf>
    <xf numFmtId="1" fontId="8" fillId="0" borderId="9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vertical="center"/>
    </xf>
    <xf numFmtId="164" fontId="6" fillId="0" borderId="5" xfId="0" applyNumberFormat="1" applyFont="1" applyFill="1" applyBorder="1" applyAlignment="1">
      <alignment horizontal="center" vertical="center"/>
    </xf>
    <xf numFmtId="1" fontId="2" fillId="0" borderId="27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/>
    </xf>
    <xf numFmtId="0" fontId="35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/>
    </xf>
    <xf numFmtId="0" fontId="8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9" borderId="14" xfId="0" applyFont="1" applyFill="1" applyBorder="1" applyAlignment="1"/>
    <xf numFmtId="168" fontId="2" fillId="0" borderId="2" xfId="4" applyNumberFormat="1" applyFont="1" applyFill="1" applyBorder="1" applyAlignment="1">
      <alignment horizontal="center"/>
    </xf>
    <xf numFmtId="168" fontId="2" fillId="0" borderId="9" xfId="4" applyNumberFormat="1" applyFont="1" applyFill="1" applyBorder="1" applyAlignment="1">
      <alignment horizontal="center"/>
    </xf>
    <xf numFmtId="168" fontId="2" fillId="0" borderId="16" xfId="4" applyNumberFormat="1" applyFont="1" applyFill="1" applyBorder="1" applyAlignment="1">
      <alignment horizontal="center"/>
    </xf>
    <xf numFmtId="168" fontId="2" fillId="0" borderId="17" xfId="4" applyNumberFormat="1" applyFont="1" applyFill="1" applyBorder="1" applyAlignment="1">
      <alignment horizontal="center"/>
    </xf>
    <xf numFmtId="0" fontId="35" fillId="0" borderId="2" xfId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9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" fontId="7" fillId="0" borderId="43" xfId="0" applyNumberFormat="1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wrapText="1"/>
    </xf>
    <xf numFmtId="0" fontId="5" fillId="6" borderId="0" xfId="0" applyFont="1" applyFill="1" applyBorder="1" applyAlignment="1">
      <alignment horizontal="center" vertical="center"/>
    </xf>
    <xf numFmtId="0" fontId="8" fillId="0" borderId="49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1" fontId="35" fillId="4" borderId="2" xfId="0" applyNumberFormat="1" applyFont="1" applyFill="1" applyBorder="1" applyAlignment="1">
      <alignment horizontal="center" vertical="center" wrapText="1"/>
    </xf>
    <xf numFmtId="168" fontId="2" fillId="0" borderId="2" xfId="4" applyNumberFormat="1" applyFont="1" applyBorder="1" applyAlignment="1">
      <alignment horizontal="center" vertical="center"/>
    </xf>
    <xf numFmtId="168" fontId="7" fillId="0" borderId="9" xfId="4" applyNumberFormat="1" applyFont="1" applyBorder="1" applyAlignment="1">
      <alignment horizontal="center" vertical="center"/>
    </xf>
    <xf numFmtId="1" fontId="35" fillId="0" borderId="2" xfId="1" applyNumberFormat="1" applyFont="1" applyBorder="1" applyAlignment="1">
      <alignment horizontal="center" vertical="center"/>
    </xf>
    <xf numFmtId="1" fontId="7" fillId="0" borderId="8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wrapText="1"/>
    </xf>
    <xf numFmtId="1" fontId="2" fillId="0" borderId="3" xfId="0" applyNumberFormat="1" applyFont="1" applyBorder="1" applyAlignment="1">
      <alignment horizontal="center" wrapText="1"/>
    </xf>
    <xf numFmtId="0" fontId="33" fillId="0" borderId="2" xfId="3" applyFont="1" applyBorder="1" applyAlignment="1">
      <alignment horizontal="center" vertical="center" wrapText="1"/>
    </xf>
    <xf numFmtId="0" fontId="16" fillId="0" borderId="2" xfId="3" applyFont="1" applyBorder="1" applyAlignment="1">
      <alignment horizontal="left" vertical="center" wrapText="1"/>
    </xf>
    <xf numFmtId="166" fontId="16" fillId="0" borderId="2" xfId="3" applyNumberFormat="1" applyFont="1" applyFill="1" applyBorder="1" applyAlignment="1">
      <alignment horizontal="center" vertical="center"/>
    </xf>
    <xf numFmtId="1" fontId="2" fillId="12" borderId="28" xfId="0" applyNumberFormat="1" applyFont="1" applyFill="1" applyBorder="1" applyAlignment="1">
      <alignment horizontal="center" vertical="center" wrapText="1"/>
    </xf>
    <xf numFmtId="1" fontId="2" fillId="12" borderId="4" xfId="0" applyNumberFormat="1" applyFont="1" applyFill="1" applyBorder="1" applyAlignment="1">
      <alignment horizontal="center" vertical="center" wrapText="1"/>
    </xf>
    <xf numFmtId="1" fontId="2" fillId="12" borderId="2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0" fontId="10" fillId="0" borderId="0" xfId="4" applyNumberFormat="1" applyFont="1" applyBorder="1"/>
    <xf numFmtId="10" fontId="10" fillId="0" borderId="0" xfId="4" applyNumberFormat="1" applyFont="1" applyBorder="1" applyAlignment="1">
      <alignment wrapText="1"/>
    </xf>
    <xf numFmtId="0" fontId="9" fillId="0" borderId="3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wrapText="1"/>
    </xf>
    <xf numFmtId="20" fontId="9" fillId="0" borderId="3" xfId="0" applyNumberFormat="1" applyFont="1" applyBorder="1" applyAlignment="1">
      <alignment horizontal="center" wrapText="1"/>
    </xf>
    <xf numFmtId="20" fontId="2" fillId="0" borderId="4" xfId="0" applyNumberFormat="1" applyFont="1" applyBorder="1" applyAlignment="1">
      <alignment horizontal="center"/>
    </xf>
    <xf numFmtId="20" fontId="2" fillId="0" borderId="30" xfId="0" applyNumberFormat="1" applyFont="1" applyBorder="1" applyAlignment="1">
      <alignment horizontal="center"/>
    </xf>
    <xf numFmtId="0" fontId="13" fillId="0" borderId="0" xfId="0" applyFont="1"/>
    <xf numFmtId="0" fontId="6" fillId="0" borderId="3" xfId="0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20" fontId="9" fillId="0" borderId="27" xfId="0" applyNumberFormat="1" applyFont="1" applyBorder="1" applyAlignment="1">
      <alignment horizontal="center" wrapText="1"/>
    </xf>
    <xf numFmtId="20" fontId="2" fillId="0" borderId="2" xfId="0" applyNumberFormat="1" applyFont="1" applyBorder="1" applyAlignment="1">
      <alignment horizontal="center" vertical="center" wrapText="1"/>
    </xf>
    <xf numFmtId="20" fontId="2" fillId="0" borderId="2" xfId="0" applyNumberFormat="1" applyFont="1" applyBorder="1" applyAlignment="1">
      <alignment horizontal="center" wrapText="1"/>
    </xf>
    <xf numFmtId="20" fontId="2" fillId="0" borderId="9" xfId="0" applyNumberFormat="1" applyFont="1" applyBorder="1" applyAlignment="1">
      <alignment horizontal="center" wrapText="1"/>
    </xf>
    <xf numFmtId="0" fontId="9" fillId="0" borderId="3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37" fillId="13" borderId="2" xfId="0" applyFont="1" applyFill="1" applyBorder="1" applyAlignment="1">
      <alignment wrapText="1"/>
    </xf>
    <xf numFmtId="0" fontId="37" fillId="13" borderId="3" xfId="0" applyFont="1" applyFill="1" applyBorder="1" applyAlignment="1">
      <alignment wrapText="1"/>
    </xf>
    <xf numFmtId="0" fontId="38" fillId="14" borderId="3" xfId="0" applyFont="1" applyFill="1" applyBorder="1" applyAlignment="1">
      <alignment wrapText="1"/>
    </xf>
    <xf numFmtId="0" fontId="37" fillId="13" borderId="5" xfId="0" applyFont="1" applyFill="1" applyBorder="1" applyAlignment="1">
      <alignment wrapText="1"/>
    </xf>
    <xf numFmtId="0" fontId="37" fillId="13" borderId="27" xfId="0" applyFont="1" applyFill="1" applyBorder="1" applyAlignment="1">
      <alignment wrapText="1"/>
    </xf>
    <xf numFmtId="0" fontId="5" fillId="9" borderId="17" xfId="0" applyFont="1" applyFill="1" applyBorder="1" applyAlignment="1">
      <alignment horizontal="center" vertical="center" wrapText="1"/>
    </xf>
    <xf numFmtId="0" fontId="5" fillId="9" borderId="16" xfId="0" applyFont="1" applyFill="1" applyBorder="1" applyAlignment="1">
      <alignment horizontal="center" vertical="center" wrapText="1"/>
    </xf>
    <xf numFmtId="0" fontId="5" fillId="9" borderId="17" xfId="0" applyFont="1" applyFill="1" applyBorder="1" applyAlignment="1">
      <alignment horizontal="center" vertical="center"/>
    </xf>
    <xf numFmtId="0" fontId="5" fillId="9" borderId="2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/>
    </xf>
    <xf numFmtId="0" fontId="5" fillId="9" borderId="13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right" vertical="center" wrapText="1"/>
    </xf>
    <xf numFmtId="0" fontId="5" fillId="9" borderId="12" xfId="0" applyFont="1" applyFill="1" applyBorder="1" applyAlignment="1">
      <alignment horizontal="center" vertical="top" wrapText="1"/>
    </xf>
    <xf numFmtId="0" fontId="5" fillId="9" borderId="13" xfId="0" applyFont="1" applyFill="1" applyBorder="1" applyAlignment="1">
      <alignment horizontal="center" vertical="top" wrapText="1"/>
    </xf>
    <xf numFmtId="0" fontId="5" fillId="9" borderId="3" xfId="0" applyFont="1" applyFill="1" applyBorder="1" applyAlignment="1">
      <alignment horizontal="center" wrapText="1"/>
    </xf>
    <xf numFmtId="0" fontId="5" fillId="9" borderId="2" xfId="0" applyFont="1" applyFill="1" applyBorder="1" applyAlignment="1">
      <alignment horizontal="center" wrapText="1"/>
    </xf>
    <xf numFmtId="0" fontId="5" fillId="9" borderId="15" xfId="0" applyFont="1" applyFill="1" applyBorder="1" applyAlignment="1">
      <alignment horizontal="center"/>
    </xf>
    <xf numFmtId="0" fontId="5" fillId="9" borderId="16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 vertical="center"/>
    </xf>
    <xf numFmtId="0" fontId="31" fillId="0" borderId="0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/>
    </xf>
    <xf numFmtId="0" fontId="5" fillId="9" borderId="15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/>
    </xf>
    <xf numFmtId="0" fontId="5" fillId="9" borderId="17" xfId="0" applyFont="1" applyFill="1" applyBorder="1" applyAlignment="1">
      <alignment horizontal="center" vertical="center"/>
    </xf>
    <xf numFmtId="0" fontId="5" fillId="9" borderId="12" xfId="1" applyFont="1" applyFill="1" applyBorder="1" applyAlignment="1">
      <alignment horizontal="center" vertical="center" wrapText="1"/>
    </xf>
    <xf numFmtId="0" fontId="5" fillId="9" borderId="13" xfId="1" applyFont="1" applyFill="1" applyBorder="1" applyAlignment="1">
      <alignment horizontal="center" vertical="center" wrapText="1"/>
    </xf>
    <xf numFmtId="0" fontId="5" fillId="9" borderId="14" xfId="1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15" xfId="0" applyFont="1" applyFill="1" applyBorder="1" applyAlignment="1">
      <alignment horizontal="center" vertical="center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17" xfId="0" applyFont="1" applyFill="1" applyBorder="1" applyAlignment="1">
      <alignment horizontal="center" vertical="center" wrapText="1"/>
    </xf>
    <xf numFmtId="0" fontId="5" fillId="9" borderId="1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31" fillId="0" borderId="0" xfId="3" applyFont="1" applyAlignment="1">
      <alignment horizontal="center" vertical="center" wrapText="1"/>
    </xf>
    <xf numFmtId="0" fontId="31" fillId="0" borderId="0" xfId="3" applyFont="1" applyFill="1" applyAlignment="1">
      <alignment horizontal="center" vertical="center" wrapText="1"/>
    </xf>
    <xf numFmtId="0" fontId="7" fillId="0" borderId="0" xfId="3" applyFont="1" applyAlignment="1">
      <alignment horizontal="left" vertical="top" wrapText="1"/>
    </xf>
    <xf numFmtId="0" fontId="4" fillId="0" borderId="0" xfId="0" applyFont="1" applyAlignment="1">
      <alignment horizontal="center" wrapText="1"/>
    </xf>
    <xf numFmtId="0" fontId="13" fillId="2" borderId="0" xfId="0" applyFont="1" applyFill="1" applyAlignment="1">
      <alignment horizontal="right"/>
    </xf>
    <xf numFmtId="0" fontId="23" fillId="2" borderId="6" xfId="0" applyFont="1" applyFill="1" applyBorder="1" applyAlignment="1">
      <alignment horizontal="center" vertical="top" wrapText="1"/>
    </xf>
    <xf numFmtId="0" fontId="10" fillId="0" borderId="9" xfId="0" applyFont="1" applyFill="1" applyBorder="1" applyAlignment="1">
      <alignment horizontal="justify" vertical="center" wrapText="1"/>
    </xf>
    <xf numFmtId="0" fontId="10" fillId="0" borderId="8" xfId="0" applyFont="1" applyFill="1" applyBorder="1" applyAlignment="1">
      <alignment horizontal="justify" vertical="center" wrapText="1"/>
    </xf>
    <xf numFmtId="0" fontId="35" fillId="0" borderId="6" xfId="0" applyNumberFormat="1" applyFont="1" applyFill="1" applyBorder="1" applyAlignment="1">
      <alignment horizontal="justify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 vertical="center" wrapText="1"/>
    </xf>
    <xf numFmtId="0" fontId="35" fillId="0" borderId="0" xfId="0" applyNumberFormat="1" applyFont="1" applyFill="1" applyBorder="1" applyAlignment="1">
      <alignment horizontal="justify" vertical="center" wrapText="1"/>
    </xf>
    <xf numFmtId="0" fontId="34" fillId="8" borderId="6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right" vertical="center" wrapText="1"/>
    </xf>
    <xf numFmtId="0" fontId="29" fillId="2" borderId="0" xfId="0" applyFont="1" applyFill="1" applyAlignment="1">
      <alignment horizontal="right" vertical="center" wrapText="1"/>
    </xf>
    <xf numFmtId="0" fontId="23" fillId="2" borderId="0" xfId="0" applyFont="1" applyFill="1" applyAlignment="1">
      <alignment horizontal="center" vertical="center" wrapText="1"/>
    </xf>
    <xf numFmtId="0" fontId="5" fillId="9" borderId="26" xfId="0" applyFont="1" applyFill="1" applyBorder="1" applyAlignment="1">
      <alignment horizontal="center" vertical="center" wrapText="1"/>
    </xf>
    <xf numFmtId="0" fontId="5" fillId="9" borderId="2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9" borderId="12" xfId="0" applyFont="1" applyFill="1" applyBorder="1" applyAlignment="1">
      <alignment horizontal="center" vertical="center" wrapText="1"/>
    </xf>
    <xf numFmtId="0" fontId="5" fillId="9" borderId="19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5" fillId="9" borderId="23" xfId="0" applyFont="1" applyFill="1" applyBorder="1" applyAlignment="1">
      <alignment horizontal="center" vertical="center" wrapText="1"/>
    </xf>
    <xf numFmtId="0" fontId="5" fillId="9" borderId="24" xfId="0" applyFont="1" applyFill="1" applyBorder="1" applyAlignment="1">
      <alignment horizontal="center" vertical="center" wrapText="1"/>
    </xf>
    <xf numFmtId="0" fontId="5" fillId="9" borderId="36" xfId="0" applyFont="1" applyFill="1" applyBorder="1" applyAlignment="1">
      <alignment horizontal="center" vertical="center" wrapText="1"/>
    </xf>
    <xf numFmtId="0" fontId="5" fillId="9" borderId="20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5" fillId="9" borderId="28" xfId="0" applyFont="1" applyFill="1" applyBorder="1" applyAlignment="1">
      <alignment horizontal="center" vertical="center" wrapText="1"/>
    </xf>
    <xf numFmtId="0" fontId="5" fillId="9" borderId="33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/>
    </xf>
    <xf numFmtId="0" fontId="13" fillId="0" borderId="0" xfId="0" applyFont="1" applyAlignment="1">
      <alignment horizontal="right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5" fillId="9" borderId="13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right" vertical="center"/>
    </xf>
    <xf numFmtId="0" fontId="5" fillId="9" borderId="19" xfId="0" applyFont="1" applyFill="1" applyBorder="1" applyAlignment="1">
      <alignment horizontal="center" vertical="center"/>
    </xf>
    <xf numFmtId="164" fontId="8" fillId="0" borderId="3" xfId="0" applyNumberFormat="1" applyFont="1" applyFill="1" applyBorder="1" applyAlignment="1">
      <alignment horizontal="left" vertical="center"/>
    </xf>
    <xf numFmtId="164" fontId="8" fillId="0" borderId="2" xfId="0" applyNumberFormat="1" applyFont="1" applyFill="1" applyBorder="1" applyAlignment="1">
      <alignment horizontal="left" vertical="center"/>
    </xf>
    <xf numFmtId="0" fontId="5" fillId="9" borderId="14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right" vertical="top"/>
    </xf>
    <xf numFmtId="0" fontId="22" fillId="0" borderId="0" xfId="0" applyFont="1" applyAlignment="1">
      <alignment horizontal="right" vertical="center" wrapText="1"/>
    </xf>
    <xf numFmtId="0" fontId="5" fillId="9" borderId="5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left" wrapText="1"/>
    </xf>
    <xf numFmtId="0" fontId="5" fillId="9" borderId="7" xfId="0" applyFont="1" applyFill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Porcentaje" xfId="4" builtinId="5"/>
  </cellStyles>
  <dxfs count="68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rgb="FF800000"/>
      </font>
      <fill>
        <patternFill>
          <bgColor rgb="FFFFDE9B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rgb="FF800000"/>
      </font>
      <fill>
        <patternFill>
          <bgColor rgb="FFFFDE9B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/>
      </font>
      <fill>
        <patternFill patternType="solid">
          <bgColor rgb="FFFF0000"/>
        </patternFill>
      </fill>
    </dxf>
    <dxf>
      <font>
        <strike/>
      </font>
      <fill>
        <patternFill patternType="solid">
          <bgColor rgb="FFFF0000"/>
        </patternFill>
      </fill>
    </dxf>
    <dxf>
      <font>
        <strike/>
      </font>
      <fill>
        <patternFill patternType="solid">
          <bgColor rgb="FFFF0000"/>
        </patternFill>
      </fill>
    </dxf>
    <dxf>
      <font>
        <strike/>
      </font>
      <fill>
        <patternFill patternType="solid">
          <bgColor rgb="FFFF0000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strike/>
      </font>
      <fill>
        <patternFill patternType="solid">
          <bgColor rgb="FFFF0000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FFDE9B"/>
      <color rgb="FFCC00CC"/>
      <color rgb="FFFF66FF"/>
      <color rgb="FF950054"/>
      <color rgb="FFB2B2B2"/>
      <color rgb="FFEAEAEA"/>
      <color rgb="FFD5007F"/>
      <color rgb="FF969696"/>
      <color rgb="FF777777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1" i="0" baseline="0">
                <a:effectLst/>
              </a:rPr>
              <a:t>Gráfica 1</a:t>
            </a:r>
            <a:endParaRPr lang="es-MX" sz="800">
              <a:effectLst/>
            </a:endParaRP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1" i="0" baseline="0">
                <a:effectLst/>
              </a:rPr>
              <a:t>Proceso Electoral Local 2019-2020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800" b="1" i="0" baseline="0">
                <a:effectLst/>
              </a:rPr>
              <a:t>Distribución del número total de vacantes de consejeras y consejeros electorales de los consejos distritales según fórmula y tipo de nombramiento designado</a:t>
            </a:r>
            <a:endParaRPr lang="es-MX" sz="800">
              <a:effectLst/>
            </a:endParaRPr>
          </a:p>
        </c:rich>
      </c:tx>
      <c:layout>
        <c:manualLayout>
          <c:xMode val="edge"/>
          <c:yMode val="edge"/>
          <c:x val="0.1213268208232552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8276421333808472E-2"/>
          <c:y val="0.19262301333495094"/>
          <c:w val="0.93798450988896254"/>
          <c:h val="0.605416625231430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'Anexo 1'!$R$9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059-4082-93A5-56E189CF51BF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059-4082-93A5-56E189CF51B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059-4082-93A5-56E189CF51BF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059-4082-93A5-56E189CF51B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059-4082-93A5-56E189CF51B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F059-4082-93A5-56E189CF51BF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F059-4082-93A5-56E189CF51BF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F059-4082-93A5-56E189CF51BF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059-4082-93A5-56E189CF51B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059-4082-93A5-56E189CF51BF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F059-4082-93A5-56E189CF51BF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F059-4082-93A5-56E189CF51B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'Anexo 1'!$S$6:$AD$7</c:f>
              <c:multiLvlStrCache>
                <c:ptCount val="12"/>
                <c:lvl>
                  <c:pt idx="0">
                    <c:v>P</c:v>
                  </c:pt>
                  <c:pt idx="1">
                    <c:v>S</c:v>
                  </c:pt>
                  <c:pt idx="2">
                    <c:v>P</c:v>
                  </c:pt>
                  <c:pt idx="3">
                    <c:v>S</c:v>
                  </c:pt>
                  <c:pt idx="4">
                    <c:v>P</c:v>
                  </c:pt>
                  <c:pt idx="5">
                    <c:v>S</c:v>
                  </c:pt>
                  <c:pt idx="6">
                    <c:v>P</c:v>
                  </c:pt>
                  <c:pt idx="7">
                    <c:v>S</c:v>
                  </c:pt>
                  <c:pt idx="8">
                    <c:v>P</c:v>
                  </c:pt>
                  <c:pt idx="9">
                    <c:v>S</c:v>
                  </c:pt>
                  <c:pt idx="10">
                    <c:v>P</c:v>
                  </c:pt>
                  <c:pt idx="11">
                    <c:v>S</c:v>
                  </c:pt>
                </c:lvl>
                <c:lvl>
                  <c:pt idx="0">
                    <c:v>F1</c:v>
                  </c:pt>
                  <c:pt idx="2">
                    <c:v>F2</c:v>
                  </c:pt>
                  <c:pt idx="4">
                    <c:v>F3</c:v>
                  </c:pt>
                  <c:pt idx="6">
                    <c:v>F4</c:v>
                  </c:pt>
                  <c:pt idx="8">
                    <c:v>F5</c:v>
                  </c:pt>
                  <c:pt idx="10">
                    <c:v>F6</c:v>
                  </c:pt>
                </c:lvl>
              </c:multiLvlStrCache>
            </c:multiLvlStrRef>
          </c:cat>
          <c:val>
            <c:numRef>
              <c:f>'Anexo 1'!$S$9:$AD$9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059-4082-93A5-56E189CF5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60424640"/>
        <c:axId val="-360417568"/>
      </c:barChart>
      <c:catAx>
        <c:axId val="-360424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-360417568"/>
        <c:crosses val="autoZero"/>
        <c:auto val="1"/>
        <c:lblAlgn val="ctr"/>
        <c:lblOffset val="100"/>
        <c:noMultiLvlLbl val="0"/>
      </c:catAx>
      <c:valAx>
        <c:axId val="-3604175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36042464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2</a:t>
            </a:r>
            <a:endParaRPr lang="es-MX" sz="1000">
              <a:solidFill>
                <a:srgbClr val="7030A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/>
            </a:pPr>
            <a:r>
              <a:rPr lang="es-MX" sz="10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(%) de las consejeras y los consejeros electorales a la sesión extraordinaria de los consejos distritales, por tipo de fórmula a la pertenecen</a:t>
            </a:r>
            <a:endParaRPr lang="es-MX" sz="1200">
              <a:solidFill>
                <a:srgbClr val="7030A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5'!$R$329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6522447080716229E-3"/>
                  <c:y val="-1.382588352002171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5B-4F28-B49C-98A7A476C1A6}"/>
                </c:ext>
              </c:extLst>
            </c:dLbl>
            <c:dLbl>
              <c:idx val="5"/>
              <c:layout>
                <c:manualLayout>
                  <c:x val="4.6522447080716445E-3"/>
                  <c:y val="-1.382588352002171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5B-4F28-B49C-98A7A476C1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r"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5'!$S$328:$X$328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5'!$S$329:$X$329</c:f>
              <c:numCache>
                <c:formatCode>General</c:formatCode>
                <c:ptCount val="6"/>
                <c:pt idx="0">
                  <c:v>284</c:v>
                </c:pt>
                <c:pt idx="1">
                  <c:v>284</c:v>
                </c:pt>
                <c:pt idx="2">
                  <c:v>280</c:v>
                </c:pt>
                <c:pt idx="3">
                  <c:v>282</c:v>
                </c:pt>
                <c:pt idx="4">
                  <c:v>279</c:v>
                </c:pt>
                <c:pt idx="5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5B-4F28-B49C-98A7A476C1A6}"/>
            </c:ext>
          </c:extLst>
        </c:ser>
        <c:ser>
          <c:idx val="1"/>
          <c:order val="1"/>
          <c:tx>
            <c:strRef>
              <c:f>'Anexo 5'!$R$330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5'!$S$328:$X$328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5'!$S$330:$X$330</c:f>
              <c:numCache>
                <c:formatCode>General</c:formatCode>
                <c:ptCount val="6"/>
                <c:pt idx="0">
                  <c:v>16</c:v>
                </c:pt>
                <c:pt idx="1">
                  <c:v>16</c:v>
                </c:pt>
                <c:pt idx="2">
                  <c:v>20</c:v>
                </c:pt>
                <c:pt idx="3">
                  <c:v>18</c:v>
                </c:pt>
                <c:pt idx="4">
                  <c:v>21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5B-4F28-B49C-98A7A476C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7"/>
        <c:gapDepth val="104"/>
        <c:shape val="cylinder"/>
        <c:axId val="1710771232"/>
        <c:axId val="1710787040"/>
        <c:axId val="0"/>
      </c:bar3DChart>
      <c:catAx>
        <c:axId val="17107712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710787040"/>
        <c:crosses val="autoZero"/>
        <c:auto val="1"/>
        <c:lblAlgn val="ctr"/>
        <c:lblOffset val="100"/>
        <c:noMultiLvlLbl val="0"/>
      </c:catAx>
      <c:valAx>
        <c:axId val="1710787040"/>
        <c:scaling>
          <c:orientation val="minMax"/>
          <c:min val="40"/>
        </c:scaling>
        <c:delete val="1"/>
        <c:axPos val="l"/>
        <c:numFmt formatCode="General" sourceLinked="1"/>
        <c:majorTickMark val="none"/>
        <c:minorTickMark val="none"/>
        <c:tickLblPos val="nextTo"/>
        <c:crossAx val="171077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Gráfica 5.3.1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9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Inasistencias de consejeras/os a las sesiones de los consejos distritales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3454478218731612E-2"/>
          <c:y val="0.27146411633994794"/>
          <c:w val="0.92617814619293393"/>
          <c:h val="0.56762632732497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D5007F"/>
            </a:solidFill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5.1'!$E$18:$J$18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5.1'!$E$19:$J$19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E9-48C6-A05F-6737EC961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60413216"/>
        <c:axId val="-360419744"/>
      </c:barChart>
      <c:catAx>
        <c:axId val="-360413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1980000" vert="horz"/>
          <a:lstStyle/>
          <a:p>
            <a:pPr>
              <a:defRPr/>
            </a:pPr>
            <a:endParaRPr lang="es-MX"/>
          </a:p>
        </c:txPr>
        <c:crossAx val="-360419744"/>
        <c:crosses val="autoZero"/>
        <c:auto val="1"/>
        <c:lblAlgn val="ctr"/>
        <c:lblOffset val="100"/>
        <c:noMultiLvlLbl val="0"/>
      </c:catAx>
      <c:valAx>
        <c:axId val="-3604197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360413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Gráfica 5.3.2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9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Inasistencias de presidentas/es y secretarias/os  a las sesiones de los consejos distritales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9107711417363066E-2"/>
          <c:y val="0.21406411020825097"/>
          <c:w val="0.88766656708673675"/>
          <c:h val="0.56762632732497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00"/>
            </a:solidFill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5.1'!$C$18:$D$18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5.1'!$C$19:$D$19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8C-40B9-B5C3-A4D17CD51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60418656"/>
        <c:axId val="-360424096"/>
      </c:barChart>
      <c:catAx>
        <c:axId val="-360418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1980000" vert="horz"/>
          <a:lstStyle/>
          <a:p>
            <a:pPr>
              <a:defRPr/>
            </a:pPr>
            <a:endParaRPr lang="es-MX"/>
          </a:p>
        </c:txPr>
        <c:crossAx val="-360424096"/>
        <c:crosses val="autoZero"/>
        <c:auto val="1"/>
        <c:lblAlgn val="ctr"/>
        <c:lblOffset val="100"/>
        <c:noMultiLvlLbl val="0"/>
      </c:catAx>
      <c:valAx>
        <c:axId val="-3604240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360418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Gráfica 5.3.3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9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Inasistencias de vocales a las sesiones de los consejos distritales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662564749456508E-2"/>
          <c:y val="0.20667718167857169"/>
          <c:w val="0.92063813441047815"/>
          <c:h val="0.611224923294784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D5007F"/>
            </a:solidFill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5.1'!$K$18:$M$18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5.1'!$K$19:$M$19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C-449C-8616-7F54A30B7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60423552"/>
        <c:axId val="-360413760"/>
      </c:barChart>
      <c:catAx>
        <c:axId val="-360423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1980000" vert="horz"/>
          <a:lstStyle/>
          <a:p>
            <a:pPr>
              <a:defRPr/>
            </a:pPr>
            <a:endParaRPr lang="es-MX"/>
          </a:p>
        </c:txPr>
        <c:crossAx val="-360413760"/>
        <c:crosses val="autoZero"/>
        <c:auto val="1"/>
        <c:lblAlgn val="ctr"/>
        <c:lblOffset val="100"/>
        <c:noMultiLvlLbl val="0"/>
      </c:catAx>
      <c:valAx>
        <c:axId val="-3604137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3604235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Gráfica</a:t>
            </a: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 6.1.2 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Asistencia de las representaciones de partidos políticos nacionales a las sesiones de los consejos distritales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1728398065773362E-2"/>
          <c:y val="0.27076923076923076"/>
          <c:w val="0.95171467096494811"/>
          <c:h val="0.5224781333940889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'Anexo 6'!$D$36:$J$36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MC</c:v>
                </c:pt>
                <c:pt idx="6">
                  <c:v>MORENA</c:v>
                </c:pt>
              </c:strCache>
            </c:strRef>
          </c:cat>
          <c:val>
            <c:numRef>
              <c:f>'Anexo 6'!$D$37:$J$37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DB93-46DD-ABC0-3C56BDADE379}"/>
            </c:ext>
          </c:extLst>
        </c:ser>
        <c:ser>
          <c:idx val="1"/>
          <c:order val="1"/>
          <c:spPr>
            <a:solidFill>
              <a:schemeClr val="bg1"/>
            </a:solidFill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B93-46DD-ABC0-3C56BDADE379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DB93-46DD-ABC0-3C56BDADE379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DB93-46DD-ABC0-3C56BDADE379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DB93-46DD-ABC0-3C56BDADE379}"/>
              </c:ext>
            </c:extLst>
          </c:dPt>
          <c:dPt>
            <c:idx val="4"/>
            <c:invertIfNegative val="0"/>
            <c:bubble3D val="0"/>
            <c:spPr>
              <a:solidFill>
                <a:srgbClr val="EAEAEA"/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DB93-46DD-ABC0-3C56BDADE379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DB93-46DD-ABC0-3C56BDADE379}"/>
              </c:ext>
            </c:extLst>
          </c:dPt>
          <c:dPt>
            <c:idx val="6"/>
            <c:invertIfNegative val="0"/>
            <c:bubble3D val="0"/>
            <c:spPr>
              <a:solidFill>
                <a:srgbClr val="EAEAEA"/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DB93-46DD-ABC0-3C56BDADE37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DB93-46DD-ABC0-3C56BDADE3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6'!$D$36:$J$36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MC</c:v>
                </c:pt>
                <c:pt idx="6">
                  <c:v>MORENA</c:v>
                </c:pt>
              </c:strCache>
            </c:strRef>
          </c:cat>
          <c:val>
            <c:numRef>
              <c:f>'Anexo 6'!$D$38:$J$38</c:f>
              <c:numCache>
                <c:formatCode>General</c:formatCode>
                <c:ptCount val="7"/>
                <c:pt idx="0" formatCode="0">
                  <c:v>7</c:v>
                </c:pt>
                <c:pt idx="1">
                  <c:v>14</c:v>
                </c:pt>
                <c:pt idx="2">
                  <c:v>6</c:v>
                </c:pt>
                <c:pt idx="3">
                  <c:v>10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B93-46DD-ABC0-3C56BDADE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360420288"/>
        <c:axId val="-360425184"/>
      </c:barChart>
      <c:catAx>
        <c:axId val="-360420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360425184"/>
        <c:crosses val="autoZero"/>
        <c:auto val="1"/>
        <c:lblAlgn val="ctr"/>
        <c:lblOffset val="100"/>
        <c:noMultiLvlLbl val="0"/>
      </c:catAx>
      <c:valAx>
        <c:axId val="-360425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3604202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6.1.2</a:t>
            </a:r>
          </a:p>
          <a:p>
            <a:pPr>
              <a:defRPr sz="105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 sz="105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Porcentaje de asistencia e inasistencia de las representaciones de los partidos políticos nacionales a la sesión de los consejos distritales</a:t>
            </a:r>
            <a:endParaRPr lang="es-MX" sz="105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6'!$B$49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6'!$D$47:$J$48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MC</c:v>
                </c:pt>
                <c:pt idx="6">
                  <c:v>MORENA</c:v>
                </c:pt>
              </c:strCache>
            </c:strRef>
          </c:cat>
          <c:val>
            <c:numRef>
              <c:f>'Anexo 6'!$D$49:$J$49</c:f>
              <c:numCache>
                <c:formatCode>0.0%</c:formatCode>
                <c:ptCount val="7"/>
                <c:pt idx="0">
                  <c:v>0.5</c:v>
                </c:pt>
                <c:pt idx="1">
                  <c:v>1</c:v>
                </c:pt>
                <c:pt idx="2">
                  <c:v>0.42857142857142855</c:v>
                </c:pt>
                <c:pt idx="3">
                  <c:v>0.7142857142857143</c:v>
                </c:pt>
                <c:pt idx="4">
                  <c:v>0.7857142857142857</c:v>
                </c:pt>
                <c:pt idx="5">
                  <c:v>0.6428571428571429</c:v>
                </c:pt>
                <c:pt idx="6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A-4900-A238-6C1BBE120BFE}"/>
            </c:ext>
          </c:extLst>
        </c:ser>
        <c:ser>
          <c:idx val="1"/>
          <c:order val="1"/>
          <c:tx>
            <c:strRef>
              <c:f>'Anexo 6'!$B$50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6'!$D$47:$J$48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MC</c:v>
                </c:pt>
                <c:pt idx="6">
                  <c:v>MORENA</c:v>
                </c:pt>
              </c:strCache>
            </c:strRef>
          </c:cat>
          <c:val>
            <c:numRef>
              <c:f>'Anexo 6'!$D$50:$J$50</c:f>
              <c:numCache>
                <c:formatCode>0.0%</c:formatCode>
                <c:ptCount val="7"/>
                <c:pt idx="0">
                  <c:v>0.5</c:v>
                </c:pt>
                <c:pt idx="1">
                  <c:v>0</c:v>
                </c:pt>
                <c:pt idx="2">
                  <c:v>0.5714285714285714</c:v>
                </c:pt>
                <c:pt idx="3">
                  <c:v>0.2857142857142857</c:v>
                </c:pt>
                <c:pt idx="4">
                  <c:v>0.21428571428571427</c:v>
                </c:pt>
                <c:pt idx="5">
                  <c:v>0.35714285714285715</c:v>
                </c:pt>
                <c:pt idx="6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A-4900-A238-6C1BBE120B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shape val="cylinder"/>
        <c:axId val="1991383776"/>
        <c:axId val="1991385856"/>
        <c:axId val="0"/>
      </c:bar3DChart>
      <c:catAx>
        <c:axId val="199138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91385856"/>
        <c:crosses val="autoZero"/>
        <c:auto val="1"/>
        <c:lblAlgn val="ctr"/>
        <c:lblOffset val="100"/>
        <c:noMultiLvlLbl val="0"/>
      </c:catAx>
      <c:valAx>
        <c:axId val="1991385856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9138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6.1</a:t>
            </a:r>
          </a:p>
          <a:p>
            <a:pPr>
              <a:defRPr sz="105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5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(%) de las representaciones de los partidos políticos nacionales a la sesión de los consejos distritales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51821679112922E-3"/>
          <c:y val="0.22831050228310501"/>
          <c:w val="0.97963340122199571"/>
          <c:h val="0.5911075755941466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'Anexo 6'!$B$49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77777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A700-4BDC-968F-A32FE79BB5C7}"/>
              </c:ext>
            </c:extLst>
          </c:dPt>
          <c:dPt>
            <c:idx val="1"/>
            <c:invertIfNegative val="0"/>
            <c:bubble3D val="0"/>
            <c:spPr>
              <a:solidFill>
                <a:srgbClr val="EAEAEA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A700-4BDC-968F-A32FE79BB5C7}"/>
              </c:ext>
            </c:extLst>
          </c:dPt>
          <c:dPt>
            <c:idx val="2"/>
            <c:invertIfNegative val="0"/>
            <c:bubble3D val="0"/>
            <c:spPr>
              <a:solidFill>
                <a:srgbClr val="96969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A700-4BDC-968F-A32FE79BB5C7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A700-4BDC-968F-A32FE79BB5C7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A700-4BDC-968F-A32FE79BB5C7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A700-4BDC-968F-A32FE79BB5C7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A700-4BDC-968F-A32FE79BB5C7}"/>
              </c:ext>
            </c:extLst>
          </c:dPt>
          <c:dPt>
            <c:idx val="7"/>
            <c:invertIfNegative val="0"/>
            <c:bubble3D val="0"/>
            <c:spPr>
              <a:solidFill>
                <a:srgbClr val="B2B2B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F-CAF3-405F-A7A3-802032E155F9}"/>
              </c:ext>
            </c:extLst>
          </c:dPt>
          <c:dLbls>
            <c:dLbl>
              <c:idx val="0"/>
              <c:layout>
                <c:manualLayout>
                  <c:x val="1.9671750418003746E-3"/>
                  <c:y val="-3.044145247721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00-4BDC-968F-A32FE79BB5C7}"/>
                </c:ext>
              </c:extLst>
            </c:dLbl>
            <c:dLbl>
              <c:idx val="1"/>
              <c:layout>
                <c:manualLayout>
                  <c:x val="-2.9530962144062108E-3"/>
                  <c:y val="-3.0562626548727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00-4BDC-968F-A32FE79BB5C7}"/>
                </c:ext>
              </c:extLst>
            </c:dLbl>
            <c:dLbl>
              <c:idx val="2"/>
              <c:layout>
                <c:manualLayout>
                  <c:x val="0"/>
                  <c:y val="-2.6690167821578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00-4BDC-968F-A32FE79BB5C7}"/>
                </c:ext>
              </c:extLst>
            </c:dLbl>
            <c:dLbl>
              <c:idx val="3"/>
              <c:layout>
                <c:manualLayout>
                  <c:x val="-9.5212989591662598E-6"/>
                  <c:y val="-3.0427921873693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00-4BDC-968F-A32FE79BB5C7}"/>
                </c:ext>
              </c:extLst>
            </c:dLbl>
            <c:dLbl>
              <c:idx val="4"/>
              <c:layout>
                <c:manualLayout>
                  <c:x val="0"/>
                  <c:y val="-3.0401161346734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00-4BDC-968F-A32FE79BB5C7}"/>
                </c:ext>
              </c:extLst>
            </c:dLbl>
            <c:dLbl>
              <c:idx val="5"/>
              <c:layout>
                <c:manualLayout>
                  <c:x val="1.9671750418003694E-3"/>
                  <c:y val="-3.03470389326579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00-4BDC-968F-A32FE79BB5C7}"/>
                </c:ext>
              </c:extLst>
            </c:dLbl>
            <c:dLbl>
              <c:idx val="6"/>
              <c:layout>
                <c:manualLayout>
                  <c:x val="-5.0238853919377371E-4"/>
                  <c:y val="-2.2777117283872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00-4BDC-968F-A32FE79BB5C7}"/>
                </c:ext>
              </c:extLst>
            </c:dLbl>
            <c:dLbl>
              <c:idx val="7"/>
              <c:layout>
                <c:manualLayout>
                  <c:x val="1.7511722399247854E-3"/>
                  <c:y val="-2.2925352562425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AF3-405F-A7A3-802032E155F9}"/>
                </c:ext>
              </c:extLst>
            </c:dLbl>
            <c:dLbl>
              <c:idx val="8"/>
              <c:layout>
                <c:manualLayout>
                  <c:x val="4.3287097083107304E-3"/>
                  <c:y val="-7.99086757990868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00-4BDC-968F-A32FE79BB5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6'!$D$47:$K$48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MC</c:v>
                </c:pt>
                <c:pt idx="6">
                  <c:v>MORENA</c:v>
                </c:pt>
                <c:pt idx="7">
                  <c:v>Total</c:v>
                </c:pt>
              </c:strCache>
            </c:strRef>
          </c:cat>
          <c:val>
            <c:numRef>
              <c:f>'Anexo 6'!$D$49:$K$49</c:f>
              <c:numCache>
                <c:formatCode>0.0%</c:formatCode>
                <c:ptCount val="8"/>
                <c:pt idx="0">
                  <c:v>0.5</c:v>
                </c:pt>
                <c:pt idx="1">
                  <c:v>1</c:v>
                </c:pt>
                <c:pt idx="2">
                  <c:v>0.42857142857142855</c:v>
                </c:pt>
                <c:pt idx="3">
                  <c:v>0.7142857142857143</c:v>
                </c:pt>
                <c:pt idx="4">
                  <c:v>0.7857142857142857</c:v>
                </c:pt>
                <c:pt idx="5">
                  <c:v>0.6428571428571429</c:v>
                </c:pt>
                <c:pt idx="6">
                  <c:v>0.7142857142857143</c:v>
                </c:pt>
                <c:pt idx="7">
                  <c:v>0.87012987012987009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00-4BDC-968F-A32FE79BB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gapDepth val="80"/>
        <c:shape val="cylinder"/>
        <c:axId val="1991383776"/>
        <c:axId val="1991385856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'Anexo 6'!$B$50</c15:sqref>
                        </c15:formulaRef>
                      </c:ext>
                    </c:extLst>
                    <c:strCache>
                      <c:ptCount val="1"/>
                      <c:pt idx="0">
                        <c:v>Inasistencia</c:v>
                      </c:pt>
                    </c:strCache>
                  </c:strRef>
                </c:tx>
                <c:spPr>
                  <a:solidFill>
                    <a:srgbClr val="FF33CC"/>
                  </a:solidFill>
                  <a:ln>
                    <a:noFill/>
                  </a:ln>
                  <a:effectLst/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1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es-MX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6'!$D$47:$K$48</c15:sqref>
                        </c15:formulaRef>
                      </c:ext>
                    </c:extLst>
                    <c:strCache>
                      <c:ptCount val="8"/>
                      <c:pt idx="0">
                        <c:v>PAN</c:v>
                      </c:pt>
                      <c:pt idx="1">
                        <c:v>PRI</c:v>
                      </c:pt>
                      <c:pt idx="2">
                        <c:v>PRD</c:v>
                      </c:pt>
                      <c:pt idx="3">
                        <c:v>PVEM</c:v>
                      </c:pt>
                      <c:pt idx="4">
                        <c:v>PT</c:v>
                      </c:pt>
                      <c:pt idx="5">
                        <c:v>MC</c:v>
                      </c:pt>
                      <c:pt idx="6">
                        <c:v>MORENA</c:v>
                      </c:pt>
                      <c:pt idx="7">
                        <c:v>Total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6'!$D$50:$K$50</c15:sqref>
                        </c15:formulaRef>
                      </c:ext>
                    </c:extLst>
                    <c:numCache>
                      <c:formatCode>0.0%</c:formatCode>
                      <c:ptCount val="8"/>
                      <c:pt idx="0">
                        <c:v>0.5</c:v>
                      </c:pt>
                      <c:pt idx="1">
                        <c:v>0</c:v>
                      </c:pt>
                      <c:pt idx="2">
                        <c:v>0.5714285714285714</c:v>
                      </c:pt>
                      <c:pt idx="3">
                        <c:v>0.2857142857142857</c:v>
                      </c:pt>
                      <c:pt idx="4">
                        <c:v>0.21428571428571427</c:v>
                      </c:pt>
                      <c:pt idx="5">
                        <c:v>0.35714285714285715</c:v>
                      </c:pt>
                      <c:pt idx="6">
                        <c:v>0.2857142857142857</c:v>
                      </c:pt>
                      <c:pt idx="7">
                        <c:v>0.12987012987012986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A-A700-4BDC-968F-A32FE79BB5C7}"/>
                  </c:ext>
                </c:extLst>
              </c15:ser>
            </c15:filteredBarSeries>
          </c:ext>
        </c:extLst>
      </c:bar3DChart>
      <c:catAx>
        <c:axId val="19913837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991385856"/>
        <c:crosses val="autoZero"/>
        <c:auto val="1"/>
        <c:lblAlgn val="ctr"/>
        <c:lblOffset val="100"/>
        <c:tickLblSkip val="1"/>
        <c:noMultiLvlLbl val="0"/>
      </c:catAx>
      <c:valAx>
        <c:axId val="1991385856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9138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6350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6.1.1 </a:t>
            </a:r>
          </a:p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</a:rPr>
              <a:t>Porcentaje de asistencia de representantes de partidos políticos nacionales por entidad a las sesiones de los consejos distritales</a:t>
            </a:r>
            <a:endParaRPr lang="es-MX" sz="9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6.1'!$N$6</c:f>
              <c:strCache>
                <c:ptCount val="1"/>
                <c:pt idx="0">
                  <c:v>% Asistencia</c:v>
                </c:pt>
              </c:strCache>
            </c:strRef>
          </c:tx>
          <c:spPr>
            <a:solidFill>
              <a:srgbClr val="95005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6.1'!$M$10:$M$11</c:f>
              <c:strCache>
                <c:ptCount val="2"/>
                <c:pt idx="0">
                  <c:v>Coahuila</c:v>
                </c:pt>
                <c:pt idx="1">
                  <c:v>Hidalgo </c:v>
                </c:pt>
              </c:strCache>
            </c:strRef>
          </c:cat>
          <c:val>
            <c:numRef>
              <c:f>'Anexo 6.1'!$N$10:$N$11</c:f>
              <c:numCache>
                <c:formatCode>0.0%</c:formatCode>
                <c:ptCount val="2"/>
                <c:pt idx="0">
                  <c:v>0.67346938775510201</c:v>
                </c:pt>
                <c:pt idx="1">
                  <c:v>0.69387755102040816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C-481B-A823-9DD6EE1C5979}"/>
            </c:ext>
          </c:extLst>
        </c:ser>
        <c:ser>
          <c:idx val="1"/>
          <c:order val="1"/>
          <c:tx>
            <c:strRef>
              <c:f>'Anexo 6.1'!$O$6</c:f>
              <c:strCache>
                <c:ptCount val="1"/>
                <c:pt idx="0">
                  <c:v>% Inasistencia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6.1'!$M$10:$M$11</c:f>
              <c:strCache>
                <c:ptCount val="2"/>
                <c:pt idx="0">
                  <c:v>Coahuila</c:v>
                </c:pt>
                <c:pt idx="1">
                  <c:v>Hidalgo </c:v>
                </c:pt>
              </c:strCache>
            </c:strRef>
          </c:cat>
          <c:val>
            <c:numRef>
              <c:f>'Anexo 6.1'!$O$10:$O$11</c:f>
              <c:numCache>
                <c:formatCode>0.0%</c:formatCode>
                <c:ptCount val="2"/>
                <c:pt idx="0">
                  <c:v>0.32653061224489793</c:v>
                </c:pt>
                <c:pt idx="1">
                  <c:v>0.30612244897959184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4C-481B-A823-9DD6EE1C5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6"/>
        <c:shape val="box"/>
        <c:axId val="580944640"/>
        <c:axId val="580945472"/>
        <c:axId val="0"/>
      </c:bar3DChart>
      <c:catAx>
        <c:axId val="58094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80945472"/>
        <c:crosses val="autoZero"/>
        <c:auto val="1"/>
        <c:lblAlgn val="ctr"/>
        <c:lblOffset val="100"/>
        <c:noMultiLvlLbl val="0"/>
      </c:catAx>
      <c:valAx>
        <c:axId val="58094547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58094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6.2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Distribución relativa de los representantes de los partidos políticos locales acreditados ante los consejos distritales según su condición de asistencia a la sesión extraordinaria</a:t>
            </a:r>
            <a:endParaRPr lang="es-MX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7452081462871478E-2"/>
          <c:y val="1.00920121326646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0"/>
      <c:rotY val="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'Anexo 6.2 '!$B$52</c:f>
              <c:strCache>
                <c:ptCount val="1"/>
                <c:pt idx="0">
                  <c:v>Partidos Locales</c:v>
                </c:pt>
              </c:strCache>
            </c:strRef>
          </c:tx>
          <c:spPr>
            <a:effectLst>
              <a:outerShdw blurRad="127000" dist="23000" dir="5400000" rotWithShape="0">
                <a:srgbClr val="000000">
                  <a:alpha val="55000"/>
                </a:srgbClr>
              </a:outerShdw>
            </a:effectLst>
          </c:spPr>
          <c:dPt>
            <c:idx val="0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1F84-4D5B-9631-CC4D3BB98BA2}"/>
              </c:ext>
            </c:extLst>
          </c:dPt>
          <c:dPt>
            <c:idx val="1"/>
            <c:bubble3D val="0"/>
            <c:spPr>
              <a:solidFill>
                <a:srgbClr val="B2B2B2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1F84-4D5B-9631-CC4D3BB98BA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1F84-4D5B-9631-CC4D3BB98BA2}"/>
              </c:ext>
            </c:extLst>
          </c:dPt>
          <c:dLbls>
            <c:dLbl>
              <c:idx val="0"/>
              <c:layout>
                <c:manualLayout>
                  <c:x val="-0.10871065394954631"/>
                  <c:y val="-0.22617974847066008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bg1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6E293CCF-B77F-41CE-9703-A1DE3ECB5554}" type="CATEGORYNAME">
                      <a:rPr lang="en-US" sz="80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chemeClr val="bg1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[NOMBRE DE CATEGORÍA]</a:t>
                    </a:fld>
                    <a:r>
                      <a:rPr lang="en-US" sz="80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EF26D595-7B56-42F8-9DA3-3F3FE7136B26}" type="PERCENTAGE">
                      <a:rPr lang="en-US" sz="800" baseline="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chemeClr val="bg1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[PORCENTAJE]</a:t>
                    </a:fld>
                    <a:endParaRPr lang="en-US" sz="80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1F84-4D5B-9631-CC4D3BB98BA2}"/>
                </c:ext>
              </c:extLst>
            </c:dLbl>
            <c:dLbl>
              <c:idx val="1"/>
              <c:layout>
                <c:manualLayout>
                  <c:x val="0.14205233720952851"/>
                  <c:y val="-1.757428286783584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bg1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3C19E3FB-71DC-469F-8324-E09A8C904498}" type="CATEGORYNAME">
                      <a:rPr lang="en-US" sz="80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chemeClr val="bg1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[NOMBRE DE CATEGORÍA]</a:t>
                    </a:fld>
                    <a:r>
                      <a:rPr lang="en-US" sz="80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6DD5A74B-AB39-469D-A7D0-BA8D2C4C7A80}" type="PERCENTAGE">
                      <a:rPr lang="en-US" sz="800" baseline="0">
                        <a:solidFill>
                          <a:sysClr val="windowText" lastClr="000000"/>
                        </a:solidFill>
                      </a:rPr>
                      <a:pPr>
                        <a:defRPr sz="800" b="1">
                          <a:solidFill>
                            <a:schemeClr val="bg1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[PORCENTAJE]</a:t>
                    </a:fld>
                    <a:endParaRPr lang="en-US" sz="80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362869577343227"/>
                      <c:h val="0.1136433285532059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1F84-4D5B-9631-CC4D3BB98BA2}"/>
                </c:ext>
              </c:extLst>
            </c:dLbl>
            <c:dLbl>
              <c:idx val="2"/>
              <c:layout>
                <c:manualLayout>
                  <c:x val="0.26572437179832759"/>
                  <c:y val="9.16509658340774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84-4D5B-9631-CC4D3BB98B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 '!$A$53:$A$55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 '!$B$53:$B$55</c:f>
              <c:numCache>
                <c:formatCode>General</c:formatCode>
                <c:ptCount val="3"/>
                <c:pt idx="0" formatCode="0">
                  <c:v>26</c:v>
                </c:pt>
                <c:pt idx="1">
                  <c:v>44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84-4D5B-9631-CC4D3BB98BA2}"/>
            </c:ext>
          </c:extLst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8-1F84-4D5B-9631-CC4D3BB98B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 '!$A$53:$A$55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84-4D5B-9631-CC4D3BB98BA2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6.3</a:t>
            </a:r>
          </a:p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 b="1" i="0" baseline="0">
                <a:effectLst/>
              </a:rPr>
              <a:t>Porcentaje de asistencia e inasistencia de representantes de partidos políticos nacionales por entidad a las sesiones de los consejos distritales</a:t>
            </a:r>
            <a:endParaRPr lang="es-MX" sz="9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6.3'!$P$6</c:f>
              <c:strCache>
                <c:ptCount val="1"/>
                <c:pt idx="0">
                  <c:v>% 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6.3'!$O$10:$O$11</c:f>
              <c:strCache>
                <c:ptCount val="2"/>
                <c:pt idx="0">
                  <c:v>Coahuila</c:v>
                </c:pt>
                <c:pt idx="1">
                  <c:v>Hidalgo </c:v>
                </c:pt>
              </c:strCache>
            </c:strRef>
          </c:cat>
          <c:val>
            <c:numRef>
              <c:f>'Anexo 6.3'!$P$10:$P$11</c:f>
              <c:numCache>
                <c:formatCode>0.0%</c:formatCode>
                <c:ptCount val="2"/>
                <c:pt idx="0">
                  <c:v>0.14285714285714285</c:v>
                </c:pt>
                <c:pt idx="1">
                  <c:v>0.62857142857142856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1E-4C61-A94C-62F06F83BF00}"/>
            </c:ext>
          </c:extLst>
        </c:ser>
        <c:ser>
          <c:idx val="1"/>
          <c:order val="1"/>
          <c:tx>
            <c:strRef>
              <c:f>'Anexo 6.3'!$Q$6</c:f>
              <c:strCache>
                <c:ptCount val="1"/>
                <c:pt idx="0">
                  <c:v>% Inasistencia</c:v>
                </c:pt>
              </c:strCache>
            </c:strRef>
          </c:tx>
          <c:spPr>
            <a:solidFill>
              <a:srgbClr val="CC00CC"/>
            </a:solidFill>
            <a:ln w="12700">
              <a:noFill/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6.3'!$O$10:$O$11</c:f>
              <c:strCache>
                <c:ptCount val="2"/>
                <c:pt idx="0">
                  <c:v>Coahuila</c:v>
                </c:pt>
                <c:pt idx="1">
                  <c:v>Hidalgo </c:v>
                </c:pt>
              </c:strCache>
            </c:strRef>
          </c:cat>
          <c:val>
            <c:numRef>
              <c:f>'Anexo 6.3'!$Q$10:$Q$11</c:f>
              <c:numCache>
                <c:formatCode>0.0%</c:formatCode>
                <c:ptCount val="2"/>
                <c:pt idx="0">
                  <c:v>0.8571428571428571</c:v>
                </c:pt>
                <c:pt idx="1">
                  <c:v>0.37142857142857144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1E-4C61-A94C-62F06F83B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5"/>
        <c:gapDepth val="170"/>
        <c:shape val="box"/>
        <c:axId val="580944640"/>
        <c:axId val="580945472"/>
        <c:axId val="0"/>
      </c:bar3DChart>
      <c:catAx>
        <c:axId val="58094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80945472"/>
        <c:crosses val="autoZero"/>
        <c:auto val="1"/>
        <c:lblAlgn val="ctr"/>
        <c:lblOffset val="100"/>
        <c:noMultiLvlLbl val="0"/>
      </c:catAx>
      <c:valAx>
        <c:axId val="58094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8094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1.1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 b="1" i="0" u="none" strike="noStrike" baseline="0">
                <a:effectLst/>
              </a:rPr>
              <a:t>Vacantes de consejeras/os electorales de los consejos distritales</a:t>
            </a:r>
            <a:br>
              <a:rPr lang="en-US" sz="1000" b="1" i="0" u="none" strike="noStrike" baseline="0">
                <a:effectLst/>
              </a:rPr>
            </a:br>
            <a:r>
              <a:rPr lang="en-US" sz="1000" b="1" i="0" u="none" strike="noStrike" baseline="0">
                <a:effectLst/>
              </a:rPr>
              <a:t>Proceso Electoral  2019-2020 (acumulado, propietarios más suplentes)</a:t>
            </a:r>
            <a:endParaRPr lang="es-MX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097243601973037E-2"/>
          <c:y val="0.24616783465697736"/>
          <c:w val="0.95931010679276552"/>
          <c:h val="0.581986928611327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'Anexo 1'!$T$24</c:f>
              <c:strCache>
                <c:ptCount val="1"/>
                <c:pt idx="0">
                  <c:v>Plazas cubiertas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1052969397634926E-2"/>
                  <c:y val="-3.65673455331979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87-43D5-AFAA-FB34EBF6034D}"/>
                </c:ext>
              </c:extLst>
            </c:dLbl>
            <c:dLbl>
              <c:idx val="1"/>
              <c:layout>
                <c:manualLayout>
                  <c:x val="7.368646265089950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87-43D5-AFAA-FB34EBF6034D}"/>
                </c:ext>
              </c:extLst>
            </c:dLbl>
            <c:dLbl>
              <c:idx val="2"/>
              <c:layout>
                <c:manualLayout>
                  <c:x val="1.1052969397634926E-2"/>
                  <c:y val="-1.34078718066266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87-43D5-AFAA-FB34EBF6034D}"/>
                </c:ext>
              </c:extLst>
            </c:dLbl>
            <c:dLbl>
              <c:idx val="3"/>
              <c:layout>
                <c:manualLayout>
                  <c:x val="7.3686462650899504E-3"/>
                  <c:y val="-3.65673455331979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87-43D5-AFAA-FB34EBF6034D}"/>
                </c:ext>
              </c:extLst>
            </c:dLbl>
            <c:dLbl>
              <c:idx val="4"/>
              <c:layout>
                <c:manualLayout>
                  <c:x val="1.10529693976349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87-43D5-AFAA-FB34EBF6034D}"/>
                </c:ext>
              </c:extLst>
            </c:dLbl>
            <c:dLbl>
              <c:idx val="5"/>
              <c:layout>
                <c:manualLayout>
                  <c:x val="1.1052969397634926E-2"/>
                  <c:y val="-3.65673455331979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87-43D5-AFAA-FB34EBF603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1'!$V$22:$AA$22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1'!$V$24:$AA$24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0.9642857142857143</c:v>
                </c:pt>
                <c:pt idx="2">
                  <c:v>1</c:v>
                </c:pt>
                <c:pt idx="3">
                  <c:v>0.9642857142857143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1D-424D-806A-4E520FBAF6EE}"/>
            </c:ext>
          </c:extLst>
        </c:ser>
        <c:ser>
          <c:idx val="1"/>
          <c:order val="1"/>
          <c:tx>
            <c:strRef>
              <c:f>'Anexo 1'!$T$23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EAEAEA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9.2108078313624213E-3"/>
                  <c:y val="-3.351967951656668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87-43D5-AFAA-FB34EBF6034D}"/>
                </c:ext>
              </c:extLst>
            </c:dLbl>
            <c:dLbl>
              <c:idx val="1"/>
              <c:layout>
                <c:manualLayout>
                  <c:x val="7.368646265089950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87-43D5-AFAA-FB34EBF6034D}"/>
                </c:ext>
              </c:extLst>
            </c:dLbl>
            <c:dLbl>
              <c:idx val="2"/>
              <c:layout>
                <c:manualLayout>
                  <c:x val="5.526484698817463E-3"/>
                  <c:y val="-3.65673455331983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87-43D5-AFAA-FB34EBF6034D}"/>
                </c:ext>
              </c:extLst>
            </c:dLbl>
            <c:dLbl>
              <c:idx val="3"/>
              <c:layout>
                <c:manualLayout>
                  <c:x val="7.3686462650898827E-3"/>
                  <c:y val="-3.351967951656668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87-43D5-AFAA-FB34EBF6034D}"/>
                </c:ext>
              </c:extLst>
            </c:dLbl>
            <c:dLbl>
              <c:idx val="4"/>
              <c:layout>
                <c:manualLayout>
                  <c:x val="9.2108078313624386E-3"/>
                  <c:y val="-3.351967951656668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87-43D5-AFAA-FB34EBF6034D}"/>
                </c:ext>
              </c:extLst>
            </c:dLbl>
            <c:dLbl>
              <c:idx val="5"/>
              <c:layout>
                <c:manualLayout>
                  <c:x val="9.2108078313624386E-3"/>
                  <c:y val="3.65673455331979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87-43D5-AFAA-FB34EBF603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1'!$V$22:$AA$22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1'!$V$23:$AA$23</c:f>
              <c:numCache>
                <c:formatCode>0.0%</c:formatCode>
                <c:ptCount val="6"/>
                <c:pt idx="0">
                  <c:v>7.1428571428571425E-2</c:v>
                </c:pt>
                <c:pt idx="1">
                  <c:v>3.5714285714285712E-2</c:v>
                </c:pt>
                <c:pt idx="2">
                  <c:v>0</c:v>
                </c:pt>
                <c:pt idx="3">
                  <c:v>3.5714285714285712E-2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1D-424D-806A-4E520FBAF6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21"/>
        <c:gapDepth val="108"/>
        <c:shape val="cylinder"/>
        <c:axId val="99025072"/>
        <c:axId val="99031312"/>
        <c:axId val="0"/>
      </c:bar3DChart>
      <c:catAx>
        <c:axId val="9902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9031312"/>
        <c:crosses val="autoZero"/>
        <c:auto val="1"/>
        <c:lblAlgn val="ctr"/>
        <c:lblOffset val="100"/>
        <c:noMultiLvlLbl val="0"/>
      </c:catAx>
      <c:valAx>
        <c:axId val="99031312"/>
        <c:scaling>
          <c:orientation val="minMax"/>
          <c:min val="0.2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9902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5.2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10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consejeras/os a las sesiones de los consejos distritales</a:t>
            </a:r>
          </a:p>
        </c:rich>
      </c:tx>
      <c:layout>
        <c:manualLayout>
          <c:xMode val="edge"/>
          <c:yMode val="edge"/>
          <c:x val="0.1256386205473844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0"/>
      <c:rotY val="7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27000" dist="23000" dir="5400000" rotWithShape="0">
                <a:srgbClr val="000000">
                  <a:alpha val="54000"/>
                </a:srgbClr>
              </a:outerShdw>
            </a:effectLst>
          </c:spPr>
          <c:dPt>
            <c:idx val="0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DF47-4DE5-8043-B7E57EEBC56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DF47-4DE5-8043-B7E57EEBC56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DF47-4DE5-8043-B7E57EEBC56F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DF47-4DE5-8043-B7E57EEBC56F}"/>
              </c:ext>
            </c:extLst>
          </c:dPt>
          <c:dLbls>
            <c:dLbl>
              <c:idx val="0"/>
              <c:layout>
                <c:manualLayout>
                  <c:x val="6.8759579885927929E-2"/>
                  <c:y val="0.182320378537302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47-4DE5-8043-B7E57EEBC56F}"/>
                </c:ext>
              </c:extLst>
            </c:dLbl>
            <c:dLbl>
              <c:idx val="1"/>
              <c:layout>
                <c:manualLayout>
                  <c:x val="-9.8169501024599357E-2"/>
                  <c:y val="-0.1121527157380108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47-4DE5-8043-B7E57EEBC56F}"/>
                </c:ext>
              </c:extLst>
            </c:dLbl>
            <c:dLbl>
              <c:idx val="2"/>
              <c:layout>
                <c:manualLayout>
                  <c:x val="8.4972795167596593E-3"/>
                  <c:y val="-2.95138876785096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47-4DE5-8043-B7E57EEBC56F}"/>
                </c:ext>
              </c:extLst>
            </c:dLbl>
            <c:dLbl>
              <c:idx val="3"/>
              <c:layout>
                <c:manualLayout>
                  <c:x val="3.9056357398131597E-2"/>
                  <c:y val="7.94444829760837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47-4DE5-8043-B7E57EEBC56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5'!$AF$16:$AF$19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5'!$AG$16:$AG$19</c:f>
              <c:numCache>
                <c:formatCode>General</c:formatCode>
                <c:ptCount val="4"/>
                <c:pt idx="0">
                  <c:v>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47-4DE5-8043-B7E57EEBC56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5.4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10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presidentas/es y secretarias/os  a las sesiones de los consejos distritales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0"/>
      <c:rotY val="1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solidFill>
              <a:srgbClr val="D5007F"/>
            </a:solidFill>
            <a:effectLst>
              <a:outerShdw blurRad="127000" dist="23000" dir="5400000" rotWithShape="0">
                <a:srgbClr val="000000">
                  <a:alpha val="54000"/>
                </a:srgbClr>
              </a:outerShdw>
            </a:effectLst>
          </c:spPr>
          <c:dPt>
            <c:idx val="0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1912-444C-BF22-8BA42F189A2D}"/>
              </c:ext>
            </c:extLst>
          </c:dPt>
          <c:dPt>
            <c:idx val="1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1912-444C-BF22-8BA42F189A2D}"/>
              </c:ext>
            </c:extLst>
          </c:dPt>
          <c:dPt>
            <c:idx val="2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1912-444C-BF22-8BA42F189A2D}"/>
              </c:ext>
            </c:extLst>
          </c:dPt>
          <c:dPt>
            <c:idx val="3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4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1912-444C-BF22-8BA42F189A2D}"/>
              </c:ext>
            </c:extLst>
          </c:dPt>
          <c:dLbls>
            <c:dLbl>
              <c:idx val="0"/>
              <c:layout>
                <c:manualLayout>
                  <c:x val="-0.13836979864057217"/>
                  <c:y val="2.70238448192948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12-444C-BF22-8BA42F189A2D}"/>
                </c:ext>
              </c:extLst>
            </c:dLbl>
            <c:dLbl>
              <c:idx val="1"/>
              <c:layout>
                <c:manualLayout>
                  <c:x val="-0.10915446762930435"/>
                  <c:y val="7.93229872171332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12-444C-BF22-8BA42F189A2D}"/>
                </c:ext>
              </c:extLst>
            </c:dLbl>
            <c:dLbl>
              <c:idx val="2"/>
              <c:layout>
                <c:manualLayout>
                  <c:x val="0.17047542340277719"/>
                  <c:y val="-0.1289154537598787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12-444C-BF22-8BA42F189A2D}"/>
                </c:ext>
              </c:extLst>
            </c:dLbl>
            <c:dLbl>
              <c:idx val="3"/>
              <c:layout>
                <c:manualLayout>
                  <c:x val="0.12375972993743871"/>
                  <c:y val="1.46209636066945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12-444C-BF22-8BA42F189A2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5'!$AF$48:$AF$51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5'!$AG$48:$AG$51</c:f>
              <c:numCache>
                <c:formatCode>General</c:formatCode>
                <c:ptCount val="4"/>
                <c:pt idx="0">
                  <c:v>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12-444C-BF22-8BA42F189A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10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vocales a las sesiones de los consejos distritales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0"/>
      <c:rotY val="1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solidFill>
              <a:schemeClr val="bg1">
                <a:lumMod val="65000"/>
              </a:schemeClr>
            </a:solidFill>
            <a:effectLst>
              <a:outerShdw blurRad="127000" dist="23000" dir="5400000" rotWithShape="0">
                <a:srgbClr val="000000">
                  <a:alpha val="55000"/>
                </a:srgbClr>
              </a:outerShdw>
            </a:effectLst>
          </c:spPr>
          <c:dPt>
            <c:idx val="0"/>
            <c:bubble3D val="0"/>
            <c:spPr>
              <a:solidFill>
                <a:srgbClr val="D5007F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1E75-45D8-8DE4-D7B8C5806FFD}"/>
              </c:ext>
            </c:extLst>
          </c:dPt>
          <c:dPt>
            <c:idx val="1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1E75-45D8-8DE4-D7B8C5806FFD}"/>
              </c:ext>
            </c:extLst>
          </c:dPt>
          <c:dPt>
            <c:idx val="2"/>
            <c:bubble3D val="0"/>
            <c:spPr>
              <a:solidFill>
                <a:srgbClr val="950054"/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1E75-45D8-8DE4-D7B8C5806FFD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27000" dist="23000" dir="5400000" rotWithShape="0">
                  <a:srgbClr val="000000">
                    <a:alpha val="5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1E75-45D8-8DE4-D7B8C5806FFD}"/>
              </c:ext>
            </c:extLst>
          </c:dPt>
          <c:dLbls>
            <c:dLbl>
              <c:idx val="0"/>
              <c:layout>
                <c:manualLayout>
                  <c:x val="-6.1404272190150197E-2"/>
                  <c:y val="-8.931045297980486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75-45D8-8DE4-D7B8C5806FFD}"/>
                </c:ext>
              </c:extLst>
            </c:dLbl>
            <c:dLbl>
              <c:idx val="1"/>
              <c:layout>
                <c:manualLayout>
                  <c:x val="9.6589739558910065E-2"/>
                  <c:y val="-0.116103588873745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75-45D8-8DE4-D7B8C5806FFD}"/>
                </c:ext>
              </c:extLst>
            </c:dLbl>
            <c:dLbl>
              <c:idx val="2"/>
              <c:layout>
                <c:manualLayout>
                  <c:x val="6.9079806213918848E-2"/>
                  <c:y val="2.38161207946144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75-45D8-8DE4-D7B8C5806FFD}"/>
                </c:ext>
              </c:extLst>
            </c:dLbl>
            <c:dLbl>
              <c:idx val="3"/>
              <c:layout>
                <c:manualLayout>
                  <c:x val="-8.6989385602712743E-2"/>
                  <c:y val="0.1190806039730727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E75-45D8-8DE4-D7B8C5806FF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12700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5'!$AF$75:$AF$78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5'!$AG$75:$AG$78</c:f>
              <c:numCache>
                <c:formatCode>General</c:formatCode>
                <c:ptCount val="4"/>
                <c:pt idx="0">
                  <c:v>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75-45D8-8DE4-D7B8C5806FF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5.1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10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Asistencia de consejeras/os a las sesiones de los consejos distritales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5'!$AL$16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5'!$AI$17:$AI$22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5'!$AL$17:$AL$22</c:f>
              <c:numCache>
                <c:formatCode>General</c:formatCode>
                <c:ptCount val="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A0-4582-A392-EA9466027E03}"/>
            </c:ext>
          </c:extLst>
        </c:ser>
        <c:ser>
          <c:idx val="1"/>
          <c:order val="1"/>
          <c:tx>
            <c:strRef>
              <c:f>'Anexo 5'!$AM$16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5'!$AI$17:$AI$22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5'!$AM$17:$AM$22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A0-4582-A392-EA9466027E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-360423008"/>
        <c:axId val="-360420832"/>
        <c:axId val="0"/>
      </c:bar3DChart>
      <c:catAx>
        <c:axId val="-360423008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360420832"/>
        <c:crosses val="autoZero"/>
        <c:auto val="1"/>
        <c:lblAlgn val="ctr"/>
        <c:lblOffset val="100"/>
        <c:noMultiLvlLbl val="0"/>
      </c:catAx>
      <c:valAx>
        <c:axId val="-3604208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360423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5.3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10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Asistencia de presidentas/es y secretarias/os  a las sesiones de los consejos distritales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2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5'!$X$41</c:f>
              <c:strCache>
                <c:ptCount val="1"/>
                <c:pt idx="0">
                  <c:v>Asistencia 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5'!$W$42:$W$43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5'!$X$42:$X$43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C-4C70-824C-9B8E984C5222}"/>
            </c:ext>
          </c:extLst>
        </c:ser>
        <c:ser>
          <c:idx val="1"/>
          <c:order val="1"/>
          <c:tx>
            <c:strRef>
              <c:f>'Anexo 5'!$Y$41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5'!$W$42:$W$43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5'!$Y$42:$Y$43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5C-4C70-824C-9B8E984C5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-360422464"/>
        <c:axId val="-360417024"/>
        <c:axId val="0"/>
      </c:bar3DChart>
      <c:catAx>
        <c:axId val="-3604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360417024"/>
        <c:crosses val="autoZero"/>
        <c:auto val="1"/>
        <c:lblAlgn val="ctr"/>
        <c:lblOffset val="100"/>
        <c:noMultiLvlLbl val="0"/>
      </c:catAx>
      <c:valAx>
        <c:axId val="-3604170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36042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5.5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  <a:endParaRPr lang="es-MX" sz="9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Asistencia de vocales a las sesiones de los consejos distritales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5'!$R$100</c:f>
              <c:strCache>
                <c:ptCount val="1"/>
                <c:pt idx="0">
                  <c:v>Asistencia 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5'!$Q$101:$Q$103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5'!$R$101:$R$103</c:f>
              <c:numCache>
                <c:formatCode>General</c:formatCode>
                <c:ptCount val="3"/>
                <c:pt idx="0">
                  <c:v>14</c:v>
                </c:pt>
                <c:pt idx="1">
                  <c:v>14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B16-87CF-BCF3E95050B6}"/>
            </c:ext>
          </c:extLst>
        </c:ser>
        <c:ser>
          <c:idx val="1"/>
          <c:order val="1"/>
          <c:tx>
            <c:strRef>
              <c:f>'Anexo 5'!$S$100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5'!$Q$101:$Q$103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5'!$S$101:$S$103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DF-4B16-87CF-BCF3E9505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360412672"/>
        <c:axId val="-360419200"/>
        <c:axId val="0"/>
      </c:bar3DChart>
      <c:catAx>
        <c:axId val="-36041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360419200"/>
        <c:crosses val="autoZero"/>
        <c:auto val="1"/>
        <c:lblAlgn val="ctr"/>
        <c:lblOffset val="100"/>
        <c:noMultiLvlLbl val="0"/>
      </c:catAx>
      <c:valAx>
        <c:axId val="-36041920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36041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5.7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Cobertura de asistencia e inasistencia de las consejeras y los consejeros electorales a </a:t>
            </a:r>
            <a:r>
              <a:rPr lang="es-MX" sz="10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la sesión extraordinaria de los consejos distritales, por tipo de fórmula a la que fueron designados</a:t>
            </a:r>
            <a:endParaRPr lang="es-MX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52651342902142"/>
          <c:y val="1.692738924454171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4665757822876094E-2"/>
          <c:y val="0.15431956694516522"/>
          <c:w val="0.95633977878261145"/>
          <c:h val="0.6789102525148368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'Anexo 5'!$E$45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5'!$F$43:$K$44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5'!$F$45:$K$45</c:f>
              <c:numCache>
                <c:formatCode>General</c:formatCode>
                <c:ptCount val="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0-4E6F-BAE6-3DF398DE8930}"/>
            </c:ext>
          </c:extLst>
        </c:ser>
        <c:ser>
          <c:idx val="1"/>
          <c:order val="1"/>
          <c:tx>
            <c:strRef>
              <c:f>'Anexo 5'!$E$46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5'!$F$43:$K$44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5'!$F$46:$K$46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0-4E6F-BAE6-3DF398DE893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368874047"/>
        <c:axId val="1368872383"/>
        <c:axId val="0"/>
        <c:extLst/>
      </c:bar3DChart>
      <c:catAx>
        <c:axId val="13688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68872383"/>
        <c:crosses val="autoZero"/>
        <c:auto val="1"/>
        <c:lblAlgn val="ctr"/>
        <c:lblOffset val="100"/>
        <c:noMultiLvlLbl val="0"/>
      </c:catAx>
      <c:valAx>
        <c:axId val="136887238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68874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jpeg"/><Relationship Id="rId3" Type="http://schemas.openxmlformats.org/officeDocument/2006/relationships/image" Target="../media/image10.png"/><Relationship Id="rId7" Type="http://schemas.openxmlformats.org/officeDocument/2006/relationships/image" Target="../media/image14.png"/><Relationship Id="rId2" Type="http://schemas.openxmlformats.org/officeDocument/2006/relationships/chart" Target="../charts/chart18.xml"/><Relationship Id="rId1" Type="http://schemas.openxmlformats.org/officeDocument/2006/relationships/image" Target="../media/image1.jpeg"/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10" Type="http://schemas.openxmlformats.org/officeDocument/2006/relationships/image" Target="../media/image17.png"/><Relationship Id="rId4" Type="http://schemas.openxmlformats.org/officeDocument/2006/relationships/image" Target="../media/image11.png"/><Relationship Id="rId9" Type="http://schemas.openxmlformats.org/officeDocument/2006/relationships/image" Target="../media/image16.jpe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jpeg"/><Relationship Id="rId3" Type="http://schemas.openxmlformats.org/officeDocument/2006/relationships/image" Target="../media/image10.png"/><Relationship Id="rId7" Type="http://schemas.openxmlformats.org/officeDocument/2006/relationships/image" Target="../media/image14.png"/><Relationship Id="rId2" Type="http://schemas.openxmlformats.org/officeDocument/2006/relationships/chart" Target="../charts/chart19.xml"/><Relationship Id="rId1" Type="http://schemas.openxmlformats.org/officeDocument/2006/relationships/image" Target="../media/image1.jpeg"/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10" Type="http://schemas.openxmlformats.org/officeDocument/2006/relationships/image" Target="../media/image17.png"/><Relationship Id="rId4" Type="http://schemas.openxmlformats.org/officeDocument/2006/relationships/image" Target="../media/image11.png"/><Relationship Id="rId9" Type="http://schemas.openxmlformats.org/officeDocument/2006/relationships/image" Target="../media/image1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image" Target="../media/image1.jpeg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1.jpeg"/><Relationship Id="rId4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1.jpeg"/><Relationship Id="rId7" Type="http://schemas.openxmlformats.org/officeDocument/2006/relationships/image" Target="../media/image7.png"/><Relationship Id="rId2" Type="http://schemas.openxmlformats.org/officeDocument/2006/relationships/image" Target="../media/image4.jpeg"/><Relationship Id="rId1" Type="http://schemas.openxmlformats.org/officeDocument/2006/relationships/image" Target="../media/image3.gif"/><Relationship Id="rId6" Type="http://schemas.openxmlformats.org/officeDocument/2006/relationships/image" Target="../media/image6.png"/><Relationship Id="rId11" Type="http://schemas.openxmlformats.org/officeDocument/2006/relationships/chart" Target="../charts/chart16.xml"/><Relationship Id="rId5" Type="http://schemas.openxmlformats.org/officeDocument/2006/relationships/image" Target="../media/image5.png"/><Relationship Id="rId10" Type="http://schemas.openxmlformats.org/officeDocument/2006/relationships/chart" Target="../charts/chart15.xml"/><Relationship Id="rId4" Type="http://schemas.openxmlformats.org/officeDocument/2006/relationships/chart" Target="../charts/chart14.xml"/><Relationship Id="rId9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4.jpeg"/><Relationship Id="rId7" Type="http://schemas.openxmlformats.org/officeDocument/2006/relationships/image" Target="../media/image5.png"/><Relationship Id="rId2" Type="http://schemas.openxmlformats.org/officeDocument/2006/relationships/image" Target="../media/image3.gif"/><Relationship Id="rId1" Type="http://schemas.openxmlformats.org/officeDocument/2006/relationships/image" Target="../media/image1.jpeg"/><Relationship Id="rId6" Type="http://schemas.openxmlformats.org/officeDocument/2006/relationships/image" Target="../media/image9.png"/><Relationship Id="rId5" Type="http://schemas.openxmlformats.org/officeDocument/2006/relationships/image" Target="../media/image6.png"/><Relationship Id="rId4" Type="http://schemas.openxmlformats.org/officeDocument/2006/relationships/image" Target="../media/image7.png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257151</xdr:colOff>
      <xdr:row>1</xdr:row>
      <xdr:rowOff>330622</xdr:rowOff>
    </xdr:to>
    <xdr:pic>
      <xdr:nvPicPr>
        <xdr:cNvPr id="4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06608" cy="670209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51262</xdr:colOff>
      <xdr:row>29</xdr:row>
      <xdr:rowOff>1136</xdr:rowOff>
    </xdr:from>
    <xdr:to>
      <xdr:col>15</xdr:col>
      <xdr:colOff>176048</xdr:colOff>
      <xdr:row>47</xdr:row>
      <xdr:rowOff>144348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77350</xdr:colOff>
      <xdr:row>38</xdr:row>
      <xdr:rowOff>22323</xdr:rowOff>
    </xdr:from>
    <xdr:to>
      <xdr:col>30</xdr:col>
      <xdr:colOff>286318</xdr:colOff>
      <xdr:row>60</xdr:row>
      <xdr:rowOff>140258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49982" cy="693964"/>
    <xdr:pic>
      <xdr:nvPicPr>
        <xdr:cNvPr id="4" name="2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49982" cy="69396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2</xdr:col>
      <xdr:colOff>103777</xdr:colOff>
      <xdr:row>28</xdr:row>
      <xdr:rowOff>124488</xdr:rowOff>
    </xdr:from>
    <xdr:to>
      <xdr:col>8</xdr:col>
      <xdr:colOff>629479</xdr:colOff>
      <xdr:row>46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86632</xdr:colOff>
      <xdr:row>3</xdr:row>
      <xdr:rowOff>100853</xdr:rowOff>
    </xdr:from>
    <xdr:to>
      <xdr:col>2</xdr:col>
      <xdr:colOff>680544</xdr:colOff>
      <xdr:row>4</xdr:row>
      <xdr:rowOff>526677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5CBD9B5-B8C2-4891-9A93-CAC8FA0EF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9926" y="1848971"/>
          <a:ext cx="593912" cy="593912"/>
        </a:xfrm>
        <a:prstGeom prst="rect">
          <a:avLst/>
        </a:prstGeom>
      </xdr:spPr>
    </xdr:pic>
    <xdr:clientData/>
  </xdr:twoCellAnchor>
  <xdr:twoCellAnchor editAs="oneCell">
    <xdr:from>
      <xdr:col>3</xdr:col>
      <xdr:colOff>78442</xdr:colOff>
      <xdr:row>3</xdr:row>
      <xdr:rowOff>100853</xdr:rowOff>
    </xdr:from>
    <xdr:to>
      <xdr:col>3</xdr:col>
      <xdr:colOff>637522</xdr:colOff>
      <xdr:row>4</xdr:row>
      <xdr:rowOff>557191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4B2C83F-2FCD-4FBE-9205-770D66A02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21324" y="1848971"/>
          <a:ext cx="559080" cy="624426"/>
        </a:xfrm>
        <a:prstGeom prst="rect">
          <a:avLst/>
        </a:prstGeom>
      </xdr:spPr>
    </xdr:pic>
    <xdr:clientData/>
  </xdr:twoCellAnchor>
  <xdr:twoCellAnchor editAs="oneCell">
    <xdr:from>
      <xdr:col>4</xdr:col>
      <xdr:colOff>89647</xdr:colOff>
      <xdr:row>3</xdr:row>
      <xdr:rowOff>134470</xdr:rowOff>
    </xdr:from>
    <xdr:to>
      <xdr:col>4</xdr:col>
      <xdr:colOff>661147</xdr:colOff>
      <xdr:row>4</xdr:row>
      <xdr:rowOff>537882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A3FC527-881D-474F-A6C7-F089CA67D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72118" y="1882588"/>
          <a:ext cx="571500" cy="571500"/>
        </a:xfrm>
        <a:prstGeom prst="rect">
          <a:avLst/>
        </a:prstGeom>
      </xdr:spPr>
    </xdr:pic>
    <xdr:clientData/>
  </xdr:twoCellAnchor>
  <xdr:twoCellAnchor editAs="oneCell">
    <xdr:from>
      <xdr:col>5</xdr:col>
      <xdr:colOff>88434</xdr:colOff>
      <xdr:row>3</xdr:row>
      <xdr:rowOff>134470</xdr:rowOff>
    </xdr:from>
    <xdr:to>
      <xdr:col>5</xdr:col>
      <xdr:colOff>693552</xdr:colOff>
      <xdr:row>4</xdr:row>
      <xdr:rowOff>571500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792E48C-0493-4009-BC8A-0982D6F18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0493" y="1882588"/>
          <a:ext cx="605118" cy="605118"/>
        </a:xfrm>
        <a:prstGeom prst="rect">
          <a:avLst/>
        </a:prstGeom>
      </xdr:spPr>
    </xdr:pic>
    <xdr:clientData/>
  </xdr:twoCellAnchor>
  <xdr:twoCellAnchor editAs="oneCell">
    <xdr:from>
      <xdr:col>6</xdr:col>
      <xdr:colOff>89647</xdr:colOff>
      <xdr:row>3</xdr:row>
      <xdr:rowOff>100852</xdr:rowOff>
    </xdr:from>
    <xdr:to>
      <xdr:col>6</xdr:col>
      <xdr:colOff>683559</xdr:colOff>
      <xdr:row>4</xdr:row>
      <xdr:rowOff>533275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5140E97-0184-408B-BAF1-49613F6C5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908176" y="1848970"/>
          <a:ext cx="593912" cy="600511"/>
        </a:xfrm>
        <a:prstGeom prst="rect">
          <a:avLst/>
        </a:prstGeom>
      </xdr:spPr>
    </xdr:pic>
    <xdr:clientData/>
  </xdr:twoCellAnchor>
  <xdr:twoCellAnchor editAs="oneCell">
    <xdr:from>
      <xdr:col>8</xdr:col>
      <xdr:colOff>56029</xdr:colOff>
      <xdr:row>3</xdr:row>
      <xdr:rowOff>100853</xdr:rowOff>
    </xdr:from>
    <xdr:to>
      <xdr:col>8</xdr:col>
      <xdr:colOff>649941</xdr:colOff>
      <xdr:row>4</xdr:row>
      <xdr:rowOff>564528</xdr:rowOff>
    </xdr:to>
    <xdr:pic>
      <xdr:nvPicPr>
        <xdr:cNvPr id="20" name="Imagen 19" descr="http://www.ieehidalgo.org.mx/images/template-content/NAHgo.jpg">
          <a:extLst>
            <a:ext uri="{FF2B5EF4-FFF2-40B4-BE49-F238E27FC236}">
              <a16:creationId xmlns:a16="http://schemas.microsoft.com/office/drawing/2014/main" id="{0D6FDA23-56E7-474E-8FFD-52152A317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735" y="1848971"/>
          <a:ext cx="593912" cy="631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48185</xdr:colOff>
      <xdr:row>3</xdr:row>
      <xdr:rowOff>104215</xdr:rowOff>
    </xdr:from>
    <xdr:to>
      <xdr:col>9</xdr:col>
      <xdr:colOff>664509</xdr:colOff>
      <xdr:row>4</xdr:row>
      <xdr:rowOff>541244</xdr:rowOff>
    </xdr:to>
    <xdr:pic>
      <xdr:nvPicPr>
        <xdr:cNvPr id="21" name="Imagen 20" descr="http://www.ieehidalgo.org.mx/images/template-content/PESH.jpg">
          <a:extLst>
            <a:ext uri="{FF2B5EF4-FFF2-40B4-BE49-F238E27FC236}">
              <a16:creationId xmlns:a16="http://schemas.microsoft.com/office/drawing/2014/main" id="{7138F48A-2F3C-487D-8C97-4A540EEC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6210" y="1304365"/>
          <a:ext cx="616324" cy="6084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33544</xdr:colOff>
      <xdr:row>3</xdr:row>
      <xdr:rowOff>66674</xdr:rowOff>
    </xdr:from>
    <xdr:to>
      <xdr:col>7</xdr:col>
      <xdr:colOff>698775</xdr:colOff>
      <xdr:row>4</xdr:row>
      <xdr:rowOff>571499</xdr:rowOff>
    </xdr:to>
    <xdr:pic>
      <xdr:nvPicPr>
        <xdr:cNvPr id="11" name="Imagen 5">
          <a:extLst>
            <a:ext uri="{FF2B5EF4-FFF2-40B4-BE49-F238E27FC236}">
              <a16:creationId xmlns:a16="http://schemas.microsoft.com/office/drawing/2014/main" id="{604281C0-57A7-4CDC-BDBE-BEE09D412FDC}"/>
            </a:ext>
            <a:ext uri="{147F2762-F138-4A5C-976F-8EAC2B608ADB}">
              <a16:predDERef xmlns:a16="http://schemas.microsoft.com/office/drawing/2014/main" pred="{7138F48A-2F3C-487D-8C97-4A540EECE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616022" y="1267652"/>
          <a:ext cx="665231" cy="67876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110490</xdr:colOff>
      <xdr:row>2</xdr:row>
      <xdr:rowOff>201930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96390" cy="6781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209550</xdr:colOff>
      <xdr:row>13</xdr:row>
      <xdr:rowOff>104774</xdr:rowOff>
    </xdr:from>
    <xdr:to>
      <xdr:col>11</xdr:col>
      <xdr:colOff>419099</xdr:colOff>
      <xdr:row>40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38100</xdr:colOff>
      <xdr:row>5</xdr:row>
      <xdr:rowOff>38101</xdr:rowOff>
    </xdr:from>
    <xdr:to>
      <xdr:col>2</xdr:col>
      <xdr:colOff>632012</xdr:colOff>
      <xdr:row>5</xdr:row>
      <xdr:rowOff>590550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9B3C3626-FE9D-4C27-8152-88DA712D5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0" y="1771651"/>
          <a:ext cx="593912" cy="552449"/>
        </a:xfrm>
        <a:prstGeom prst="rect">
          <a:avLst/>
        </a:prstGeom>
      </xdr:spPr>
    </xdr:pic>
    <xdr:clientData/>
  </xdr:twoCellAnchor>
  <xdr:twoCellAnchor editAs="oneCell">
    <xdr:from>
      <xdr:col>3</xdr:col>
      <xdr:colOff>45599</xdr:colOff>
      <xdr:row>5</xdr:row>
      <xdr:rowOff>28575</xdr:rowOff>
    </xdr:from>
    <xdr:to>
      <xdr:col>3</xdr:col>
      <xdr:colOff>604679</xdr:colOff>
      <xdr:row>5</xdr:row>
      <xdr:rowOff>600075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32210891-1BAA-4802-B9DD-145E94E0A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79199" y="1762125"/>
          <a:ext cx="559080" cy="571500"/>
        </a:xfrm>
        <a:prstGeom prst="rect">
          <a:avLst/>
        </a:prstGeom>
      </xdr:spPr>
    </xdr:pic>
    <xdr:clientData/>
  </xdr:twoCellAnchor>
  <xdr:twoCellAnchor editAs="oneCell">
    <xdr:from>
      <xdr:col>4</xdr:col>
      <xdr:colOff>62967</xdr:colOff>
      <xdr:row>5</xdr:row>
      <xdr:rowOff>58485</xdr:rowOff>
    </xdr:from>
    <xdr:to>
      <xdr:col>4</xdr:col>
      <xdr:colOff>619125</xdr:colOff>
      <xdr:row>5</xdr:row>
      <xdr:rowOff>571500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E3CE9278-94E2-4DC0-8281-E7BA69419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44267" y="1792035"/>
          <a:ext cx="556158" cy="513015"/>
        </a:xfrm>
        <a:prstGeom prst="rect">
          <a:avLst/>
        </a:prstGeom>
      </xdr:spPr>
    </xdr:pic>
    <xdr:clientData/>
  </xdr:twoCellAnchor>
  <xdr:twoCellAnchor editAs="oneCell">
    <xdr:from>
      <xdr:col>5</xdr:col>
      <xdr:colOff>39342</xdr:colOff>
      <xdr:row>5</xdr:row>
      <xdr:rowOff>39902</xdr:rowOff>
    </xdr:from>
    <xdr:to>
      <xdr:col>5</xdr:col>
      <xdr:colOff>619125</xdr:colOff>
      <xdr:row>5</xdr:row>
      <xdr:rowOff>600075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6EA23F10-A881-4632-AFBA-6C82BFF79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468342" y="1773452"/>
          <a:ext cx="579783" cy="560173"/>
        </a:xfrm>
        <a:prstGeom prst="rect">
          <a:avLst/>
        </a:prstGeom>
      </xdr:spPr>
    </xdr:pic>
    <xdr:clientData/>
  </xdr:twoCellAnchor>
  <xdr:twoCellAnchor editAs="oneCell">
    <xdr:from>
      <xdr:col>6</xdr:col>
      <xdr:colOff>65768</xdr:colOff>
      <xdr:row>5</xdr:row>
      <xdr:rowOff>38100</xdr:rowOff>
    </xdr:from>
    <xdr:to>
      <xdr:col>6</xdr:col>
      <xdr:colOff>621999</xdr:colOff>
      <xdr:row>5</xdr:row>
      <xdr:rowOff>600511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92B6BA4-22A7-4129-819C-89349EB4F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142468" y="1771650"/>
          <a:ext cx="556231" cy="562411"/>
        </a:xfrm>
        <a:prstGeom prst="rect">
          <a:avLst/>
        </a:prstGeom>
      </xdr:spPr>
    </xdr:pic>
    <xdr:clientData/>
  </xdr:twoCellAnchor>
  <xdr:twoCellAnchor editAs="oneCell">
    <xdr:from>
      <xdr:col>8</xdr:col>
      <xdr:colOff>73052</xdr:colOff>
      <xdr:row>5</xdr:row>
      <xdr:rowOff>47625</xdr:rowOff>
    </xdr:from>
    <xdr:to>
      <xdr:col>8</xdr:col>
      <xdr:colOff>595330</xdr:colOff>
      <xdr:row>5</xdr:row>
      <xdr:rowOff>603189</xdr:rowOff>
    </xdr:to>
    <xdr:pic>
      <xdr:nvPicPr>
        <xdr:cNvPr id="21" name="Imagen 20" descr="http://www.ieehidalgo.org.mx/images/template-content/NAHgo.jpg">
          <a:extLst>
            <a:ext uri="{FF2B5EF4-FFF2-40B4-BE49-F238E27FC236}">
              <a16:creationId xmlns:a16="http://schemas.microsoft.com/office/drawing/2014/main" id="{BC2B9F2C-090C-4486-9F5B-2CD28DBC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5152" y="1781175"/>
          <a:ext cx="522278" cy="5555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52321</xdr:colOff>
      <xdr:row>5</xdr:row>
      <xdr:rowOff>41938</xdr:rowOff>
    </xdr:from>
    <xdr:to>
      <xdr:col>9</xdr:col>
      <xdr:colOff>590550</xdr:colOff>
      <xdr:row>5</xdr:row>
      <xdr:rowOff>570380</xdr:rowOff>
    </xdr:to>
    <xdr:pic>
      <xdr:nvPicPr>
        <xdr:cNvPr id="22" name="Imagen 21" descr="http://www.ieehidalgo.org.mx/images/template-content/PESH.jpg">
          <a:extLst>
            <a:ext uri="{FF2B5EF4-FFF2-40B4-BE49-F238E27FC236}">
              <a16:creationId xmlns:a16="http://schemas.microsoft.com/office/drawing/2014/main" id="{DFC4B0FE-0EB9-490E-AD5C-4D32F07D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21" y="1775488"/>
          <a:ext cx="538229" cy="5284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32471</xdr:colOff>
      <xdr:row>5</xdr:row>
      <xdr:rowOff>10824</xdr:rowOff>
    </xdr:from>
    <xdr:to>
      <xdr:col>7</xdr:col>
      <xdr:colOff>623021</xdr:colOff>
      <xdr:row>5</xdr:row>
      <xdr:rowOff>610899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768F6E6-ABA5-4FF3-BFFB-140FC70B8A6A}"/>
            </a:ext>
            <a:ext uri="{147F2762-F138-4A5C-976F-8EAC2B608ADB}">
              <a16:predDERef xmlns:a16="http://schemas.microsoft.com/office/drawing/2014/main" pred="{DFC4B0FE-0EB9-490E-AD5C-4D32F07DB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762499" y="1742642"/>
          <a:ext cx="590550" cy="600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151797</xdr:colOff>
      <xdr:row>2</xdr:row>
      <xdr:rowOff>158750</xdr:rowOff>
    </xdr:to>
    <xdr:pic>
      <xdr:nvPicPr>
        <xdr:cNvPr id="2" name="Imagen 1" descr="C:\Users\INE\Documents\ADRIANA\Formatos\ine deoe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56722" cy="615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95251</xdr:colOff>
      <xdr:row>0</xdr:row>
      <xdr:rowOff>165238</xdr:rowOff>
    </xdr:from>
    <xdr:to>
      <xdr:col>2</xdr:col>
      <xdr:colOff>609601</xdr:colOff>
      <xdr:row>3</xdr:row>
      <xdr:rowOff>142875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461FAF2B-301E-432D-90AE-2A5EE39AD19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165238"/>
          <a:ext cx="1428750" cy="5300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133350</xdr:colOff>
      <xdr:row>3</xdr:row>
      <xdr:rowOff>133258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40205" cy="691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3</xdr:col>
      <xdr:colOff>306090</xdr:colOff>
      <xdr:row>4</xdr:row>
      <xdr:rowOff>199587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47625"/>
          <a:ext cx="1857375" cy="7048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257735</xdr:colOff>
      <xdr:row>0</xdr:row>
      <xdr:rowOff>179294</xdr:rowOff>
    </xdr:from>
    <xdr:to>
      <xdr:col>12</xdr:col>
      <xdr:colOff>229160</xdr:colOff>
      <xdr:row>4</xdr:row>
      <xdr:rowOff>316810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1DE1864-8CBF-41C3-94CF-A0C94441D950}"/>
            </a:ext>
          </a:extLst>
        </xdr:cNvPr>
        <xdr:cNvSpPr/>
      </xdr:nvSpPr>
      <xdr:spPr>
        <a:xfrm>
          <a:off x="9121588" y="179294"/>
          <a:ext cx="3019425" cy="697810"/>
        </a:xfrm>
        <a:prstGeom prst="rect">
          <a:avLst/>
        </a:prstGeom>
        <a:solidFill>
          <a:srgbClr val="7030A0"/>
        </a:solidFill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caso de no contar con puntos adicionales, en el espacio correspondiente escriba: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 puntos adicionales</a:t>
          </a:r>
          <a:endParaRPr lang="es-MX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0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161364</xdr:colOff>
      <xdr:row>0</xdr:row>
      <xdr:rowOff>53788</xdr:rowOff>
    </xdr:from>
    <xdr:to>
      <xdr:col>3</xdr:col>
      <xdr:colOff>298714</xdr:colOff>
      <xdr:row>2</xdr:row>
      <xdr:rowOff>357290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588" y="53788"/>
          <a:ext cx="1661350" cy="70691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22</xdr:col>
      <xdr:colOff>327943</xdr:colOff>
      <xdr:row>14</xdr:row>
      <xdr:rowOff>24527</xdr:rowOff>
    </xdr:from>
    <xdr:to>
      <xdr:col>28</xdr:col>
      <xdr:colOff>719767</xdr:colOff>
      <xdr:row>38</xdr:row>
      <xdr:rowOff>24528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67234</xdr:colOff>
      <xdr:row>44</xdr:row>
      <xdr:rowOff>56030</xdr:rowOff>
    </xdr:from>
    <xdr:to>
      <xdr:col>28</xdr:col>
      <xdr:colOff>697005</xdr:colOff>
      <xdr:row>68</xdr:row>
      <xdr:rowOff>44824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25151</xdr:colOff>
      <xdr:row>73</xdr:row>
      <xdr:rowOff>44823</xdr:rowOff>
    </xdr:from>
    <xdr:to>
      <xdr:col>28</xdr:col>
      <xdr:colOff>675714</xdr:colOff>
      <xdr:row>95</xdr:row>
      <xdr:rowOff>156881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145678</xdr:colOff>
      <xdr:row>14</xdr:row>
      <xdr:rowOff>23532</xdr:rowOff>
    </xdr:from>
    <xdr:to>
      <xdr:col>22</xdr:col>
      <xdr:colOff>168088</xdr:colOff>
      <xdr:row>38</xdr:row>
      <xdr:rowOff>33617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74518</xdr:colOff>
      <xdr:row>44</xdr:row>
      <xdr:rowOff>53226</xdr:rowOff>
    </xdr:from>
    <xdr:to>
      <xdr:col>21</xdr:col>
      <xdr:colOff>694764</xdr:colOff>
      <xdr:row>68</xdr:row>
      <xdr:rowOff>52106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63312</xdr:colOff>
      <xdr:row>73</xdr:row>
      <xdr:rowOff>22971</xdr:rowOff>
    </xdr:from>
    <xdr:to>
      <xdr:col>21</xdr:col>
      <xdr:colOff>679636</xdr:colOff>
      <xdr:row>95</xdr:row>
      <xdr:rowOff>165846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179294</xdr:colOff>
      <xdr:row>47</xdr:row>
      <xdr:rowOff>0</xdr:rowOff>
    </xdr:from>
    <xdr:to>
      <xdr:col>14</xdr:col>
      <xdr:colOff>499362</xdr:colOff>
      <xdr:row>70</xdr:row>
      <xdr:rowOff>95151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0</xdr:colOff>
      <xdr:row>338</xdr:row>
      <xdr:rowOff>0</xdr:rowOff>
    </xdr:from>
    <xdr:to>
      <xdr:col>21</xdr:col>
      <xdr:colOff>34925</xdr:colOff>
      <xdr:row>355</xdr:row>
      <xdr:rowOff>133350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123825</xdr:rowOff>
    </xdr:from>
    <xdr:to>
      <xdr:col>2</xdr:col>
      <xdr:colOff>205700</xdr:colOff>
      <xdr:row>3</xdr:row>
      <xdr:rowOff>43729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3825"/>
          <a:ext cx="1625485" cy="70095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14</xdr:col>
      <xdr:colOff>164317</xdr:colOff>
      <xdr:row>1</xdr:row>
      <xdr:rowOff>27213</xdr:rowOff>
    </xdr:from>
    <xdr:to>
      <xdr:col>20</xdr:col>
      <xdr:colOff>653143</xdr:colOff>
      <xdr:row>17</xdr:row>
      <xdr:rowOff>13607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167366</xdr:colOff>
      <xdr:row>1</xdr:row>
      <xdr:rowOff>142421</xdr:rowOff>
    </xdr:from>
    <xdr:to>
      <xdr:col>27</xdr:col>
      <xdr:colOff>683406</xdr:colOff>
      <xdr:row>17</xdr:row>
      <xdr:rowOff>102056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542774</xdr:colOff>
      <xdr:row>21</xdr:row>
      <xdr:rowOff>28725</xdr:rowOff>
    </xdr:from>
    <xdr:to>
      <xdr:col>24</xdr:col>
      <xdr:colOff>408214</xdr:colOff>
      <xdr:row>40</xdr:row>
      <xdr:rowOff>163286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49531</xdr:colOff>
      <xdr:row>4</xdr:row>
      <xdr:rowOff>57151</xdr:rowOff>
    </xdr:from>
    <xdr:to>
      <xdr:col>3</xdr:col>
      <xdr:colOff>592455</xdr:colOff>
      <xdr:row>4</xdr:row>
      <xdr:rowOff>600075</xdr:rowOff>
    </xdr:to>
    <xdr:pic>
      <xdr:nvPicPr>
        <xdr:cNvPr id="5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3678" y="1894916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85726</xdr:colOff>
      <xdr:row>4</xdr:row>
      <xdr:rowOff>47626</xdr:rowOff>
    </xdr:from>
    <xdr:to>
      <xdr:col>4</xdr:col>
      <xdr:colOff>600076</xdr:colOff>
      <xdr:row>4</xdr:row>
      <xdr:rowOff>561976</xdr:rowOff>
    </xdr:to>
    <xdr:pic>
      <xdr:nvPicPr>
        <xdr:cNvPr id="6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9506" y="2089786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46318</xdr:colOff>
      <xdr:row>0</xdr:row>
      <xdr:rowOff>8966</xdr:rowOff>
    </xdr:from>
    <xdr:to>
      <xdr:col>2</xdr:col>
      <xdr:colOff>302559</xdr:colOff>
      <xdr:row>1</xdr:row>
      <xdr:rowOff>266702</xdr:rowOff>
    </xdr:to>
    <xdr:pic>
      <xdr:nvPicPr>
        <xdr:cNvPr id="22" name="2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A00-000016000000}"/>
            </a:ext>
            <a:ext uri="{147F2762-F138-4A5C-976F-8EAC2B608ADB}">
              <a16:predDERef xmlns:a16="http://schemas.microsoft.com/office/drawing/2014/main" pred="{00000000-0008-0000-0A00-00000B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377" y="8966"/>
          <a:ext cx="1339476" cy="58644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12</xdr:col>
      <xdr:colOff>420453</xdr:colOff>
      <xdr:row>32</xdr:row>
      <xdr:rowOff>56697</xdr:rowOff>
    </xdr:from>
    <xdr:to>
      <xdr:col>19</xdr:col>
      <xdr:colOff>733800</xdr:colOff>
      <xdr:row>50</xdr:row>
      <xdr:rowOff>2054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A00-000025000000}"/>
            </a:ext>
            <a:ext uri="{147F2762-F138-4A5C-976F-8EAC2B608ADB}">
              <a16:predDERef xmlns:a16="http://schemas.microsoft.com/office/drawing/2014/main" pred="{00000000-0008-0000-05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53340</xdr:colOff>
      <xdr:row>4</xdr:row>
      <xdr:rowOff>30480</xdr:rowOff>
    </xdr:from>
    <xdr:to>
      <xdr:col>8</xdr:col>
      <xdr:colOff>610251</xdr:colOff>
      <xdr:row>4</xdr:row>
      <xdr:rowOff>586739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880" y="2072640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68580</xdr:colOff>
      <xdr:row>4</xdr:row>
      <xdr:rowOff>36058</xdr:rowOff>
    </xdr:from>
    <xdr:to>
      <xdr:col>6</xdr:col>
      <xdr:colOff>617219</xdr:colOff>
      <xdr:row>4</xdr:row>
      <xdr:rowOff>579120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8240" y="2078218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53341</xdr:colOff>
      <xdr:row>4</xdr:row>
      <xdr:rowOff>22860</xdr:rowOff>
    </xdr:from>
    <xdr:to>
      <xdr:col>5</xdr:col>
      <xdr:colOff>630789</xdr:colOff>
      <xdr:row>4</xdr:row>
      <xdr:rowOff>591603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061" y="2065020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45721</xdr:colOff>
      <xdr:row>4</xdr:row>
      <xdr:rowOff>30481</xdr:rowOff>
    </xdr:from>
    <xdr:to>
      <xdr:col>9</xdr:col>
      <xdr:colOff>595549</xdr:colOff>
      <xdr:row>4</xdr:row>
      <xdr:rowOff>586739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7141" y="2072641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53341</xdr:colOff>
      <xdr:row>4</xdr:row>
      <xdr:rowOff>17962</xdr:rowOff>
    </xdr:from>
    <xdr:to>
      <xdr:col>7</xdr:col>
      <xdr:colOff>632461</xdr:colOff>
      <xdr:row>4</xdr:row>
      <xdr:rowOff>589462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6861" y="2060122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695137</xdr:colOff>
      <xdr:row>50</xdr:row>
      <xdr:rowOff>66115</xdr:rowOff>
    </xdr:from>
    <xdr:to>
      <xdr:col>12</xdr:col>
      <xdr:colOff>286123</xdr:colOff>
      <xdr:row>71</xdr:row>
      <xdr:rowOff>43702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13073</xdr:colOff>
      <xdr:row>13</xdr:row>
      <xdr:rowOff>139140</xdr:rowOff>
    </xdr:from>
    <xdr:to>
      <xdr:col>20</xdr:col>
      <xdr:colOff>76573</xdr:colOff>
      <xdr:row>30</xdr:row>
      <xdr:rowOff>147993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1162050</xdr:colOff>
      <xdr:row>2</xdr:row>
      <xdr:rowOff>133350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97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89536</xdr:colOff>
      <xdr:row>5</xdr:row>
      <xdr:rowOff>38101</xdr:rowOff>
    </xdr:from>
    <xdr:to>
      <xdr:col>2</xdr:col>
      <xdr:colOff>632460</xdr:colOff>
      <xdr:row>5</xdr:row>
      <xdr:rowOff>581025</xdr:rowOff>
    </xdr:to>
    <xdr:pic>
      <xdr:nvPicPr>
        <xdr:cNvPr id="3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1" y="2047876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93346</xdr:colOff>
      <xdr:row>5</xdr:row>
      <xdr:rowOff>47626</xdr:rowOff>
    </xdr:from>
    <xdr:to>
      <xdr:col>3</xdr:col>
      <xdr:colOff>607696</xdr:colOff>
      <xdr:row>5</xdr:row>
      <xdr:rowOff>561976</xdr:rowOff>
    </xdr:to>
    <xdr:pic>
      <xdr:nvPicPr>
        <xdr:cNvPr id="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8821" y="2057401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53340</xdr:colOff>
      <xdr:row>5</xdr:row>
      <xdr:rowOff>30480</xdr:rowOff>
    </xdr:from>
    <xdr:to>
      <xdr:col>4</xdr:col>
      <xdr:colOff>615315</xdr:colOff>
      <xdr:row>5</xdr:row>
      <xdr:rowOff>583983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6515" y="2040255"/>
          <a:ext cx="561975" cy="5535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53340</xdr:colOff>
      <xdr:row>5</xdr:row>
      <xdr:rowOff>38100</xdr:rowOff>
    </xdr:from>
    <xdr:to>
      <xdr:col>5</xdr:col>
      <xdr:colOff>601979</xdr:colOff>
      <xdr:row>5</xdr:row>
      <xdr:rowOff>581162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4215" y="2047875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53340</xdr:colOff>
      <xdr:row>5</xdr:row>
      <xdr:rowOff>22860</xdr:rowOff>
    </xdr:from>
    <xdr:to>
      <xdr:col>6</xdr:col>
      <xdr:colOff>632460</xdr:colOff>
      <xdr:row>5</xdr:row>
      <xdr:rowOff>596809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1915" y="2032635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60960</xdr:colOff>
      <xdr:row>5</xdr:row>
      <xdr:rowOff>22860</xdr:rowOff>
    </xdr:from>
    <xdr:to>
      <xdr:col>7</xdr:col>
      <xdr:colOff>617871</xdr:colOff>
      <xdr:row>5</xdr:row>
      <xdr:rowOff>579119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7235" y="2032635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60960</xdr:colOff>
      <xdr:row>5</xdr:row>
      <xdr:rowOff>22860</xdr:rowOff>
    </xdr:from>
    <xdr:to>
      <xdr:col>8</xdr:col>
      <xdr:colOff>610788</xdr:colOff>
      <xdr:row>5</xdr:row>
      <xdr:rowOff>579118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0285" y="1756410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</xdr:row>
      <xdr:rowOff>152399</xdr:rowOff>
    </xdr:from>
    <xdr:to>
      <xdr:col>10</xdr:col>
      <xdr:colOff>0</xdr:colOff>
      <xdr:row>37</xdr:row>
      <xdr:rowOff>152400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rique.soriano/AppData/Local/Microsoft/Windows/INetCache/Content.MSO/Copia%20de%20Formato%20CyS_Ses_Extr_CD_07022020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XFD312"/>
  <sheetViews>
    <sheetView showGridLines="0" tabSelected="1" zoomScaleNormal="100" zoomScaleSheetLayoutView="85" workbookViewId="0">
      <selection activeCell="O11" sqref="O11"/>
    </sheetView>
  </sheetViews>
  <sheetFormatPr baseColWidth="10" defaultColWidth="11.42578125" defaultRowHeight="14.25" x14ac:dyDescent="0.25"/>
  <cols>
    <col min="1" max="1" width="3.140625" style="36" customWidth="1"/>
    <col min="2" max="2" width="18.5703125" style="36" customWidth="1"/>
    <col min="3" max="3" width="11" style="36" customWidth="1"/>
    <col min="4" max="15" width="3.7109375" style="36" customWidth="1"/>
    <col min="16" max="16" width="6.140625" style="36" customWidth="1"/>
    <col min="17" max="17" width="2.7109375" style="36" customWidth="1"/>
    <col min="18" max="18" width="8.7109375" style="36" customWidth="1"/>
    <col min="19" max="30" width="7" style="36" customWidth="1"/>
    <col min="31" max="31" width="5.42578125" style="36" bestFit="1" customWidth="1"/>
    <col min="32" max="16384" width="11.42578125" style="36"/>
  </cols>
  <sheetData>
    <row r="1" spans="1:1024 1026:2048 2050:3072 3074:4096 4098:5120 5122:6144 6146:7168 7170:8192 8194:9216 9218:10240 10242:11264 11266:12288 12290:13312 13314:14336 14338:15360 15362:16384" ht="27" customHeight="1" x14ac:dyDescent="0.25">
      <c r="B1" s="295" t="s">
        <v>0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</row>
    <row r="2" spans="1:1024 1026:2048 2050:3072 3074:4096 4098:5120 5122:6144 6146:7168 7170:8192 8194:9216 9218:10240 10242:11264 11266:12288 12290:13312 13314:14336 14338:15360 15362:16384" ht="27" customHeight="1" x14ac:dyDescent="0.25"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pans="1:1024 1026:2048 2050:3072 3074:4096 4098:5120 5122:6144 6146:7168 7170:8192 8194:9216 9218:10240 10242:11264 11266:12288 12290:13312 13314:14336 14338:15360 15362:16384" ht="18" x14ac:dyDescent="0.2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R3" s="296" t="s">
        <v>1</v>
      </c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</row>
    <row r="4" spans="1:1024 1026:2048 2050:3072 3074:4096 4098:5120 5122:6144 6146:7168 7170:8192 8194:9216 9218:10240 10242:11264 11266:12288 12290:13312 13314:14336 14338:15360 15362:16384" ht="64.5" customHeight="1" thickBot="1" x14ac:dyDescent="0.3">
      <c r="A4" s="111"/>
      <c r="B4" s="307" t="s">
        <v>2</v>
      </c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8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</row>
    <row r="5" spans="1:1024 1026:2048 2050:3072 3074:4096 4098:5120 5122:6144 6146:7168 7170:8192 8194:9216 9218:10240 10242:11264 11266:12288 12290:13312 13314:14336 14338:15360 15362:16384" ht="15" customHeight="1" thickBot="1" x14ac:dyDescent="0.3">
      <c r="B5" s="303" t="s">
        <v>3</v>
      </c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5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</row>
    <row r="6" spans="1:1024 1026:2048 2050:3072 3074:4096 4098:5120 5122:6144 6146:7168 7170:8192 8194:9216 9218:10240 10242:11264 11266:12288 12290:13312 13314:14336 14338:15360 15362:16384" x14ac:dyDescent="0.25">
      <c r="B6" s="309" t="s">
        <v>4</v>
      </c>
      <c r="C6" s="306" t="s">
        <v>5</v>
      </c>
      <c r="D6" s="306" t="s">
        <v>6</v>
      </c>
      <c r="E6" s="306"/>
      <c r="F6" s="306" t="s">
        <v>7</v>
      </c>
      <c r="G6" s="306"/>
      <c r="H6" s="306" t="s">
        <v>8</v>
      </c>
      <c r="I6" s="306"/>
      <c r="J6" s="306" t="s">
        <v>9</v>
      </c>
      <c r="K6" s="306"/>
      <c r="L6" s="306" t="s">
        <v>10</v>
      </c>
      <c r="M6" s="306"/>
      <c r="N6" s="306" t="s">
        <v>11</v>
      </c>
      <c r="O6" s="306"/>
      <c r="P6" s="311" t="s">
        <v>12</v>
      </c>
      <c r="R6" s="298" t="s">
        <v>12</v>
      </c>
      <c r="S6" s="300" t="s">
        <v>6</v>
      </c>
      <c r="T6" s="300"/>
      <c r="U6" s="300" t="s">
        <v>7</v>
      </c>
      <c r="V6" s="300"/>
      <c r="W6" s="300" t="s">
        <v>8</v>
      </c>
      <c r="X6" s="300"/>
      <c r="Y6" s="300" t="s">
        <v>9</v>
      </c>
      <c r="Z6" s="300"/>
      <c r="AA6" s="300" t="s">
        <v>10</v>
      </c>
      <c r="AB6" s="300"/>
      <c r="AC6" s="300" t="s">
        <v>11</v>
      </c>
      <c r="AD6" s="300"/>
      <c r="AE6" s="301" t="s">
        <v>12</v>
      </c>
    </row>
    <row r="7" spans="1:1024 1026:2048 2050:3072 3074:4096 4098:5120 5122:6144 6146:7168 7170:8192 8194:9216 9218:10240 10242:11264 11266:12288 12290:13312 13314:14336 14338:15360 15362:16384" x14ac:dyDescent="0.25">
      <c r="B7" s="310"/>
      <c r="C7" s="313"/>
      <c r="D7" s="278" t="s">
        <v>13</v>
      </c>
      <c r="E7" s="278" t="s">
        <v>14</v>
      </c>
      <c r="F7" s="278" t="s">
        <v>13</v>
      </c>
      <c r="G7" s="278" t="s">
        <v>14</v>
      </c>
      <c r="H7" s="278" t="s">
        <v>13</v>
      </c>
      <c r="I7" s="278" t="s">
        <v>14</v>
      </c>
      <c r="J7" s="278" t="s">
        <v>13</v>
      </c>
      <c r="K7" s="278" t="s">
        <v>14</v>
      </c>
      <c r="L7" s="278" t="s">
        <v>13</v>
      </c>
      <c r="M7" s="278" t="s">
        <v>14</v>
      </c>
      <c r="N7" s="278" t="s">
        <v>13</v>
      </c>
      <c r="O7" s="278" t="s">
        <v>14</v>
      </c>
      <c r="P7" s="312"/>
      <c r="R7" s="299"/>
      <c r="S7" s="152" t="s">
        <v>13</v>
      </c>
      <c r="T7" s="152" t="s">
        <v>14</v>
      </c>
      <c r="U7" s="152" t="s">
        <v>13</v>
      </c>
      <c r="V7" s="152" t="s">
        <v>14</v>
      </c>
      <c r="W7" s="152" t="s">
        <v>13</v>
      </c>
      <c r="X7" s="152" t="s">
        <v>14</v>
      </c>
      <c r="Y7" s="152" t="s">
        <v>13</v>
      </c>
      <c r="Z7" s="152" t="s">
        <v>14</v>
      </c>
      <c r="AA7" s="152" t="s">
        <v>13</v>
      </c>
      <c r="AB7" s="152" t="s">
        <v>14</v>
      </c>
      <c r="AC7" s="152" t="s">
        <v>13</v>
      </c>
      <c r="AD7" s="152" t="s">
        <v>14</v>
      </c>
      <c r="AE7" s="302"/>
    </row>
    <row r="8" spans="1:1024 1026:2048 2050:3072 3074:4096 4098:5120 5122:6144 6146:7168 7170:8192 8194:9216 9218:10240 10242:11264 11266:12288 12290:13312 13314:14336 14338:15360 15362:16384" x14ac:dyDescent="0.25"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</row>
    <row r="9" spans="1:1024 1026:2048 2050:3072 3074:4096 4098:5120 5122:6144 6146:7168 7170:8192 8194:9216 9218:10240 10242:11264 11266:12288 12290:13312 13314:14336 14338:15360 15362:16384" s="19" customFormat="1" ht="12" customHeight="1" x14ac:dyDescent="0.25">
      <c r="B9" s="314" t="s">
        <v>15</v>
      </c>
      <c r="C9" s="315"/>
      <c r="D9" s="286">
        <f t="shared" ref="D9:O9" si="0">SUM(D11:D24)</f>
        <v>0</v>
      </c>
      <c r="E9" s="286">
        <f t="shared" si="0"/>
        <v>2</v>
      </c>
      <c r="F9" s="286">
        <f t="shared" si="0"/>
        <v>0</v>
      </c>
      <c r="G9" s="286">
        <f t="shared" si="0"/>
        <v>1</v>
      </c>
      <c r="H9" s="286">
        <f t="shared" si="0"/>
        <v>0</v>
      </c>
      <c r="I9" s="286">
        <f t="shared" si="0"/>
        <v>0</v>
      </c>
      <c r="J9" s="286">
        <f t="shared" si="0"/>
        <v>0</v>
      </c>
      <c r="K9" s="286">
        <f t="shared" si="0"/>
        <v>1</v>
      </c>
      <c r="L9" s="286">
        <f t="shared" si="0"/>
        <v>0</v>
      </c>
      <c r="M9" s="286">
        <f t="shared" si="0"/>
        <v>0</v>
      </c>
      <c r="N9" s="286">
        <f t="shared" si="0"/>
        <v>0</v>
      </c>
      <c r="O9" s="286">
        <f t="shared" si="0"/>
        <v>0</v>
      </c>
      <c r="P9" s="165">
        <f>SUM(D9:O9)</f>
        <v>4</v>
      </c>
      <c r="R9" s="150" t="s">
        <v>16</v>
      </c>
      <c r="S9" s="2">
        <f t="shared" ref="S9:AE9" si="1">SUM(S11:S12)</f>
        <v>0</v>
      </c>
      <c r="T9" s="2">
        <f t="shared" si="1"/>
        <v>2</v>
      </c>
      <c r="U9" s="2">
        <f t="shared" si="1"/>
        <v>0</v>
      </c>
      <c r="V9" s="2">
        <f t="shared" si="1"/>
        <v>1</v>
      </c>
      <c r="W9" s="2">
        <f t="shared" si="1"/>
        <v>0</v>
      </c>
      <c r="X9" s="2">
        <f t="shared" si="1"/>
        <v>0</v>
      </c>
      <c r="Y9" s="2">
        <f t="shared" si="1"/>
        <v>0</v>
      </c>
      <c r="Z9" s="2">
        <f t="shared" si="1"/>
        <v>1</v>
      </c>
      <c r="AA9" s="2">
        <f t="shared" si="1"/>
        <v>0</v>
      </c>
      <c r="AB9" s="2">
        <f t="shared" si="1"/>
        <v>0</v>
      </c>
      <c r="AC9" s="2">
        <f t="shared" si="1"/>
        <v>0</v>
      </c>
      <c r="AD9" s="2">
        <f t="shared" si="1"/>
        <v>0</v>
      </c>
      <c r="AE9" s="144">
        <f t="shared" si="1"/>
        <v>4</v>
      </c>
    </row>
    <row r="10" spans="1:1024 1026:2048 2050:3072 3074:4096 4098:5120 5122:6144 6146:7168 7170:8192 8194:9216 9218:10240 10242:11264 11266:12288 12290:13312 13314:14336 14338:15360 15362:16384" s="19" customFormat="1" ht="12" customHeight="1" x14ac:dyDescent="0.25">
      <c r="B10" s="13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R10" s="149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</row>
    <row r="11" spans="1:1024 1026:2048 2050:3072 3074:4096 4098:5120 5122:6144 6146:7168 7170:8192 8194:9216 9218:10240 10242:11264 11266:12288 12290:13312 13314:14336 14338:15360 15362:16384" s="19" customFormat="1" ht="12" customHeight="1" x14ac:dyDescent="0.2">
      <c r="B11" s="162" t="s">
        <v>17</v>
      </c>
      <c r="C11" s="39">
        <v>1</v>
      </c>
      <c r="D11" s="272">
        <v>0</v>
      </c>
      <c r="E11" s="273">
        <v>0</v>
      </c>
      <c r="F11" s="273">
        <v>0</v>
      </c>
      <c r="G11" s="273">
        <v>0</v>
      </c>
      <c r="H11" s="273">
        <v>0</v>
      </c>
      <c r="I11" s="273">
        <v>0</v>
      </c>
      <c r="J11" s="273">
        <v>0</v>
      </c>
      <c r="K11" s="274">
        <v>1</v>
      </c>
      <c r="L11" s="273">
        <v>0</v>
      </c>
      <c r="M11" s="273">
        <v>0</v>
      </c>
      <c r="N11" s="273">
        <v>0</v>
      </c>
      <c r="O11" s="273">
        <v>0</v>
      </c>
      <c r="P11" s="163">
        <f t="shared" ref="P11:P24" si="2">SUM(D11:O11)</f>
        <v>1</v>
      </c>
      <c r="R11" s="150" t="s">
        <v>18</v>
      </c>
      <c r="S11" s="25">
        <f t="shared" ref="S11" si="3">SUM(D11:D17)</f>
        <v>0</v>
      </c>
      <c r="T11" s="25">
        <f t="shared" ref="T11" si="4">SUM(E11:E17)</f>
        <v>0</v>
      </c>
      <c r="U11" s="25">
        <f t="shared" ref="U11" si="5">SUM(F11:F17)</f>
        <v>0</v>
      </c>
      <c r="V11" s="25">
        <f t="shared" ref="V11" si="6">SUM(G11:G17)</f>
        <v>0</v>
      </c>
      <c r="W11" s="25">
        <f t="shared" ref="W11" si="7">SUM(H11:H17)</f>
        <v>0</v>
      </c>
      <c r="X11" s="25">
        <f t="shared" ref="X11" si="8">SUM(I11:I17)</f>
        <v>0</v>
      </c>
      <c r="Y11" s="25">
        <f t="shared" ref="Y11" si="9">SUM(J11:J17)</f>
        <v>0</v>
      </c>
      <c r="Z11" s="25">
        <f t="shared" ref="Z11" si="10">SUM(K11:K17)</f>
        <v>1</v>
      </c>
      <c r="AA11" s="25">
        <f t="shared" ref="AA11" si="11">SUM(L11:L17)</f>
        <v>0</v>
      </c>
      <c r="AB11" s="25">
        <f t="shared" ref="AB11" si="12">SUM(M11:M17)</f>
        <v>0</v>
      </c>
      <c r="AC11" s="25">
        <f t="shared" ref="AC11" si="13">SUM(N11:N17)</f>
        <v>0</v>
      </c>
      <c r="AD11" s="25">
        <f t="shared" ref="AD11" si="14">SUM(O11:O17)</f>
        <v>0</v>
      </c>
      <c r="AE11" s="172">
        <f>SUM(S11:AD11)</f>
        <v>1</v>
      </c>
    </row>
    <row r="12" spans="1:1024 1026:2048 2050:3072 3074:4096 4098:5120 5122:6144 6146:7168 7170:8192 8194:9216 9218:10240 10242:11264 11266:12288 12290:13312 13314:14336 14338:15360 15362:16384" s="19" customFormat="1" ht="12" customHeight="1" x14ac:dyDescent="0.2">
      <c r="B12" s="162" t="s">
        <v>17</v>
      </c>
      <c r="C12" s="39">
        <v>2</v>
      </c>
      <c r="D12" s="275">
        <v>0</v>
      </c>
      <c r="E12" s="276">
        <v>0</v>
      </c>
      <c r="F12" s="276">
        <v>0</v>
      </c>
      <c r="G12" s="276">
        <v>0</v>
      </c>
      <c r="H12" s="276">
        <v>0</v>
      </c>
      <c r="I12" s="276">
        <v>0</v>
      </c>
      <c r="J12" s="276">
        <v>0</v>
      </c>
      <c r="K12" s="276">
        <v>0</v>
      </c>
      <c r="L12" s="276">
        <v>0</v>
      </c>
      <c r="M12" s="276">
        <v>0</v>
      </c>
      <c r="N12" s="276">
        <v>0</v>
      </c>
      <c r="O12" s="276">
        <v>0</v>
      </c>
      <c r="P12" s="163">
        <f t="shared" si="2"/>
        <v>0</v>
      </c>
      <c r="R12" s="150" t="s">
        <v>19</v>
      </c>
      <c r="S12" s="25">
        <f t="shared" ref="S12" si="15">SUM(D18:D24)</f>
        <v>0</v>
      </c>
      <c r="T12" s="25">
        <f t="shared" ref="T12" si="16">SUM(E18:E24)</f>
        <v>2</v>
      </c>
      <c r="U12" s="25">
        <f t="shared" ref="U12" si="17">SUM(F18:F24)</f>
        <v>0</v>
      </c>
      <c r="V12" s="25">
        <f t="shared" ref="V12" si="18">SUM(G18:G24)</f>
        <v>1</v>
      </c>
      <c r="W12" s="25">
        <f t="shared" ref="W12" si="19">SUM(H18:H24)</f>
        <v>0</v>
      </c>
      <c r="X12" s="25">
        <f t="shared" ref="X12" si="20">SUM(I18:I24)</f>
        <v>0</v>
      </c>
      <c r="Y12" s="25">
        <f t="shared" ref="Y12" si="21">SUM(J18:J24)</f>
        <v>0</v>
      </c>
      <c r="Z12" s="25">
        <f t="shared" ref="Z12" si="22">SUM(K18:K24)</f>
        <v>0</v>
      </c>
      <c r="AA12" s="25">
        <f t="shared" ref="AA12" si="23">SUM(L18:L24)</f>
        <v>0</v>
      </c>
      <c r="AB12" s="25">
        <f t="shared" ref="AB12" si="24">SUM(M18:M24)</f>
        <v>0</v>
      </c>
      <c r="AC12" s="25">
        <f t="shared" ref="AC12" si="25">SUM(N18:N24)</f>
        <v>0</v>
      </c>
      <c r="AD12" s="25">
        <f t="shared" ref="AD12" si="26">SUM(O18:O24)</f>
        <v>0</v>
      </c>
      <c r="AE12" s="172">
        <f>SUM(S12:AD12)</f>
        <v>3</v>
      </c>
    </row>
    <row r="13" spans="1:1024 1026:2048 2050:3072 3074:4096 4098:5120 5122:6144 6146:7168 7170:8192 8194:9216 9218:10240 10242:11264 11266:12288 12290:13312 13314:14336 14338:15360 15362:16384" s="19" customFormat="1" ht="12" customHeight="1" x14ac:dyDescent="0.2">
      <c r="B13" s="162" t="s">
        <v>17</v>
      </c>
      <c r="C13" s="39">
        <v>1</v>
      </c>
      <c r="D13" s="275">
        <v>0</v>
      </c>
      <c r="E13" s="276">
        <v>0</v>
      </c>
      <c r="F13" s="276">
        <v>0</v>
      </c>
      <c r="G13" s="276">
        <v>0</v>
      </c>
      <c r="H13" s="276">
        <v>0</v>
      </c>
      <c r="I13" s="276">
        <v>0</v>
      </c>
      <c r="J13" s="276">
        <v>0</v>
      </c>
      <c r="K13" s="276">
        <v>0</v>
      </c>
      <c r="L13" s="276">
        <v>0</v>
      </c>
      <c r="M13" s="276">
        <v>0</v>
      </c>
      <c r="N13" s="276">
        <v>0</v>
      </c>
      <c r="O13" s="276">
        <v>0</v>
      </c>
      <c r="P13" s="163">
        <f t="shared" si="2"/>
        <v>0</v>
      </c>
    </row>
    <row r="14" spans="1:1024 1026:2048 2050:3072 3074:4096 4098:5120 5122:6144 6146:7168 7170:8192 8194:9216 9218:10240 10242:11264 11266:12288 12290:13312 13314:14336 14338:15360 15362:16384" s="19" customFormat="1" ht="12" customHeight="1" x14ac:dyDescent="0.2">
      <c r="B14" s="162" t="s">
        <v>17</v>
      </c>
      <c r="C14" s="39">
        <v>4</v>
      </c>
      <c r="D14" s="275">
        <v>0</v>
      </c>
      <c r="E14" s="276">
        <v>0</v>
      </c>
      <c r="F14" s="276">
        <v>0</v>
      </c>
      <c r="G14" s="276">
        <v>0</v>
      </c>
      <c r="H14" s="276">
        <v>0</v>
      </c>
      <c r="I14" s="276">
        <v>0</v>
      </c>
      <c r="J14" s="276">
        <v>0</v>
      </c>
      <c r="K14" s="276">
        <v>0</v>
      </c>
      <c r="L14" s="276">
        <v>0</v>
      </c>
      <c r="M14" s="276">
        <v>0</v>
      </c>
      <c r="N14" s="276">
        <v>0</v>
      </c>
      <c r="O14" s="276">
        <v>0</v>
      </c>
      <c r="P14" s="163">
        <f t="shared" si="2"/>
        <v>0</v>
      </c>
      <c r="R14" s="67" t="s">
        <v>20</v>
      </c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1024 1026:2048 2050:3072 3074:4096 4098:5120 5122:6144 6146:7168 7170:8192 8194:9216 9218:10240 10242:11264 11266:12288 12290:13312 13314:14336 14338:15360 15362:16384" s="19" customFormat="1" ht="12" customHeight="1" x14ac:dyDescent="0.2">
      <c r="B15" s="162" t="s">
        <v>17</v>
      </c>
      <c r="C15" s="39">
        <v>5</v>
      </c>
      <c r="D15" s="275">
        <v>0</v>
      </c>
      <c r="E15" s="276">
        <v>0</v>
      </c>
      <c r="F15" s="276">
        <v>0</v>
      </c>
      <c r="G15" s="276">
        <v>0</v>
      </c>
      <c r="H15" s="276">
        <v>0</v>
      </c>
      <c r="I15" s="276">
        <v>0</v>
      </c>
      <c r="J15" s="276">
        <v>0</v>
      </c>
      <c r="K15" s="276">
        <v>0</v>
      </c>
      <c r="L15" s="276">
        <v>0</v>
      </c>
      <c r="M15" s="276">
        <v>0</v>
      </c>
      <c r="N15" s="276">
        <v>0</v>
      </c>
      <c r="O15" s="276">
        <v>0</v>
      </c>
      <c r="P15" s="163">
        <f t="shared" si="2"/>
        <v>0</v>
      </c>
      <c r="R15" s="67" t="s">
        <v>21</v>
      </c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1024 1026:2048 2050:3072 3074:4096 4098:5120 5122:6144 6146:7168 7170:8192 8194:9216 9218:10240 10242:11264 11266:12288 12290:13312 13314:14336 14338:15360 15362:16384" s="19" customFormat="1" ht="12" customHeight="1" x14ac:dyDescent="0.2">
      <c r="B16" s="162" t="s">
        <v>17</v>
      </c>
      <c r="C16" s="39">
        <v>6</v>
      </c>
      <c r="D16" s="275">
        <v>0</v>
      </c>
      <c r="E16" s="276">
        <v>0</v>
      </c>
      <c r="F16" s="276">
        <v>0</v>
      </c>
      <c r="G16" s="276">
        <v>0</v>
      </c>
      <c r="H16" s="276">
        <v>0</v>
      </c>
      <c r="I16" s="276">
        <v>0</v>
      </c>
      <c r="J16" s="276">
        <v>0</v>
      </c>
      <c r="K16" s="276">
        <v>0</v>
      </c>
      <c r="L16" s="276">
        <v>0</v>
      </c>
      <c r="M16" s="276">
        <v>0</v>
      </c>
      <c r="N16" s="276">
        <v>0</v>
      </c>
      <c r="O16" s="276">
        <v>0</v>
      </c>
      <c r="P16" s="163">
        <f t="shared" si="2"/>
        <v>0</v>
      </c>
    </row>
    <row r="17" spans="2:29" s="19" customFormat="1" ht="12" customHeight="1" x14ac:dyDescent="0.2">
      <c r="B17" s="162" t="s">
        <v>17</v>
      </c>
      <c r="C17" s="39">
        <v>7</v>
      </c>
      <c r="D17" s="275">
        <v>0</v>
      </c>
      <c r="E17" s="276">
        <v>0</v>
      </c>
      <c r="F17" s="276">
        <v>0</v>
      </c>
      <c r="G17" s="276">
        <v>0</v>
      </c>
      <c r="H17" s="276">
        <v>0</v>
      </c>
      <c r="I17" s="276">
        <v>0</v>
      </c>
      <c r="J17" s="276">
        <v>0</v>
      </c>
      <c r="K17" s="276">
        <v>0</v>
      </c>
      <c r="L17" s="276">
        <v>0</v>
      </c>
      <c r="M17" s="276">
        <v>0</v>
      </c>
      <c r="N17" s="276">
        <v>0</v>
      </c>
      <c r="O17" s="276">
        <v>0</v>
      </c>
      <c r="P17" s="163">
        <f t="shared" si="2"/>
        <v>0</v>
      </c>
    </row>
    <row r="18" spans="2:29" s="19" customFormat="1" ht="12" customHeight="1" x14ac:dyDescent="0.25">
      <c r="B18" s="162" t="s">
        <v>22</v>
      </c>
      <c r="C18" s="39">
        <v>1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163">
        <f t="shared" si="2"/>
        <v>0</v>
      </c>
      <c r="T18" s="308" t="s">
        <v>23</v>
      </c>
      <c r="U18" s="308"/>
      <c r="V18" s="308"/>
      <c r="W18" s="308"/>
      <c r="X18" s="308"/>
      <c r="Y18" s="308"/>
      <c r="Z18" s="308"/>
      <c r="AA18" s="308"/>
      <c r="AB18" s="308"/>
      <c r="AC18" s="135"/>
    </row>
    <row r="19" spans="2:29" s="19" customFormat="1" ht="12" customHeight="1" x14ac:dyDescent="0.25">
      <c r="B19" s="162" t="s">
        <v>22</v>
      </c>
      <c r="C19" s="39">
        <v>2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163">
        <f t="shared" si="2"/>
        <v>0</v>
      </c>
      <c r="T19" s="308"/>
      <c r="U19" s="308"/>
      <c r="V19" s="308"/>
      <c r="W19" s="308"/>
      <c r="X19" s="308"/>
      <c r="Y19" s="308"/>
      <c r="Z19" s="308"/>
      <c r="AA19" s="308"/>
      <c r="AB19" s="308"/>
      <c r="AC19" s="135"/>
    </row>
    <row r="20" spans="2:29" s="19" customFormat="1" ht="12" customHeight="1" x14ac:dyDescent="0.25">
      <c r="B20" s="162" t="s">
        <v>22</v>
      </c>
      <c r="C20" s="39">
        <v>3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0</v>
      </c>
      <c r="N20" s="40">
        <v>0</v>
      </c>
      <c r="O20" s="40">
        <v>0</v>
      </c>
      <c r="P20" s="163">
        <f t="shared" si="2"/>
        <v>0</v>
      </c>
      <c r="T20" s="308"/>
      <c r="U20" s="308"/>
      <c r="V20" s="308"/>
      <c r="W20" s="308"/>
      <c r="X20" s="308"/>
      <c r="Y20" s="308"/>
      <c r="Z20" s="308"/>
      <c r="AA20" s="308"/>
      <c r="AB20" s="308"/>
      <c r="AC20" s="135"/>
    </row>
    <row r="21" spans="2:29" s="19" customFormat="1" ht="12" customHeight="1" thickBot="1" x14ac:dyDescent="0.3">
      <c r="B21" s="162" t="s">
        <v>22</v>
      </c>
      <c r="C21" s="39">
        <v>4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163">
        <f t="shared" si="2"/>
        <v>0</v>
      </c>
    </row>
    <row r="22" spans="2:29" s="19" customFormat="1" ht="12" customHeight="1" x14ac:dyDescent="0.2">
      <c r="B22" s="162" t="s">
        <v>22</v>
      </c>
      <c r="C22" s="39">
        <v>5</v>
      </c>
      <c r="D22" s="40">
        <v>0</v>
      </c>
      <c r="E22" s="40">
        <v>1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163">
        <f t="shared" si="2"/>
        <v>1</v>
      </c>
      <c r="T22" s="289" t="s">
        <v>24</v>
      </c>
      <c r="U22" s="290"/>
      <c r="V22" s="284" t="s">
        <v>6</v>
      </c>
      <c r="W22" s="284" t="s">
        <v>7</v>
      </c>
      <c r="X22" s="284" t="s">
        <v>8</v>
      </c>
      <c r="Y22" s="284" t="s">
        <v>9</v>
      </c>
      <c r="Z22" s="284" t="s">
        <v>10</v>
      </c>
      <c r="AA22" s="284" t="s">
        <v>11</v>
      </c>
      <c r="AB22" s="218" t="s">
        <v>12</v>
      </c>
    </row>
    <row r="23" spans="2:29" s="19" customFormat="1" ht="12" customHeight="1" x14ac:dyDescent="0.2">
      <c r="B23" s="162" t="s">
        <v>22</v>
      </c>
      <c r="C23" s="39">
        <v>6</v>
      </c>
      <c r="D23" s="40">
        <v>0</v>
      </c>
      <c r="E23" s="40">
        <v>1</v>
      </c>
      <c r="F23" s="40">
        <v>0</v>
      </c>
      <c r="G23" s="40">
        <v>1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163">
        <f t="shared" si="2"/>
        <v>2</v>
      </c>
      <c r="T23" s="291" t="s">
        <v>16</v>
      </c>
      <c r="U23" s="292"/>
      <c r="V23" s="219">
        <f>(S9+T9)/28</f>
        <v>7.1428571428571425E-2</v>
      </c>
      <c r="W23" s="219">
        <f>(U9+V9)/28</f>
        <v>3.5714285714285712E-2</v>
      </c>
      <c r="X23" s="219">
        <f>(W9+X9)/28</f>
        <v>0</v>
      </c>
      <c r="Y23" s="219">
        <f>(Y9+Z9)/28</f>
        <v>3.5714285714285712E-2</v>
      </c>
      <c r="Z23" s="219">
        <f>(AA9+AB9)/28</f>
        <v>0</v>
      </c>
      <c r="AA23" s="219">
        <f>(AC9+AD9)/28</f>
        <v>0</v>
      </c>
      <c r="AB23" s="220">
        <f>AE9/(12*14)</f>
        <v>2.3809523809523808E-2</v>
      </c>
    </row>
    <row r="24" spans="2:29" s="19" customFormat="1" ht="12" customHeight="1" x14ac:dyDescent="0.2">
      <c r="B24" s="166" t="s">
        <v>22</v>
      </c>
      <c r="C24" s="167">
        <v>7</v>
      </c>
      <c r="D24" s="168">
        <v>0</v>
      </c>
      <c r="E24" s="168">
        <v>0</v>
      </c>
      <c r="F24" s="168">
        <v>0</v>
      </c>
      <c r="G24" s="168">
        <v>0</v>
      </c>
      <c r="H24" s="168">
        <v>0</v>
      </c>
      <c r="I24" s="168">
        <v>0</v>
      </c>
      <c r="J24" s="168">
        <v>0</v>
      </c>
      <c r="K24" s="168">
        <v>0</v>
      </c>
      <c r="L24" s="168">
        <v>0</v>
      </c>
      <c r="M24" s="168">
        <v>0</v>
      </c>
      <c r="N24" s="168">
        <v>0</v>
      </c>
      <c r="O24" s="168">
        <v>0</v>
      </c>
      <c r="P24" s="169">
        <f t="shared" si="2"/>
        <v>0</v>
      </c>
      <c r="T24" s="293" t="s">
        <v>25</v>
      </c>
      <c r="U24" s="294"/>
      <c r="V24" s="221">
        <f>(28-(S9+T9))/28</f>
        <v>0.9285714285714286</v>
      </c>
      <c r="W24" s="221">
        <f>(28-(U9+V9))/28</f>
        <v>0.9642857142857143</v>
      </c>
      <c r="X24" s="221">
        <f>(28-(W9+X9))/28</f>
        <v>1</v>
      </c>
      <c r="Y24" s="221">
        <f>(28-(Y9+Z9))/28</f>
        <v>0.9642857142857143</v>
      </c>
      <c r="Z24" s="221">
        <f>(28-(AA9+AB9))/28</f>
        <v>1</v>
      </c>
      <c r="AA24" s="221">
        <f>(28-(AC9+AD9))/28</f>
        <v>1</v>
      </c>
      <c r="AB24" s="222">
        <f>(168-AE9)/168</f>
        <v>0.97619047619047616</v>
      </c>
    </row>
    <row r="25" spans="2:29" s="19" customFormat="1" ht="12" customHeight="1" thickBot="1" x14ac:dyDescent="0.3"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T25" s="136"/>
      <c r="U25" s="136"/>
      <c r="V25" s="136"/>
      <c r="W25" s="136"/>
      <c r="X25" s="136"/>
      <c r="Y25" s="136"/>
      <c r="Z25" s="136"/>
      <c r="AA25" s="136"/>
      <c r="AB25" s="136"/>
    </row>
    <row r="26" spans="2:29" s="19" customFormat="1" ht="12" customHeight="1" thickBot="1" x14ac:dyDescent="0.3"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</row>
    <row r="27" spans="2:29" s="19" customFormat="1" ht="12" customHeight="1" x14ac:dyDescent="0.25">
      <c r="B27" s="132" t="s">
        <v>26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</row>
    <row r="28" spans="2:29" s="19" customFormat="1" ht="12" customHeight="1" thickBot="1" x14ac:dyDescent="0.3">
      <c r="B28" s="133" t="s">
        <v>27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</row>
    <row r="29" spans="2:29" s="19" customFormat="1" ht="12" customHeight="1" x14ac:dyDescent="0.25"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</row>
    <row r="30" spans="2:29" s="19" customFormat="1" ht="12" customHeight="1" x14ac:dyDescent="0.25"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</row>
    <row r="31" spans="2:29" s="19" customFormat="1" ht="12" customHeight="1" x14ac:dyDescent="0.25"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</row>
    <row r="32" spans="2:29" s="19" customFormat="1" ht="12" customHeight="1" x14ac:dyDescent="0.25">
      <c r="C32" s="21"/>
      <c r="D32" s="22"/>
      <c r="E32" s="21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</row>
    <row r="33" spans="1:16" s="19" customFormat="1" ht="12" customHeight="1" x14ac:dyDescent="0.25"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 s="19" customFormat="1" ht="12" customHeight="1" x14ac:dyDescent="0.25"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 s="19" customFormat="1" ht="12" customHeight="1" x14ac:dyDescent="0.25"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1:16" s="19" customFormat="1" ht="12" customHeight="1" x14ac:dyDescent="0.25"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</row>
    <row r="37" spans="1:16" s="19" customFormat="1" ht="12" customHeight="1" x14ac:dyDescent="0.25"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</row>
    <row r="38" spans="1:16" s="19" customFormat="1" ht="12" customHeight="1" x14ac:dyDescent="0.25"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1:16" s="19" customFormat="1" ht="12" customHeight="1" x14ac:dyDescent="0.25"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1:16" s="19" customFormat="1" ht="12" customHeight="1" x14ac:dyDescent="0.25">
      <c r="A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1:16" s="19" customFormat="1" ht="12" customHeight="1" x14ac:dyDescent="0.25">
      <c r="A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1:16" s="19" customFormat="1" ht="12" customHeight="1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1:16" s="19" customFormat="1" ht="12" customHeight="1" x14ac:dyDescent="0.25">
      <c r="A43" s="36"/>
      <c r="B43" s="78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 s="19" customFormat="1" ht="12" customHeight="1" x14ac:dyDescent="0.25">
      <c r="A44" s="36"/>
      <c r="B44" s="7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 s="19" customFormat="1" ht="12" customHeight="1" x14ac:dyDescent="0.25">
      <c r="A45" s="36"/>
      <c r="B45" s="7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</row>
    <row r="46" spans="1:16" s="19" customFormat="1" ht="12" customHeight="1" x14ac:dyDescent="0.25">
      <c r="A46" s="36"/>
      <c r="B46" s="78" t="s">
        <v>6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</row>
    <row r="47" spans="1:16" s="19" customFormat="1" ht="12" customHeight="1" x14ac:dyDescent="0.25">
      <c r="A47" s="36"/>
      <c r="B47" s="78" t="s">
        <v>7</v>
      </c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spans="1:16" s="19" customFormat="1" ht="12" customHeight="1" x14ac:dyDescent="0.25">
      <c r="A48" s="36"/>
      <c r="B48" s="78" t="s">
        <v>8</v>
      </c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</row>
    <row r="49" spans="1:16" s="19" customFormat="1" ht="12" customHeight="1" x14ac:dyDescent="0.25">
      <c r="A49" s="36"/>
      <c r="B49" s="78" t="s">
        <v>9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</row>
    <row r="50" spans="1:16" s="19" customFormat="1" ht="12" customHeight="1" x14ac:dyDescent="0.25">
      <c r="A50" s="36"/>
      <c r="B50" s="78" t="s">
        <v>10</v>
      </c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</row>
    <row r="51" spans="1:16" s="19" customFormat="1" ht="12" customHeight="1" x14ac:dyDescent="0.25">
      <c r="A51" s="36"/>
      <c r="B51" s="78" t="s">
        <v>11</v>
      </c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</row>
    <row r="52" spans="1:16" s="19" customFormat="1" ht="12" customHeight="1" x14ac:dyDescent="0.25">
      <c r="A52" s="36"/>
      <c r="B52" s="134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</row>
    <row r="53" spans="1:16" s="19" customFormat="1" ht="12" customHeight="1" x14ac:dyDescent="0.25">
      <c r="A53" s="36"/>
      <c r="B53" s="78" t="s">
        <v>28</v>
      </c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</row>
    <row r="54" spans="1:16" s="19" customFormat="1" ht="12" customHeight="1" x14ac:dyDescent="0.25">
      <c r="A54" s="36"/>
      <c r="B54" s="78" t="s">
        <v>29</v>
      </c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</row>
    <row r="55" spans="1:16" s="19" customFormat="1" ht="12" customHeight="1" x14ac:dyDescent="0.25">
      <c r="A55" s="36"/>
      <c r="B55" s="78" t="s">
        <v>30</v>
      </c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</row>
    <row r="56" spans="1:16" s="19" customFormat="1" ht="12" customHeight="1" x14ac:dyDescent="0.25">
      <c r="A56" s="36"/>
      <c r="B56" s="134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</row>
    <row r="57" spans="1:16" s="19" customFormat="1" ht="12" customHeight="1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</row>
    <row r="58" spans="1:16" s="19" customFormat="1" ht="12" customHeight="1" x14ac:dyDescent="0.2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1:16" s="19" customFormat="1" ht="12" customHeight="1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</row>
    <row r="60" spans="1:16" s="19" customFormat="1" ht="12" customHeight="1" x14ac:dyDescent="0.2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</row>
    <row r="61" spans="1:16" s="19" customFormat="1" ht="12" customHeight="1" x14ac:dyDescent="0.2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</row>
    <row r="62" spans="1:16" s="19" customFormat="1" ht="12" customHeight="1" x14ac:dyDescent="0.2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</row>
    <row r="63" spans="1:16" s="19" customFormat="1" ht="12" customHeight="1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</row>
    <row r="64" spans="1:16" s="19" customFormat="1" ht="12" customHeight="1" x14ac:dyDescent="0.2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</row>
    <row r="65" spans="1:16" s="19" customFormat="1" ht="12" customHeight="1" x14ac:dyDescent="0.2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</row>
    <row r="66" spans="1:16" s="19" customFormat="1" ht="12" customHeight="1" x14ac:dyDescent="0.2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</row>
    <row r="67" spans="1:16" s="19" customFormat="1" ht="12" customHeight="1" x14ac:dyDescent="0.2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</row>
    <row r="68" spans="1:16" s="19" customFormat="1" ht="12" customHeight="1" x14ac:dyDescent="0.2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</row>
    <row r="69" spans="1:16" s="19" customFormat="1" ht="12" customHeight="1" x14ac:dyDescent="0.2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</row>
    <row r="70" spans="1:16" s="19" customFormat="1" ht="12" customHeight="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</row>
    <row r="71" spans="1:16" s="19" customFormat="1" ht="12" customHeight="1" x14ac:dyDescent="0.2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</row>
    <row r="72" spans="1:16" s="19" customFormat="1" ht="12" customHeight="1" x14ac:dyDescent="0.2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</row>
    <row r="73" spans="1:16" s="19" customFormat="1" ht="12" customHeight="1" x14ac:dyDescent="0.2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</row>
    <row r="74" spans="1:16" s="19" customFormat="1" ht="12" customHeight="1" x14ac:dyDescent="0.2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</row>
    <row r="75" spans="1:16" s="19" customFormat="1" ht="12" customHeight="1" x14ac:dyDescent="0.2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</row>
    <row r="76" spans="1:16" s="19" customFormat="1" ht="12" customHeight="1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</row>
    <row r="77" spans="1:16" s="19" customFormat="1" ht="12" customHeight="1" x14ac:dyDescent="0.2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</row>
    <row r="78" spans="1:16" s="19" customFormat="1" ht="12" customHeight="1" x14ac:dyDescent="0.2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</row>
    <row r="79" spans="1:16" s="19" customFormat="1" ht="12" customHeight="1" x14ac:dyDescent="0.2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</row>
    <row r="80" spans="1:16" s="19" customFormat="1" ht="12" customHeight="1" x14ac:dyDescent="0.2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</row>
    <row r="81" spans="1:16" s="19" customFormat="1" ht="12" customHeight="1" x14ac:dyDescent="0.2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</row>
    <row r="82" spans="1:16" s="19" customFormat="1" ht="12" customHeight="1" x14ac:dyDescent="0.2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</row>
    <row r="83" spans="1:16" s="19" customFormat="1" ht="12" customHeight="1" x14ac:dyDescent="0.2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</row>
    <row r="84" spans="1:16" s="19" customFormat="1" ht="12" customHeight="1" x14ac:dyDescent="0.2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</row>
    <row r="85" spans="1:16" s="19" customFormat="1" ht="12" customHeight="1" x14ac:dyDescent="0.2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</row>
    <row r="86" spans="1:16" s="19" customFormat="1" ht="12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</row>
    <row r="87" spans="1:16" s="19" customFormat="1" ht="12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</row>
    <row r="88" spans="1:16" s="19" customFormat="1" ht="12" customHeight="1" x14ac:dyDescent="0.2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</row>
    <row r="89" spans="1:16" s="19" customFormat="1" ht="12" customHeight="1" x14ac:dyDescent="0.2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</row>
    <row r="90" spans="1:16" s="19" customFormat="1" ht="12" customHeight="1" x14ac:dyDescent="0.2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</row>
    <row r="91" spans="1:16" s="19" customFormat="1" ht="12" customHeight="1" x14ac:dyDescent="0.2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</row>
    <row r="92" spans="1:16" s="19" customFormat="1" ht="12" customHeight="1" x14ac:dyDescent="0.2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</row>
    <row r="93" spans="1:16" s="19" customFormat="1" ht="12" customHeight="1" x14ac:dyDescent="0.2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</row>
    <row r="94" spans="1:16" s="19" customFormat="1" ht="12" customHeight="1" x14ac:dyDescent="0.2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</row>
    <row r="95" spans="1:16" s="19" customFormat="1" ht="12" customHeight="1" x14ac:dyDescent="0.2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</row>
    <row r="96" spans="1:16" s="19" customFormat="1" ht="12" customHeight="1" x14ac:dyDescent="0.2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</row>
    <row r="97" spans="1:16" s="19" customFormat="1" ht="12" customHeight="1" x14ac:dyDescent="0.2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</row>
    <row r="98" spans="1:16" s="19" customFormat="1" ht="12" customHeight="1" x14ac:dyDescent="0.2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</row>
    <row r="99" spans="1:16" s="19" customFormat="1" ht="12" customHeight="1" x14ac:dyDescent="0.2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</row>
    <row r="100" spans="1:16" s="19" customFormat="1" ht="12" customHeight="1" x14ac:dyDescent="0.2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</row>
    <row r="101" spans="1:16" s="19" customFormat="1" ht="12" customHeight="1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</row>
    <row r="102" spans="1:16" s="19" customFormat="1" ht="12" customHeight="1" x14ac:dyDescent="0.2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</row>
    <row r="103" spans="1:16" s="19" customFormat="1" ht="12" customHeight="1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</row>
    <row r="104" spans="1:16" s="19" customFormat="1" ht="12" customHeight="1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</row>
    <row r="105" spans="1:16" s="19" customFormat="1" ht="12" customHeight="1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</row>
    <row r="106" spans="1:16" s="19" customFormat="1" ht="12" customHeight="1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</row>
    <row r="107" spans="1:16" s="19" customFormat="1" ht="12" customHeight="1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</row>
    <row r="108" spans="1:16" s="19" customFormat="1" ht="12" customHeight="1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</row>
    <row r="109" spans="1:16" s="19" customFormat="1" ht="12" customHeight="1" x14ac:dyDescent="0.2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</row>
    <row r="110" spans="1:16" s="19" customFormat="1" ht="12" customHeight="1" x14ac:dyDescent="0.2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</row>
    <row r="111" spans="1:16" s="19" customFormat="1" ht="12" customHeight="1" x14ac:dyDescent="0.2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</row>
    <row r="112" spans="1:16" s="19" customFormat="1" ht="12" customHeight="1" x14ac:dyDescent="0.2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</row>
    <row r="113" spans="1:16" s="19" customFormat="1" ht="12" customHeight="1" x14ac:dyDescent="0.2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</row>
    <row r="114" spans="1:16" s="19" customFormat="1" ht="12" customHeight="1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</row>
    <row r="115" spans="1:16" s="19" customFormat="1" ht="12" customHeight="1" x14ac:dyDescent="0.2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</row>
    <row r="116" spans="1:16" s="19" customFormat="1" ht="12" customHeight="1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</row>
    <row r="117" spans="1:16" s="19" customFormat="1" ht="12" customHeight="1" x14ac:dyDescent="0.2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</row>
    <row r="118" spans="1:16" s="19" customFormat="1" ht="12" customHeight="1" x14ac:dyDescent="0.2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</row>
    <row r="119" spans="1:16" s="19" customFormat="1" ht="12" customHeight="1" x14ac:dyDescent="0.2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</row>
    <row r="120" spans="1:16" s="19" customFormat="1" ht="12" customHeight="1" x14ac:dyDescent="0.2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</row>
    <row r="121" spans="1:16" s="19" customFormat="1" ht="12" customHeight="1" x14ac:dyDescent="0.2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</row>
    <row r="122" spans="1:16" s="19" customFormat="1" ht="12" customHeight="1" x14ac:dyDescent="0.2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</row>
    <row r="123" spans="1:16" s="19" customFormat="1" ht="12" customHeight="1" x14ac:dyDescent="0.2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</row>
    <row r="124" spans="1:16" s="19" customFormat="1" ht="12" customHeight="1" x14ac:dyDescent="0.2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</row>
    <row r="125" spans="1:16" s="19" customFormat="1" ht="12" customHeight="1" x14ac:dyDescent="0.2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</row>
    <row r="126" spans="1:16" s="19" customFormat="1" ht="12" customHeight="1" x14ac:dyDescent="0.2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</row>
    <row r="127" spans="1:16" s="19" customFormat="1" ht="12" customHeight="1" x14ac:dyDescent="0.2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</row>
    <row r="128" spans="1:16" s="19" customFormat="1" ht="12" customHeight="1" x14ac:dyDescent="0.2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</row>
    <row r="129" spans="1:16" s="19" customFormat="1" ht="12" customHeight="1" x14ac:dyDescent="0.2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</row>
    <row r="130" spans="1:16" s="19" customFormat="1" ht="12" customHeight="1" x14ac:dyDescent="0.2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</row>
    <row r="131" spans="1:16" s="19" customFormat="1" ht="12" customHeight="1" x14ac:dyDescent="0.2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</row>
    <row r="132" spans="1:16" s="19" customFormat="1" ht="12" customHeight="1" x14ac:dyDescent="0.2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</row>
    <row r="133" spans="1:16" s="19" customFormat="1" ht="12" customHeight="1" x14ac:dyDescent="0.2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</row>
    <row r="134" spans="1:16" s="19" customFormat="1" ht="12" customHeight="1" x14ac:dyDescent="0.2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</row>
    <row r="135" spans="1:16" s="19" customFormat="1" ht="12" customHeight="1" x14ac:dyDescent="0.2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</row>
    <row r="136" spans="1:16" s="19" customFormat="1" ht="12" customHeight="1" x14ac:dyDescent="0.2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</row>
    <row r="137" spans="1:16" s="19" customFormat="1" ht="12" customHeight="1" x14ac:dyDescent="0.2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</row>
    <row r="138" spans="1:16" s="19" customFormat="1" ht="12" customHeight="1" x14ac:dyDescent="0.2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</row>
    <row r="139" spans="1:16" s="19" customFormat="1" ht="12" customHeight="1" x14ac:dyDescent="0.2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</row>
    <row r="140" spans="1:16" s="19" customFormat="1" ht="12" customHeight="1" x14ac:dyDescent="0.2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</row>
    <row r="141" spans="1:16" s="19" customFormat="1" ht="12" customHeight="1" x14ac:dyDescent="0.2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</row>
    <row r="142" spans="1:16" s="19" customFormat="1" ht="12" customHeight="1" x14ac:dyDescent="0.2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</row>
    <row r="143" spans="1:16" s="19" customFormat="1" ht="12" customHeight="1" x14ac:dyDescent="0.2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</row>
    <row r="144" spans="1:16" s="19" customFormat="1" ht="12" customHeight="1" x14ac:dyDescent="0.2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</row>
    <row r="145" spans="1:16" s="19" customFormat="1" ht="12" customHeight="1" x14ac:dyDescent="0.2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</row>
    <row r="146" spans="1:16" s="19" customFormat="1" ht="12" customHeight="1" x14ac:dyDescent="0.2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</row>
    <row r="147" spans="1:16" s="19" customFormat="1" ht="12" customHeight="1" x14ac:dyDescent="0.2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</row>
    <row r="148" spans="1:16" s="19" customFormat="1" ht="12" customHeight="1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</row>
    <row r="149" spans="1:16" s="19" customFormat="1" ht="12" customHeight="1" x14ac:dyDescent="0.2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</row>
    <row r="150" spans="1:16" s="19" customFormat="1" ht="12" customHeight="1" x14ac:dyDescent="0.2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</row>
    <row r="151" spans="1:16" s="19" customFormat="1" ht="12" customHeight="1" x14ac:dyDescent="0.2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</row>
    <row r="152" spans="1:16" s="19" customFormat="1" ht="12" customHeight="1" x14ac:dyDescent="0.2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</row>
    <row r="153" spans="1:16" s="19" customFormat="1" ht="12" customHeight="1" x14ac:dyDescent="0.2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</row>
    <row r="154" spans="1:16" s="19" customFormat="1" ht="12" customHeight="1" x14ac:dyDescent="0.2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</row>
    <row r="155" spans="1:16" s="19" customFormat="1" ht="12" customHeight="1" x14ac:dyDescent="0.2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</row>
    <row r="156" spans="1:16" s="19" customFormat="1" ht="12" customHeight="1" x14ac:dyDescent="0.2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</row>
    <row r="157" spans="1:16" s="19" customFormat="1" ht="12" customHeight="1" x14ac:dyDescent="0.2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</row>
    <row r="158" spans="1:16" s="19" customFormat="1" ht="12" customHeight="1" x14ac:dyDescent="0.2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</row>
    <row r="159" spans="1:16" s="19" customFormat="1" ht="12" customHeight="1" x14ac:dyDescent="0.2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</row>
    <row r="160" spans="1:16" s="19" customFormat="1" ht="12" customHeight="1" x14ac:dyDescent="0.2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</row>
    <row r="161" spans="1:16" s="19" customFormat="1" ht="12" customHeight="1" x14ac:dyDescent="0.25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</row>
    <row r="162" spans="1:16" s="19" customFormat="1" ht="12" customHeight="1" x14ac:dyDescent="0.25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</row>
    <row r="163" spans="1:16" s="19" customFormat="1" ht="12" customHeight="1" x14ac:dyDescent="0.25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</row>
    <row r="164" spans="1:16" s="19" customFormat="1" ht="12" customHeight="1" x14ac:dyDescent="0.25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</row>
    <row r="165" spans="1:16" s="19" customFormat="1" ht="12" customHeight="1" x14ac:dyDescent="0.25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</row>
    <row r="166" spans="1:16" s="19" customFormat="1" ht="12" customHeight="1" x14ac:dyDescent="0.25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</row>
    <row r="167" spans="1:16" s="19" customFormat="1" ht="12" customHeight="1" x14ac:dyDescent="0.25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</row>
    <row r="168" spans="1:16" s="19" customFormat="1" ht="12" customHeight="1" x14ac:dyDescent="0.25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</row>
    <row r="169" spans="1:16" s="19" customFormat="1" ht="12" customHeight="1" x14ac:dyDescent="0.25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</row>
    <row r="170" spans="1:16" s="19" customFormat="1" ht="12" customHeight="1" x14ac:dyDescent="0.25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</row>
    <row r="171" spans="1:16" s="19" customFormat="1" ht="12" customHeight="1" x14ac:dyDescent="0.25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</row>
    <row r="172" spans="1:16" s="19" customFormat="1" ht="12" customHeight="1" x14ac:dyDescent="0.25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</row>
    <row r="173" spans="1:16" s="19" customFormat="1" ht="12" customHeight="1" x14ac:dyDescent="0.25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</row>
    <row r="174" spans="1:16" s="19" customFormat="1" ht="12" customHeight="1" x14ac:dyDescent="0.25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</row>
    <row r="175" spans="1:16" s="19" customFormat="1" ht="12" customHeight="1" x14ac:dyDescent="0.25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</row>
    <row r="176" spans="1:16" s="19" customFormat="1" ht="12" customHeight="1" x14ac:dyDescent="0.25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</row>
    <row r="177" spans="1:16" s="19" customFormat="1" ht="12" customHeight="1" x14ac:dyDescent="0.25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</row>
    <row r="178" spans="1:16" s="19" customFormat="1" ht="12" customHeight="1" x14ac:dyDescent="0.25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</row>
    <row r="179" spans="1:16" s="19" customFormat="1" ht="12" customHeight="1" x14ac:dyDescent="0.25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</row>
    <row r="180" spans="1:16" s="19" customFormat="1" ht="12" customHeight="1" x14ac:dyDescent="0.25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</row>
    <row r="181" spans="1:16" s="19" customFormat="1" ht="12" customHeight="1" x14ac:dyDescent="0.25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</row>
    <row r="182" spans="1:16" s="19" customFormat="1" ht="12" customHeight="1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</row>
    <row r="183" spans="1:16" s="19" customFormat="1" ht="12" customHeight="1" x14ac:dyDescent="0.25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</row>
    <row r="184" spans="1:16" s="19" customFormat="1" ht="12" customHeight="1" x14ac:dyDescent="0.25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</row>
    <row r="185" spans="1:16" s="19" customFormat="1" ht="12" customHeight="1" x14ac:dyDescent="0.25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</row>
    <row r="186" spans="1:16" s="19" customFormat="1" ht="12" customHeight="1" x14ac:dyDescent="0.25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</row>
    <row r="187" spans="1:16" s="19" customFormat="1" ht="12" customHeight="1" x14ac:dyDescent="0.25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</row>
    <row r="188" spans="1:16" s="19" customFormat="1" ht="12" customHeight="1" x14ac:dyDescent="0.25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</row>
    <row r="189" spans="1:16" s="19" customFormat="1" ht="12" customHeight="1" x14ac:dyDescent="0.25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</row>
    <row r="190" spans="1:16" s="19" customFormat="1" ht="12" customHeight="1" x14ac:dyDescent="0.25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</row>
    <row r="191" spans="1:16" s="19" customFormat="1" ht="12" customHeight="1" x14ac:dyDescent="0.25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</row>
    <row r="192" spans="1:16" s="19" customFormat="1" ht="12" customHeight="1" x14ac:dyDescent="0.25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</row>
    <row r="193" spans="1:16" s="19" customFormat="1" ht="12" customHeight="1" x14ac:dyDescent="0.25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</row>
    <row r="194" spans="1:16" s="19" customFormat="1" ht="12" customHeight="1" x14ac:dyDescent="0.2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</row>
    <row r="195" spans="1:16" s="19" customFormat="1" ht="12" customHeight="1" x14ac:dyDescent="0.25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</row>
    <row r="196" spans="1:16" s="19" customFormat="1" ht="12" customHeight="1" x14ac:dyDescent="0.25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</row>
    <row r="197" spans="1:16" s="19" customFormat="1" ht="12" customHeight="1" x14ac:dyDescent="0.25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</row>
    <row r="198" spans="1:16" s="19" customFormat="1" ht="12" customHeight="1" x14ac:dyDescent="0.25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</row>
    <row r="199" spans="1:16" s="19" customFormat="1" ht="12" customHeight="1" x14ac:dyDescent="0.25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</row>
    <row r="200" spans="1:16" s="19" customFormat="1" ht="12" customHeight="1" x14ac:dyDescent="0.25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</row>
    <row r="201" spans="1:16" s="19" customFormat="1" ht="12" customHeight="1" x14ac:dyDescent="0.25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</row>
    <row r="202" spans="1:16" s="19" customFormat="1" ht="12" customHeight="1" x14ac:dyDescent="0.25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</row>
    <row r="203" spans="1:16" s="19" customFormat="1" ht="12" customHeight="1" x14ac:dyDescent="0.25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</row>
    <row r="204" spans="1:16" s="19" customFormat="1" ht="12" customHeight="1" x14ac:dyDescent="0.25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</row>
    <row r="205" spans="1:16" s="19" customFormat="1" ht="12" customHeight="1" x14ac:dyDescent="0.2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</row>
    <row r="206" spans="1:16" s="19" customFormat="1" ht="12" customHeight="1" x14ac:dyDescent="0.25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</row>
    <row r="207" spans="1:16" s="19" customFormat="1" ht="12" customHeight="1" x14ac:dyDescent="0.25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</row>
    <row r="208" spans="1:16" s="19" customFormat="1" ht="12" customHeight="1" x14ac:dyDescent="0.25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</row>
    <row r="209" spans="1:16" s="19" customFormat="1" ht="12" customHeight="1" x14ac:dyDescent="0.25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</row>
    <row r="210" spans="1:16" s="19" customFormat="1" ht="12" customHeight="1" x14ac:dyDescent="0.25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</row>
    <row r="211" spans="1:16" s="19" customFormat="1" ht="12" customHeight="1" x14ac:dyDescent="0.25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</row>
    <row r="212" spans="1:16" s="19" customFormat="1" ht="12" customHeight="1" x14ac:dyDescent="0.25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</row>
    <row r="213" spans="1:16" s="19" customFormat="1" ht="12" customHeight="1" x14ac:dyDescent="0.25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</row>
    <row r="214" spans="1:16" s="19" customFormat="1" ht="12" customHeight="1" x14ac:dyDescent="0.25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</row>
    <row r="215" spans="1:16" s="19" customFormat="1" ht="12" customHeight="1" x14ac:dyDescent="0.2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</row>
    <row r="216" spans="1:16" s="19" customFormat="1" ht="12" customHeight="1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</row>
    <row r="217" spans="1:16" s="19" customFormat="1" ht="12" customHeight="1" x14ac:dyDescent="0.25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</row>
    <row r="218" spans="1:16" s="19" customFormat="1" ht="12" customHeight="1" x14ac:dyDescent="0.25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</row>
    <row r="219" spans="1:16" s="19" customFormat="1" ht="12" customHeight="1" x14ac:dyDescent="0.25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</row>
    <row r="220" spans="1:16" s="19" customFormat="1" ht="12" customHeight="1" x14ac:dyDescent="0.25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</row>
    <row r="221" spans="1:16" s="19" customFormat="1" ht="12" customHeight="1" x14ac:dyDescent="0.25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</row>
    <row r="222" spans="1:16" s="19" customFormat="1" ht="12" customHeight="1" x14ac:dyDescent="0.25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</row>
    <row r="223" spans="1:16" s="19" customFormat="1" ht="12" customHeight="1" x14ac:dyDescent="0.25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</row>
    <row r="224" spans="1:16" s="19" customFormat="1" ht="12" customHeight="1" x14ac:dyDescent="0.25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</row>
    <row r="225" spans="1:16" s="19" customFormat="1" ht="12" customHeight="1" x14ac:dyDescent="0.25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</row>
    <row r="226" spans="1:16" s="19" customFormat="1" ht="12" customHeight="1" x14ac:dyDescent="0.25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</row>
    <row r="227" spans="1:16" s="19" customFormat="1" ht="12" customHeight="1" x14ac:dyDescent="0.25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</row>
    <row r="228" spans="1:16" s="19" customFormat="1" ht="12" customHeight="1" x14ac:dyDescent="0.25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</row>
    <row r="229" spans="1:16" s="19" customFormat="1" ht="12" customHeight="1" x14ac:dyDescent="0.25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</row>
    <row r="230" spans="1:16" s="19" customFormat="1" ht="12" customHeight="1" x14ac:dyDescent="0.25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</row>
    <row r="231" spans="1:16" s="19" customFormat="1" ht="12" customHeight="1" x14ac:dyDescent="0.25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</row>
    <row r="232" spans="1:16" s="19" customFormat="1" ht="12" customHeight="1" x14ac:dyDescent="0.25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</row>
    <row r="233" spans="1:16" s="19" customFormat="1" ht="12" customHeight="1" x14ac:dyDescent="0.25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</row>
    <row r="234" spans="1:16" s="19" customFormat="1" ht="12" customHeight="1" x14ac:dyDescent="0.25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</row>
    <row r="235" spans="1:16" s="19" customFormat="1" ht="12" customHeight="1" x14ac:dyDescent="0.25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</row>
    <row r="236" spans="1:16" s="19" customFormat="1" ht="12" customHeight="1" x14ac:dyDescent="0.25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</row>
    <row r="237" spans="1:16" s="19" customFormat="1" ht="12" customHeight="1" x14ac:dyDescent="0.25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</row>
    <row r="238" spans="1:16" s="19" customFormat="1" ht="12" customHeight="1" x14ac:dyDescent="0.25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</row>
    <row r="239" spans="1:16" s="19" customFormat="1" ht="12" customHeight="1" x14ac:dyDescent="0.25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</row>
    <row r="240" spans="1:16" s="19" customFormat="1" ht="12" customHeight="1" x14ac:dyDescent="0.25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</row>
    <row r="241" spans="1:16" s="19" customFormat="1" ht="12" customHeight="1" x14ac:dyDescent="0.25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</row>
    <row r="242" spans="1:16" s="19" customFormat="1" ht="12" customHeight="1" x14ac:dyDescent="0.25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</row>
    <row r="243" spans="1:16" s="19" customFormat="1" ht="12" customHeight="1" x14ac:dyDescent="0.25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</row>
    <row r="244" spans="1:16" s="19" customFormat="1" ht="12" customHeight="1" x14ac:dyDescent="0.25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</row>
    <row r="245" spans="1:16" s="19" customFormat="1" ht="12" customHeight="1" x14ac:dyDescent="0.25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</row>
    <row r="246" spans="1:16" s="19" customFormat="1" ht="12" customHeight="1" x14ac:dyDescent="0.25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</row>
    <row r="247" spans="1:16" s="19" customFormat="1" ht="12" customHeight="1" x14ac:dyDescent="0.25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</row>
    <row r="248" spans="1:16" s="19" customFormat="1" ht="12" customHeight="1" x14ac:dyDescent="0.25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</row>
    <row r="249" spans="1:16" s="19" customFormat="1" ht="12" customHeight="1" x14ac:dyDescent="0.25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</row>
    <row r="250" spans="1:16" s="19" customFormat="1" ht="12" customHeight="1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</row>
    <row r="251" spans="1:16" s="19" customFormat="1" ht="12" customHeight="1" x14ac:dyDescent="0.25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</row>
    <row r="252" spans="1:16" s="19" customFormat="1" ht="12" customHeight="1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</row>
    <row r="253" spans="1:16" s="19" customFormat="1" ht="12" customHeight="1" x14ac:dyDescent="0.25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</row>
    <row r="254" spans="1:16" s="19" customFormat="1" ht="12" customHeight="1" x14ac:dyDescent="0.25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</row>
    <row r="255" spans="1:16" s="19" customFormat="1" ht="12" customHeight="1" x14ac:dyDescent="0.25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</row>
    <row r="256" spans="1:16" s="19" customFormat="1" ht="12" customHeight="1" x14ac:dyDescent="0.25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</row>
    <row r="257" spans="1:16" s="19" customFormat="1" ht="12" customHeight="1" x14ac:dyDescent="0.25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</row>
    <row r="258" spans="1:16" s="19" customFormat="1" ht="12" customHeight="1" x14ac:dyDescent="0.25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</row>
    <row r="259" spans="1:16" s="19" customFormat="1" ht="12" customHeight="1" x14ac:dyDescent="0.25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</row>
    <row r="260" spans="1:16" s="19" customFormat="1" ht="12" customHeight="1" x14ac:dyDescent="0.25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</row>
    <row r="261" spans="1:16" s="19" customFormat="1" ht="12" customHeight="1" x14ac:dyDescent="0.25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</row>
    <row r="262" spans="1:16" s="19" customFormat="1" ht="12" customHeight="1" x14ac:dyDescent="0.25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</row>
    <row r="263" spans="1:16" s="19" customFormat="1" ht="12" customHeight="1" x14ac:dyDescent="0.25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</row>
    <row r="264" spans="1:16" s="19" customFormat="1" ht="12" customHeight="1" x14ac:dyDescent="0.25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</row>
    <row r="265" spans="1:16" s="19" customFormat="1" ht="12" customHeight="1" x14ac:dyDescent="0.25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</row>
    <row r="266" spans="1:16" s="19" customFormat="1" ht="12" customHeight="1" x14ac:dyDescent="0.25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</row>
    <row r="267" spans="1:16" s="19" customFormat="1" ht="12" customHeight="1" x14ac:dyDescent="0.25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</row>
    <row r="268" spans="1:16" s="19" customFormat="1" ht="12" customHeight="1" x14ac:dyDescent="0.25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</row>
    <row r="269" spans="1:16" s="19" customFormat="1" ht="12" customHeight="1" x14ac:dyDescent="0.25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</row>
    <row r="270" spans="1:16" s="19" customFormat="1" ht="12" customHeight="1" x14ac:dyDescent="0.25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</row>
    <row r="271" spans="1:16" s="19" customFormat="1" ht="12" customHeight="1" x14ac:dyDescent="0.25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</row>
    <row r="272" spans="1:16" s="19" customFormat="1" ht="12" customHeight="1" x14ac:dyDescent="0.25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</row>
    <row r="273" spans="1:16" s="19" customFormat="1" ht="12" customHeight="1" x14ac:dyDescent="0.25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</row>
    <row r="274" spans="1:16" s="19" customFormat="1" ht="12" customHeight="1" x14ac:dyDescent="0.25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</row>
    <row r="275" spans="1:16" s="19" customFormat="1" ht="12" customHeight="1" x14ac:dyDescent="0.25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</row>
    <row r="276" spans="1:16" s="19" customFormat="1" ht="12" customHeight="1" x14ac:dyDescent="0.25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</row>
    <row r="277" spans="1:16" s="19" customFormat="1" ht="12" customHeight="1" x14ac:dyDescent="0.25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</row>
    <row r="278" spans="1:16" s="19" customFormat="1" ht="12" customHeight="1" x14ac:dyDescent="0.25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</row>
    <row r="279" spans="1:16" s="19" customFormat="1" ht="12" customHeight="1" x14ac:dyDescent="0.25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</row>
    <row r="280" spans="1:16" s="19" customFormat="1" ht="12" customHeight="1" x14ac:dyDescent="0.25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</row>
    <row r="281" spans="1:16" s="19" customFormat="1" ht="12" customHeight="1" x14ac:dyDescent="0.25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</row>
    <row r="282" spans="1:16" s="19" customFormat="1" ht="12" customHeight="1" x14ac:dyDescent="0.25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</row>
    <row r="283" spans="1:16" s="19" customFormat="1" ht="12" customHeight="1" x14ac:dyDescent="0.25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</row>
    <row r="284" spans="1:16" s="19" customFormat="1" ht="12" customHeight="1" x14ac:dyDescent="0.25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</row>
    <row r="285" spans="1:16" s="19" customFormat="1" ht="12" customHeight="1" x14ac:dyDescent="0.25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</row>
    <row r="286" spans="1:16" s="19" customFormat="1" ht="12" customHeight="1" x14ac:dyDescent="0.25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</row>
    <row r="287" spans="1:16" s="19" customFormat="1" ht="12" customHeight="1" x14ac:dyDescent="0.25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</row>
    <row r="288" spans="1:16" s="19" customFormat="1" ht="12" customHeight="1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</row>
    <row r="289" spans="1:35" s="19" customFormat="1" ht="12" customHeight="1" x14ac:dyDescent="0.25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</row>
    <row r="290" spans="1:35" s="19" customFormat="1" ht="12" customHeight="1" x14ac:dyDescent="0.25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</row>
    <row r="291" spans="1:35" s="19" customFormat="1" ht="12" customHeight="1" x14ac:dyDescent="0.25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</row>
    <row r="292" spans="1:35" s="19" customFormat="1" ht="12" customHeight="1" x14ac:dyDescent="0.25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</row>
    <row r="293" spans="1:35" s="19" customFormat="1" ht="12" customHeight="1" x14ac:dyDescent="0.25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</row>
    <row r="294" spans="1:35" s="19" customFormat="1" ht="12" customHeight="1" x14ac:dyDescent="0.25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</row>
    <row r="295" spans="1:35" s="19" customFormat="1" ht="12" customHeight="1" x14ac:dyDescent="0.25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</row>
    <row r="296" spans="1:35" s="19" customFormat="1" ht="12" customHeight="1" x14ac:dyDescent="0.25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</row>
    <row r="297" spans="1:35" s="19" customFormat="1" ht="12" customHeight="1" x14ac:dyDescent="0.25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AF297" s="36"/>
      <c r="AG297" s="36"/>
      <c r="AH297" s="36"/>
      <c r="AI297" s="36"/>
    </row>
    <row r="298" spans="1:35" s="19" customFormat="1" ht="12" customHeight="1" x14ac:dyDescent="0.25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F298" s="36"/>
      <c r="AG298" s="36"/>
      <c r="AH298" s="36"/>
      <c r="AI298" s="36"/>
    </row>
    <row r="299" spans="1:35" s="19" customFormat="1" ht="12" customHeight="1" x14ac:dyDescent="0.25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F299" s="36"/>
      <c r="AG299" s="36"/>
      <c r="AH299" s="36"/>
      <c r="AI299" s="36"/>
    </row>
    <row r="300" spans="1:35" s="19" customFormat="1" ht="12" customHeight="1" x14ac:dyDescent="0.25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</row>
    <row r="301" spans="1:35" s="19" customFormat="1" ht="12" customHeight="1" x14ac:dyDescent="0.25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</row>
    <row r="302" spans="1:35" s="19" customFormat="1" ht="12" customHeight="1" x14ac:dyDescent="0.25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</row>
    <row r="303" spans="1:35" s="19" customFormat="1" ht="12.75" customHeight="1" x14ac:dyDescent="0.25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</row>
    <row r="304" spans="1:35" s="19" customFormat="1" ht="12" customHeight="1" x14ac:dyDescent="0.25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</row>
    <row r="305" spans="1:35" s="19" customFormat="1" ht="12" customHeight="1" x14ac:dyDescent="0.25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</row>
    <row r="306" spans="1:35" s="19" customFormat="1" ht="12" customHeight="1" x14ac:dyDescent="0.25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</row>
    <row r="307" spans="1:35" s="19" customFormat="1" ht="12" customHeight="1" x14ac:dyDescent="0.25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</row>
    <row r="308" spans="1:35" s="19" customFormat="1" ht="12" customHeight="1" x14ac:dyDescent="0.25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</row>
    <row r="309" spans="1:35" ht="12" customHeight="1" x14ac:dyDescent="0.25"/>
    <row r="310" spans="1:35" ht="12.75" customHeight="1" x14ac:dyDescent="0.25"/>
    <row r="311" spans="1:35" ht="12" customHeight="1" x14ac:dyDescent="0.25"/>
    <row r="312" spans="1:35" ht="12" customHeight="1" x14ac:dyDescent="0.25"/>
  </sheetData>
  <mergeCells count="26">
    <mergeCell ref="T18:AB20"/>
    <mergeCell ref="D6:E6"/>
    <mergeCell ref="B6:B7"/>
    <mergeCell ref="P6:P7"/>
    <mergeCell ref="N6:O6"/>
    <mergeCell ref="L6:M6"/>
    <mergeCell ref="J6:K6"/>
    <mergeCell ref="H6:I6"/>
    <mergeCell ref="C6:C7"/>
    <mergeCell ref="B9:C9"/>
    <mergeCell ref="T22:U22"/>
    <mergeCell ref="T23:U23"/>
    <mergeCell ref="T24:U24"/>
    <mergeCell ref="B1:P1"/>
    <mergeCell ref="R3:AE5"/>
    <mergeCell ref="R6:R7"/>
    <mergeCell ref="AA6:AB6"/>
    <mergeCell ref="AC6:AD6"/>
    <mergeCell ref="AE6:AE7"/>
    <mergeCell ref="S6:T6"/>
    <mergeCell ref="U6:V6"/>
    <mergeCell ref="W6:X6"/>
    <mergeCell ref="Y6:Z6"/>
    <mergeCell ref="B5:P5"/>
    <mergeCell ref="F6:G6"/>
    <mergeCell ref="B4:P4"/>
  </mergeCells>
  <conditionalFormatting sqref="B11:C24 P11:P24">
    <cfRule type="expression" dxfId="680" priority="98">
      <formula>COUNTIF($D11:$O11,"1")</formula>
    </cfRule>
  </conditionalFormatting>
  <conditionalFormatting sqref="D18:O24">
    <cfRule type="cellIs" dxfId="679" priority="68" operator="equal">
      <formula>0</formula>
    </cfRule>
    <cfRule type="cellIs" dxfId="678" priority="69" operator="equal">
      <formula>1</formula>
    </cfRule>
  </conditionalFormatting>
  <conditionalFormatting sqref="S11:AD12">
    <cfRule type="cellIs" dxfId="677" priority="1" operator="greaterThan">
      <formula>0.5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101" orientation="portrait" r:id="rId1"/>
  <rowBreaks count="1" manualBreakCount="1">
    <brk id="36" min="16" max="30" man="1"/>
  </rowBreaks>
  <ignoredErrors>
    <ignoredError sqref="P11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900CC"/>
  </sheetPr>
  <dimension ref="A1:O149"/>
  <sheetViews>
    <sheetView showGridLines="0" zoomScale="85" zoomScaleNormal="85" zoomScaleSheetLayoutView="100" workbookViewId="0">
      <pane ySplit="5" topLeftCell="A18" activePane="bottomLeft" state="frozen"/>
      <selection pane="bottomLeft" activeCell="K20" sqref="K20:K26"/>
    </sheetView>
  </sheetViews>
  <sheetFormatPr baseColWidth="10" defaultColWidth="11.42578125" defaultRowHeight="14.25" x14ac:dyDescent="0.2"/>
  <cols>
    <col min="1" max="1" width="17.140625" style="20" bestFit="1" customWidth="1"/>
    <col min="2" max="2" width="10.7109375" style="20" customWidth="1"/>
    <col min="3" max="10" width="11.140625" style="12" customWidth="1"/>
    <col min="11" max="11" width="15" style="12" customWidth="1"/>
    <col min="12" max="12" width="11.140625" style="12" customWidth="1"/>
    <col min="13" max="13" width="13" style="20" bestFit="1" customWidth="1"/>
    <col min="14" max="16384" width="11.42578125" style="20"/>
  </cols>
  <sheetData>
    <row r="1" spans="1:15" ht="19.5" customHeight="1" x14ac:dyDescent="0.2">
      <c r="A1" s="367" t="s">
        <v>161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</row>
    <row r="2" spans="1:15" ht="10.5" customHeight="1" x14ac:dyDescent="0.2">
      <c r="A2" s="288"/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</row>
    <row r="3" spans="1:15" ht="65.099999999999994" customHeight="1" thickBot="1" x14ac:dyDescent="0.25">
      <c r="A3" s="307" t="s">
        <v>162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</row>
    <row r="4" spans="1:15" ht="13.9" customHeight="1" x14ac:dyDescent="0.2">
      <c r="A4" s="342" t="s">
        <v>34</v>
      </c>
      <c r="B4" s="344" t="s">
        <v>5</v>
      </c>
      <c r="C4" s="344"/>
      <c r="D4" s="344"/>
      <c r="E4" s="349"/>
      <c r="F4" s="344"/>
      <c r="G4" s="344"/>
      <c r="H4" s="344"/>
      <c r="I4" s="344"/>
      <c r="J4" s="349"/>
      <c r="K4" s="349" t="s">
        <v>163</v>
      </c>
      <c r="L4" s="365" t="s">
        <v>12</v>
      </c>
    </row>
    <row r="5" spans="1:15" ht="48.75" customHeight="1" x14ac:dyDescent="0.25">
      <c r="A5" s="310"/>
      <c r="B5" s="313"/>
      <c r="C5" s="313"/>
      <c r="D5" s="313"/>
      <c r="E5" s="368"/>
      <c r="F5" s="313"/>
      <c r="G5" s="313"/>
      <c r="H5" s="313"/>
      <c r="I5" s="313"/>
      <c r="J5" s="368"/>
      <c r="K5" s="368"/>
      <c r="L5" s="312"/>
      <c r="O5"/>
    </row>
    <row r="6" spans="1:15" ht="15" customHeight="1" x14ac:dyDescent="0.25">
      <c r="A6" s="227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O6"/>
    </row>
    <row r="7" spans="1:15" ht="15" customHeight="1" x14ac:dyDescent="0.25">
      <c r="A7" s="315" t="s">
        <v>12</v>
      </c>
      <c r="B7" s="369"/>
      <c r="C7" s="286">
        <f t="shared" ref="C7:I7" si="0">SUM(C8:C11)</f>
        <v>7</v>
      </c>
      <c r="D7" s="286">
        <f t="shared" si="0"/>
        <v>7</v>
      </c>
      <c r="E7" s="286">
        <f t="shared" si="0"/>
        <v>7</v>
      </c>
      <c r="F7" s="286">
        <f t="shared" si="0"/>
        <v>7</v>
      </c>
      <c r="G7" s="286">
        <f t="shared" si="0"/>
        <v>7</v>
      </c>
      <c r="H7" s="286">
        <f t="shared" si="0"/>
        <v>7</v>
      </c>
      <c r="I7" s="286">
        <f t="shared" si="0"/>
        <v>7</v>
      </c>
      <c r="J7" s="286">
        <f t="shared" ref="J7:K7" si="1">SUM(J8:J11)</f>
        <v>7</v>
      </c>
      <c r="K7" s="286">
        <f t="shared" si="1"/>
        <v>14</v>
      </c>
      <c r="L7" s="165">
        <f>SUM(C7:K7)</f>
        <v>70</v>
      </c>
      <c r="O7"/>
    </row>
    <row r="8" spans="1:15" ht="15" customHeight="1" x14ac:dyDescent="0.25">
      <c r="A8" s="315" t="s">
        <v>129</v>
      </c>
      <c r="B8" s="369"/>
      <c r="C8" s="228">
        <f t="shared" ref="C8:I8" si="2">COUNTIF(C13:C26,"1")</f>
        <v>2</v>
      </c>
      <c r="D8" s="228">
        <f t="shared" si="2"/>
        <v>1</v>
      </c>
      <c r="E8" s="228">
        <f t="shared" si="2"/>
        <v>0</v>
      </c>
      <c r="F8" s="228">
        <f t="shared" si="2"/>
        <v>1</v>
      </c>
      <c r="G8" s="228">
        <f t="shared" si="2"/>
        <v>4</v>
      </c>
      <c r="H8" s="228">
        <f t="shared" si="2"/>
        <v>2</v>
      </c>
      <c r="I8" s="228">
        <f t="shared" si="2"/>
        <v>6</v>
      </c>
      <c r="J8" s="228">
        <f t="shared" ref="J8" si="3">COUNTIF(J13:J26,"1")</f>
        <v>6</v>
      </c>
      <c r="K8" s="228">
        <f>SUM(K13:K26)</f>
        <v>4</v>
      </c>
      <c r="L8" s="229">
        <f>SUM(C8:K8)</f>
        <v>26</v>
      </c>
      <c r="M8" s="256"/>
      <c r="O8"/>
    </row>
    <row r="9" spans="1:15" ht="15" customHeight="1" x14ac:dyDescent="0.25">
      <c r="A9" s="372" t="s">
        <v>137</v>
      </c>
      <c r="B9" s="373"/>
      <c r="C9" s="230">
        <f t="shared" ref="C9:I9" si="4">COUNTIF(C13:C26,0)</f>
        <v>5</v>
      </c>
      <c r="D9" s="230">
        <f t="shared" si="4"/>
        <v>6</v>
      </c>
      <c r="E9" s="230">
        <f t="shared" si="4"/>
        <v>7</v>
      </c>
      <c r="F9" s="230">
        <f t="shared" si="4"/>
        <v>6</v>
      </c>
      <c r="G9" s="230">
        <f t="shared" si="4"/>
        <v>3</v>
      </c>
      <c r="H9" s="230">
        <f t="shared" si="4"/>
        <v>5</v>
      </c>
      <c r="I9" s="230">
        <f t="shared" si="4"/>
        <v>1</v>
      </c>
      <c r="J9" s="230">
        <f t="shared" ref="J9:K9" si="5">COUNTIF(J13:J26,0)</f>
        <v>1</v>
      </c>
      <c r="K9" s="230">
        <f t="shared" si="5"/>
        <v>10</v>
      </c>
      <c r="L9" s="165">
        <f>SUM(C9:K9)</f>
        <v>44</v>
      </c>
      <c r="O9"/>
    </row>
    <row r="10" spans="1:15" ht="15" customHeight="1" x14ac:dyDescent="0.25">
      <c r="A10" s="372" t="s">
        <v>138</v>
      </c>
      <c r="B10" s="373"/>
      <c r="C10" s="230">
        <f t="shared" ref="C10:I10" si="6">COUNTIF(C13:C26,"J")</f>
        <v>0</v>
      </c>
      <c r="D10" s="230">
        <f t="shared" si="6"/>
        <v>0</v>
      </c>
      <c r="E10" s="230">
        <f t="shared" si="6"/>
        <v>0</v>
      </c>
      <c r="F10" s="230">
        <f t="shared" si="6"/>
        <v>0</v>
      </c>
      <c r="G10" s="230">
        <f t="shared" si="6"/>
        <v>0</v>
      </c>
      <c r="H10" s="230">
        <f t="shared" si="6"/>
        <v>0</v>
      </c>
      <c r="I10" s="230">
        <f t="shared" si="6"/>
        <v>0</v>
      </c>
      <c r="J10" s="230">
        <f t="shared" ref="J10:K10" si="7">COUNTIF(J13:J26,"J")</f>
        <v>0</v>
      </c>
      <c r="K10" s="230">
        <f t="shared" si="7"/>
        <v>0</v>
      </c>
      <c r="L10" s="165">
        <f>SUM(C10:K10)</f>
        <v>0</v>
      </c>
      <c r="O10"/>
    </row>
    <row r="11" spans="1:15" ht="15" customHeight="1" x14ac:dyDescent="0.25">
      <c r="A11" s="372" t="s">
        <v>139</v>
      </c>
      <c r="B11" s="373"/>
      <c r="C11" s="230">
        <f t="shared" ref="C11:I11" si="8">COUNTIF(C13:C26, "NA")</f>
        <v>0</v>
      </c>
      <c r="D11" s="230">
        <f t="shared" si="8"/>
        <v>0</v>
      </c>
      <c r="E11" s="230">
        <f t="shared" si="8"/>
        <v>0</v>
      </c>
      <c r="F11" s="230">
        <f t="shared" si="8"/>
        <v>0</v>
      </c>
      <c r="G11" s="230">
        <f t="shared" si="8"/>
        <v>0</v>
      </c>
      <c r="H11" s="230">
        <f t="shared" si="8"/>
        <v>0</v>
      </c>
      <c r="I11" s="230">
        <f t="shared" si="8"/>
        <v>0</v>
      </c>
      <c r="J11" s="230">
        <f t="shared" ref="J11:K11" si="9">COUNTIF(J13:J26, "NA")</f>
        <v>0</v>
      </c>
      <c r="K11" s="230">
        <f t="shared" si="9"/>
        <v>0</v>
      </c>
      <c r="L11" s="165">
        <f>SUM(C11:K11)</f>
        <v>0</v>
      </c>
      <c r="O11"/>
    </row>
    <row r="12" spans="1:15" ht="15" customHeight="1" x14ac:dyDescent="0.25">
      <c r="A12" s="184"/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O12"/>
    </row>
    <row r="13" spans="1:15" ht="15" customHeight="1" x14ac:dyDescent="0.2">
      <c r="A13" s="231" t="s">
        <v>18</v>
      </c>
      <c r="B13" s="232">
        <v>1</v>
      </c>
      <c r="C13" s="211">
        <v>1</v>
      </c>
      <c r="D13" s="211">
        <v>1</v>
      </c>
      <c r="E13" s="211">
        <v>0</v>
      </c>
      <c r="F13" s="211">
        <v>0</v>
      </c>
      <c r="G13" s="248"/>
      <c r="H13" s="248"/>
      <c r="I13" s="248"/>
      <c r="J13" s="248"/>
      <c r="K13" s="271">
        <v>0</v>
      </c>
      <c r="L13" s="233">
        <f>SUM(C13:K13)</f>
        <v>2</v>
      </c>
    </row>
    <row r="14" spans="1:15" ht="15" customHeight="1" x14ac:dyDescent="0.2">
      <c r="A14" s="226" t="s">
        <v>18</v>
      </c>
      <c r="B14" s="63">
        <v>2</v>
      </c>
      <c r="C14" s="92">
        <v>0</v>
      </c>
      <c r="D14" s="92">
        <v>0</v>
      </c>
      <c r="E14" s="92">
        <v>0</v>
      </c>
      <c r="F14" s="92">
        <v>0</v>
      </c>
      <c r="G14" s="249"/>
      <c r="H14" s="249"/>
      <c r="I14" s="249"/>
      <c r="J14" s="249"/>
      <c r="K14" s="271">
        <v>0</v>
      </c>
      <c r="L14" s="59">
        <f t="shared" ref="L14:L26" si="10">SUM(C14:K14)</f>
        <v>0</v>
      </c>
    </row>
    <row r="15" spans="1:15" ht="15" customHeight="1" x14ac:dyDescent="0.2">
      <c r="A15" s="226" t="s">
        <v>18</v>
      </c>
      <c r="B15" s="63">
        <v>3</v>
      </c>
      <c r="C15" s="92">
        <v>0</v>
      </c>
      <c r="D15" s="92">
        <v>0</v>
      </c>
      <c r="E15" s="92">
        <v>0</v>
      </c>
      <c r="F15" s="92">
        <v>0</v>
      </c>
      <c r="G15" s="249"/>
      <c r="H15" s="250"/>
      <c r="I15" s="250"/>
      <c r="J15" s="250"/>
      <c r="K15" s="271">
        <v>0</v>
      </c>
      <c r="L15" s="59">
        <f t="shared" si="10"/>
        <v>0</v>
      </c>
    </row>
    <row r="16" spans="1:15" ht="15" customHeight="1" x14ac:dyDescent="0.25">
      <c r="A16" s="226" t="s">
        <v>18</v>
      </c>
      <c r="B16" s="63">
        <v>4</v>
      </c>
      <c r="C16" s="92">
        <v>0</v>
      </c>
      <c r="D16" s="92">
        <v>0</v>
      </c>
      <c r="E16" s="92">
        <v>0</v>
      </c>
      <c r="F16" s="92">
        <v>1</v>
      </c>
      <c r="G16" s="249"/>
      <c r="H16" s="250"/>
      <c r="I16" s="250"/>
      <c r="J16" s="250"/>
      <c r="K16" s="271">
        <v>0</v>
      </c>
      <c r="L16" s="59">
        <f>SUM(C16:K16)</f>
        <v>1</v>
      </c>
      <c r="O16"/>
    </row>
    <row r="17" spans="1:12" ht="15" customHeight="1" x14ac:dyDescent="0.2">
      <c r="A17" s="226" t="s">
        <v>18</v>
      </c>
      <c r="B17" s="63">
        <v>5</v>
      </c>
      <c r="C17" s="92">
        <v>0</v>
      </c>
      <c r="D17" s="92">
        <v>0</v>
      </c>
      <c r="E17" s="92">
        <v>0</v>
      </c>
      <c r="F17" s="92">
        <v>0</v>
      </c>
      <c r="G17" s="249"/>
      <c r="H17" s="250"/>
      <c r="I17" s="250"/>
      <c r="J17" s="250"/>
      <c r="K17" s="271">
        <v>0</v>
      </c>
      <c r="L17" s="59">
        <f t="shared" si="10"/>
        <v>0</v>
      </c>
    </row>
    <row r="18" spans="1:12" ht="15" customHeight="1" x14ac:dyDescent="0.2">
      <c r="A18" s="226" t="s">
        <v>18</v>
      </c>
      <c r="B18" s="63">
        <v>6</v>
      </c>
      <c r="C18" s="92">
        <v>0</v>
      </c>
      <c r="D18" s="92">
        <v>0</v>
      </c>
      <c r="E18" s="92">
        <v>0</v>
      </c>
      <c r="F18" s="92">
        <v>0</v>
      </c>
      <c r="G18" s="249"/>
      <c r="H18" s="250"/>
      <c r="I18" s="250"/>
      <c r="J18" s="250"/>
      <c r="K18" s="271">
        <v>0</v>
      </c>
      <c r="L18" s="59">
        <f t="shared" si="10"/>
        <v>0</v>
      </c>
    </row>
    <row r="19" spans="1:12" ht="15" customHeight="1" x14ac:dyDescent="0.2">
      <c r="A19" s="226" t="s">
        <v>18</v>
      </c>
      <c r="B19" s="63">
        <v>7</v>
      </c>
      <c r="C19" s="92">
        <v>1</v>
      </c>
      <c r="D19" s="92">
        <v>0</v>
      </c>
      <c r="E19" s="92">
        <v>0</v>
      </c>
      <c r="F19" s="92">
        <v>0</v>
      </c>
      <c r="G19" s="249"/>
      <c r="H19" s="249"/>
      <c r="I19" s="249"/>
      <c r="J19" s="249"/>
      <c r="K19" s="271">
        <v>0</v>
      </c>
      <c r="L19" s="59">
        <f t="shared" si="10"/>
        <v>1</v>
      </c>
    </row>
    <row r="20" spans="1:12" ht="15" customHeight="1" x14ac:dyDescent="0.2">
      <c r="A20" s="226" t="s">
        <v>19</v>
      </c>
      <c r="B20" s="63">
        <v>1</v>
      </c>
      <c r="C20" s="249"/>
      <c r="D20" s="249"/>
      <c r="E20" s="249"/>
      <c r="F20" s="249"/>
      <c r="G20" s="271">
        <v>0</v>
      </c>
      <c r="H20" s="271">
        <v>1</v>
      </c>
      <c r="I20" s="271">
        <v>1</v>
      </c>
      <c r="J20" s="271">
        <v>1</v>
      </c>
      <c r="K20" s="271">
        <v>0</v>
      </c>
      <c r="L20" s="242">
        <f>SUM(C20:K20)</f>
        <v>3</v>
      </c>
    </row>
    <row r="21" spans="1:12" ht="15" customHeight="1" x14ac:dyDescent="0.2">
      <c r="A21" s="226" t="s">
        <v>19</v>
      </c>
      <c r="B21" s="63">
        <v>2</v>
      </c>
      <c r="C21" s="249"/>
      <c r="D21" s="249"/>
      <c r="E21" s="249"/>
      <c r="F21" s="249"/>
      <c r="G21" s="271">
        <v>0</v>
      </c>
      <c r="H21" s="271">
        <v>0</v>
      </c>
      <c r="I21" s="271">
        <v>1</v>
      </c>
      <c r="J21" s="271">
        <v>1</v>
      </c>
      <c r="K21" s="271">
        <v>1</v>
      </c>
      <c r="L21" s="242">
        <f t="shared" si="10"/>
        <v>3</v>
      </c>
    </row>
    <row r="22" spans="1:12" ht="15" customHeight="1" x14ac:dyDescent="0.2">
      <c r="A22" s="226" t="s">
        <v>19</v>
      </c>
      <c r="B22" s="63">
        <v>3</v>
      </c>
      <c r="C22" s="249"/>
      <c r="D22" s="249"/>
      <c r="E22" s="249"/>
      <c r="F22" s="249"/>
      <c r="G22" s="271">
        <v>1</v>
      </c>
      <c r="H22" s="271">
        <v>0</v>
      </c>
      <c r="I22" s="271">
        <v>1</v>
      </c>
      <c r="J22" s="271">
        <v>1</v>
      </c>
      <c r="K22" s="271">
        <v>0</v>
      </c>
      <c r="L22" s="242">
        <f t="shared" si="10"/>
        <v>3</v>
      </c>
    </row>
    <row r="23" spans="1:12" ht="15" customHeight="1" x14ac:dyDescent="0.2">
      <c r="A23" s="226" t="s">
        <v>19</v>
      </c>
      <c r="B23" s="63">
        <v>4</v>
      </c>
      <c r="C23" s="249"/>
      <c r="D23" s="249"/>
      <c r="E23" s="249"/>
      <c r="F23" s="249"/>
      <c r="G23" s="271">
        <v>0</v>
      </c>
      <c r="H23" s="271">
        <v>0</v>
      </c>
      <c r="I23" s="271">
        <v>0</v>
      </c>
      <c r="J23" s="271">
        <v>1</v>
      </c>
      <c r="K23" s="271">
        <v>1</v>
      </c>
      <c r="L23" s="242">
        <f t="shared" si="10"/>
        <v>2</v>
      </c>
    </row>
    <row r="24" spans="1:12" ht="15" customHeight="1" x14ac:dyDescent="0.2">
      <c r="A24" s="226" t="s">
        <v>19</v>
      </c>
      <c r="B24" s="63">
        <v>5</v>
      </c>
      <c r="C24" s="249"/>
      <c r="D24" s="249"/>
      <c r="E24" s="249"/>
      <c r="F24" s="249"/>
      <c r="G24" s="271">
        <v>1</v>
      </c>
      <c r="H24" s="271">
        <v>1</v>
      </c>
      <c r="I24" s="271">
        <v>1</v>
      </c>
      <c r="J24" s="271">
        <v>0</v>
      </c>
      <c r="K24" s="271">
        <v>0</v>
      </c>
      <c r="L24" s="242">
        <f t="shared" si="10"/>
        <v>3</v>
      </c>
    </row>
    <row r="25" spans="1:12" ht="15" customHeight="1" x14ac:dyDescent="0.2">
      <c r="A25" s="226" t="s">
        <v>19</v>
      </c>
      <c r="B25" s="63">
        <v>6</v>
      </c>
      <c r="C25" s="249"/>
      <c r="D25" s="249"/>
      <c r="E25" s="249"/>
      <c r="F25" s="249"/>
      <c r="G25" s="271">
        <v>1</v>
      </c>
      <c r="H25" s="271">
        <v>0</v>
      </c>
      <c r="I25" s="271">
        <v>1</v>
      </c>
      <c r="J25" s="271">
        <v>1</v>
      </c>
      <c r="K25" s="271">
        <v>1</v>
      </c>
      <c r="L25" s="242">
        <f t="shared" si="10"/>
        <v>4</v>
      </c>
    </row>
    <row r="26" spans="1:12" ht="15" customHeight="1" x14ac:dyDescent="0.2">
      <c r="A26" s="226" t="s">
        <v>19</v>
      </c>
      <c r="B26" s="63">
        <v>7</v>
      </c>
      <c r="C26" s="249"/>
      <c r="D26" s="249"/>
      <c r="E26" s="249"/>
      <c r="F26" s="249"/>
      <c r="G26" s="271">
        <v>1</v>
      </c>
      <c r="H26" s="271">
        <v>0</v>
      </c>
      <c r="I26" s="271">
        <v>1</v>
      </c>
      <c r="J26" s="271">
        <v>1</v>
      </c>
      <c r="K26" s="271">
        <v>1</v>
      </c>
      <c r="L26" s="242">
        <f t="shared" si="10"/>
        <v>4</v>
      </c>
    </row>
    <row r="27" spans="1:12" ht="15" thickBot="1" x14ac:dyDescent="0.25">
      <c r="A27" s="234"/>
      <c r="B27" s="234"/>
      <c r="C27" s="234"/>
      <c r="D27" s="234"/>
      <c r="E27" s="234"/>
      <c r="F27" s="234"/>
      <c r="G27" s="243"/>
      <c r="H27" s="243"/>
      <c r="I27" s="243"/>
      <c r="J27" s="243"/>
      <c r="K27" s="243"/>
      <c r="L27" s="234"/>
    </row>
    <row r="28" spans="1:12" ht="19.5" customHeight="1" x14ac:dyDescent="0.2">
      <c r="A28" s="374" t="s">
        <v>164</v>
      </c>
      <c r="B28" s="374"/>
      <c r="C28" s="374"/>
      <c r="D28" s="374"/>
      <c r="E28" s="374"/>
      <c r="F28" s="374"/>
      <c r="G28" s="374"/>
      <c r="H28" s="374"/>
      <c r="I28" s="374"/>
      <c r="J28" s="374"/>
      <c r="K28" s="374"/>
      <c r="L28" s="374"/>
    </row>
    <row r="29" spans="1:12" x14ac:dyDescent="0.2">
      <c r="A29" s="97" t="s">
        <v>141</v>
      </c>
      <c r="B29" s="61">
        <v>1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spans="1:12" x14ac:dyDescent="0.2">
      <c r="A30" s="97" t="s">
        <v>142</v>
      </c>
      <c r="B30" s="61">
        <v>0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spans="1:12" x14ac:dyDescent="0.2">
      <c r="A31" s="97" t="s">
        <v>143</v>
      </c>
      <c r="B31" s="61" t="s">
        <v>125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</row>
    <row r="32" spans="1:12" x14ac:dyDescent="0.2">
      <c r="A32" s="97" t="s">
        <v>139</v>
      </c>
      <c r="B32" s="61" t="s">
        <v>145</v>
      </c>
      <c r="C32" s="50"/>
      <c r="D32" s="50"/>
      <c r="E32" s="50"/>
      <c r="F32" s="50"/>
      <c r="G32" s="50"/>
      <c r="H32" s="50"/>
      <c r="I32" s="50"/>
      <c r="J32" s="50"/>
      <c r="K32" s="50"/>
      <c r="L32" s="50"/>
    </row>
    <row r="33" spans="1:12" x14ac:dyDescent="0.2">
      <c r="A33" s="64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</row>
    <row r="34" spans="1:12" x14ac:dyDescent="0.2">
      <c r="C34" s="65"/>
      <c r="D34" s="65"/>
      <c r="E34" s="65"/>
      <c r="F34" s="65"/>
      <c r="G34" s="65"/>
      <c r="H34" s="65"/>
      <c r="I34" s="65"/>
      <c r="J34" s="65"/>
      <c r="K34" s="65"/>
      <c r="L34" s="65"/>
    </row>
    <row r="35" spans="1:12" x14ac:dyDescent="0.2">
      <c r="C35" s="65"/>
      <c r="D35" s="65"/>
      <c r="E35" s="65"/>
      <c r="F35" s="65"/>
      <c r="G35" s="65"/>
      <c r="H35" s="65"/>
      <c r="I35" s="65"/>
      <c r="J35" s="65"/>
      <c r="K35" s="65"/>
      <c r="L35" s="65"/>
    </row>
    <row r="36" spans="1:12" x14ac:dyDescent="0.2">
      <c r="C36" s="65"/>
      <c r="D36" s="65"/>
      <c r="E36" s="65"/>
      <c r="F36" s="65"/>
      <c r="G36" s="65"/>
      <c r="H36" s="65"/>
      <c r="I36" s="65"/>
      <c r="J36" s="65"/>
      <c r="K36" s="65"/>
      <c r="L36" s="65"/>
    </row>
    <row r="37" spans="1:12" x14ac:dyDescent="0.2">
      <c r="C37" s="66"/>
      <c r="D37" s="66"/>
      <c r="E37" s="66"/>
      <c r="F37" s="66"/>
      <c r="G37" s="66"/>
      <c r="H37" s="66"/>
      <c r="I37" s="66"/>
      <c r="J37" s="66"/>
      <c r="K37" s="66"/>
      <c r="L37" s="66"/>
    </row>
    <row r="38" spans="1:12" x14ac:dyDescent="0.2">
      <c r="A38" s="65"/>
      <c r="B38" s="65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x14ac:dyDescent="0.2">
      <c r="A39" s="62"/>
      <c r="B39" s="370" t="s">
        <v>165</v>
      </c>
      <c r="C39" s="66"/>
      <c r="D39" s="66"/>
      <c r="E39" s="66"/>
      <c r="F39" s="66"/>
      <c r="G39" s="66"/>
      <c r="H39" s="66"/>
      <c r="I39" s="66"/>
      <c r="J39" s="66"/>
      <c r="K39" s="66"/>
      <c r="L39" s="66"/>
    </row>
    <row r="40" spans="1:12" x14ac:dyDescent="0.2">
      <c r="A40" s="62"/>
      <c r="B40" s="370"/>
      <c r="C40" s="66"/>
      <c r="D40" s="66"/>
      <c r="E40" s="66"/>
      <c r="F40" s="66"/>
      <c r="G40" s="66"/>
      <c r="H40" s="66"/>
      <c r="I40" s="66"/>
      <c r="J40" s="66"/>
      <c r="K40" s="66"/>
      <c r="L40" s="66"/>
    </row>
    <row r="41" spans="1:12" x14ac:dyDescent="0.2">
      <c r="A41" s="62"/>
      <c r="B41" s="51">
        <f>SUM(C8:K8)</f>
        <v>26</v>
      </c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2" x14ac:dyDescent="0.2">
      <c r="A42" s="62"/>
      <c r="B42" s="65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x14ac:dyDescent="0.2">
      <c r="A43" s="65"/>
      <c r="B43" s="65"/>
      <c r="C43" s="66"/>
      <c r="D43" s="66"/>
      <c r="E43" s="66"/>
      <c r="F43" s="66"/>
      <c r="G43" s="66"/>
      <c r="H43" s="66"/>
      <c r="I43" s="66"/>
      <c r="J43" s="66"/>
      <c r="K43" s="66"/>
      <c r="L43" s="66"/>
    </row>
    <row r="44" spans="1:12" x14ac:dyDescent="0.2">
      <c r="A44" s="65"/>
      <c r="B44" s="65"/>
      <c r="C44" s="66"/>
      <c r="D44" s="66"/>
      <c r="E44" s="66"/>
      <c r="F44" s="66"/>
      <c r="G44" s="66"/>
      <c r="H44" s="66"/>
      <c r="I44" s="66"/>
      <c r="J44" s="66"/>
      <c r="K44" s="66"/>
      <c r="L44" s="66"/>
    </row>
    <row r="45" spans="1:12" x14ac:dyDescent="0.2">
      <c r="A45" s="371" t="s">
        <v>166</v>
      </c>
      <c r="B45" s="370" t="s">
        <v>165</v>
      </c>
      <c r="C45" s="66"/>
      <c r="D45" s="66"/>
      <c r="E45" s="66"/>
      <c r="F45" s="66"/>
      <c r="G45" s="66"/>
      <c r="H45" s="66"/>
      <c r="I45" s="66"/>
      <c r="J45" s="66"/>
      <c r="K45" s="66"/>
      <c r="L45" s="66"/>
    </row>
    <row r="46" spans="1:12" x14ac:dyDescent="0.2">
      <c r="A46" s="371"/>
      <c r="B46" s="370"/>
      <c r="C46" s="66"/>
      <c r="D46" s="66"/>
      <c r="E46" s="66"/>
      <c r="F46" s="66"/>
      <c r="G46" s="66"/>
      <c r="H46" s="66"/>
      <c r="I46" s="66"/>
      <c r="J46" s="66"/>
      <c r="K46" s="66"/>
      <c r="L46" s="66"/>
    </row>
    <row r="47" spans="1:12" ht="40.5" customHeight="1" x14ac:dyDescent="0.2">
      <c r="A47" s="287" t="s">
        <v>167</v>
      </c>
      <c r="B47" s="51">
        <f>B41</f>
        <v>26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</row>
    <row r="48" spans="1:12" ht="26.25" customHeight="1" x14ac:dyDescent="0.2">
      <c r="A48" s="287" t="s">
        <v>155</v>
      </c>
      <c r="B48" s="32">
        <f>SUM(C9:K10)</f>
        <v>44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</row>
    <row r="49" spans="1:12" ht="19.5" customHeight="1" x14ac:dyDescent="0.2">
      <c r="A49" s="287" t="s">
        <v>156</v>
      </c>
      <c r="B49" s="51">
        <f>B47+B48</f>
        <v>70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</row>
    <row r="50" spans="1:12" x14ac:dyDescent="0.2">
      <c r="A50" s="98" t="s">
        <v>139</v>
      </c>
      <c r="B50" s="32">
        <f>SUM(C11:K11)</f>
        <v>0</v>
      </c>
      <c r="C50" s="117"/>
      <c r="D50" s="117"/>
      <c r="E50" s="117"/>
      <c r="F50" s="117"/>
      <c r="G50" s="117"/>
      <c r="H50" s="117"/>
      <c r="I50" s="117"/>
      <c r="J50" s="117"/>
      <c r="K50" s="117"/>
      <c r="L50" s="117"/>
    </row>
    <row r="51" spans="1:12" x14ac:dyDescent="0.2">
      <c r="A51" s="65"/>
      <c r="B51" s="65"/>
      <c r="C51" s="66"/>
      <c r="D51" s="66"/>
      <c r="E51" s="66"/>
      <c r="F51" s="66"/>
      <c r="G51" s="66"/>
      <c r="H51" s="66"/>
      <c r="I51" s="66"/>
      <c r="J51" s="66"/>
      <c r="K51" s="66"/>
      <c r="L51" s="66"/>
    </row>
    <row r="52" spans="1:12" ht="28.5" x14ac:dyDescent="0.2">
      <c r="A52" s="112"/>
      <c r="B52" s="112" t="s">
        <v>165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</row>
    <row r="53" spans="1:12" x14ac:dyDescent="0.2">
      <c r="A53" s="112" t="s">
        <v>129</v>
      </c>
      <c r="B53" s="113">
        <f>L8</f>
        <v>26</v>
      </c>
      <c r="C53" s="80"/>
      <c r="D53" s="80"/>
      <c r="E53" s="80"/>
      <c r="F53" s="80"/>
      <c r="G53" s="80"/>
      <c r="H53" s="80"/>
      <c r="I53" s="80"/>
      <c r="J53" s="80"/>
      <c r="K53" s="80"/>
      <c r="L53" s="80"/>
    </row>
    <row r="54" spans="1:12" x14ac:dyDescent="0.2">
      <c r="A54" s="112" t="s">
        <v>137</v>
      </c>
      <c r="B54" s="112">
        <f>L9</f>
        <v>44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</row>
    <row r="55" spans="1:12" ht="28.5" x14ac:dyDescent="0.2">
      <c r="A55" s="112" t="s">
        <v>168</v>
      </c>
      <c r="B55" s="112">
        <f>L10</f>
        <v>0</v>
      </c>
      <c r="C55" s="80"/>
      <c r="D55" s="80"/>
      <c r="E55" s="80"/>
      <c r="F55" s="80"/>
      <c r="G55" s="80"/>
      <c r="H55" s="80"/>
      <c r="I55" s="80"/>
      <c r="J55" s="80"/>
      <c r="K55" s="80"/>
      <c r="L55" s="80"/>
    </row>
    <row r="56" spans="1:12" x14ac:dyDescent="0.2">
      <c r="A56" s="62"/>
      <c r="B56" s="62"/>
      <c r="C56" s="38"/>
      <c r="D56" s="38"/>
      <c r="E56" s="38"/>
      <c r="F56" s="38"/>
      <c r="G56" s="38"/>
      <c r="H56" s="38"/>
      <c r="I56" s="38"/>
      <c r="J56" s="38"/>
      <c r="K56" s="38"/>
      <c r="L56" s="38"/>
    </row>
    <row r="57" spans="1:12" x14ac:dyDescent="0.2">
      <c r="A57" s="62"/>
      <c r="B57" s="62"/>
      <c r="C57" s="38"/>
      <c r="D57" s="38"/>
      <c r="E57" s="38"/>
      <c r="F57" s="38"/>
      <c r="G57" s="38"/>
      <c r="H57" s="38"/>
      <c r="I57" s="38"/>
      <c r="J57" s="38"/>
      <c r="K57" s="38"/>
      <c r="L57" s="38"/>
    </row>
    <row r="58" spans="1:12" x14ac:dyDescent="0.2">
      <c r="A58" s="62"/>
      <c r="B58" s="62"/>
      <c r="C58" s="38"/>
      <c r="D58" s="38"/>
      <c r="E58" s="38"/>
      <c r="F58" s="38"/>
      <c r="G58" s="38"/>
      <c r="H58" s="38"/>
      <c r="I58" s="38"/>
      <c r="J58" s="38"/>
      <c r="K58" s="38"/>
      <c r="L58" s="38"/>
    </row>
    <row r="59" spans="1:12" x14ac:dyDescent="0.2">
      <c r="A59" s="62"/>
      <c r="B59" s="62"/>
      <c r="C59" s="38"/>
      <c r="D59" s="38"/>
      <c r="E59" s="38"/>
      <c r="F59" s="38"/>
      <c r="G59" s="38"/>
      <c r="H59" s="38"/>
      <c r="I59" s="38"/>
      <c r="J59" s="38"/>
      <c r="K59" s="38"/>
      <c r="L59" s="38"/>
    </row>
    <row r="60" spans="1:12" x14ac:dyDescent="0.2">
      <c r="A60" s="62"/>
      <c r="B60" s="62"/>
      <c r="C60" s="38"/>
      <c r="D60" s="38"/>
      <c r="E60" s="38"/>
      <c r="F60" s="38"/>
      <c r="G60" s="38"/>
      <c r="H60" s="38"/>
      <c r="I60" s="38"/>
      <c r="J60" s="38"/>
      <c r="K60" s="38"/>
      <c r="L60" s="38"/>
    </row>
    <row r="61" spans="1:12" x14ac:dyDescent="0.2">
      <c r="A61" s="62"/>
      <c r="B61" s="62"/>
      <c r="C61" s="38"/>
      <c r="D61" s="38"/>
      <c r="E61" s="38"/>
      <c r="F61" s="38"/>
      <c r="G61" s="38"/>
      <c r="H61" s="38"/>
      <c r="I61" s="38"/>
      <c r="J61" s="38"/>
      <c r="K61" s="38"/>
      <c r="L61" s="38"/>
    </row>
    <row r="62" spans="1:12" x14ac:dyDescent="0.2">
      <c r="A62" s="62"/>
      <c r="B62" s="62"/>
      <c r="C62" s="38"/>
      <c r="D62" s="38"/>
      <c r="E62" s="38"/>
      <c r="F62" s="38"/>
      <c r="G62" s="38"/>
      <c r="H62" s="38"/>
      <c r="I62" s="38"/>
      <c r="J62" s="38"/>
      <c r="K62" s="38"/>
      <c r="L62" s="38"/>
    </row>
    <row r="63" spans="1:12" x14ac:dyDescent="0.2">
      <c r="A63" s="62"/>
      <c r="B63" s="62"/>
      <c r="C63" s="38"/>
      <c r="D63" s="38"/>
      <c r="E63" s="38"/>
      <c r="F63" s="38"/>
      <c r="G63" s="38"/>
      <c r="H63" s="38"/>
      <c r="I63" s="38"/>
      <c r="J63" s="38"/>
      <c r="K63" s="38"/>
      <c r="L63" s="38"/>
    </row>
    <row r="64" spans="1:12" x14ac:dyDescent="0.2">
      <c r="A64" s="62"/>
      <c r="B64" s="62"/>
      <c r="C64" s="38"/>
      <c r="D64" s="38"/>
      <c r="E64" s="38"/>
      <c r="F64" s="38"/>
      <c r="G64" s="38"/>
      <c r="H64" s="38"/>
      <c r="I64" s="38"/>
      <c r="J64" s="38"/>
      <c r="K64" s="38"/>
      <c r="L64" s="38"/>
    </row>
    <row r="65" spans="1:12" x14ac:dyDescent="0.2">
      <c r="A65" s="62"/>
      <c r="B65" s="62"/>
      <c r="C65" s="38"/>
      <c r="D65" s="38"/>
      <c r="E65" s="38"/>
      <c r="F65" s="38"/>
      <c r="G65" s="38"/>
      <c r="H65" s="38"/>
      <c r="I65" s="38"/>
      <c r="J65" s="38"/>
      <c r="K65" s="38"/>
      <c r="L65" s="38"/>
    </row>
    <row r="66" spans="1:12" x14ac:dyDescent="0.2">
      <c r="A66" s="62"/>
      <c r="B66" s="62"/>
      <c r="C66" s="38"/>
      <c r="D66" s="38"/>
      <c r="E66" s="38"/>
      <c r="F66" s="38"/>
      <c r="G66" s="38"/>
      <c r="H66" s="38"/>
      <c r="I66" s="38"/>
      <c r="J66" s="38"/>
      <c r="K66" s="38"/>
      <c r="L66" s="38"/>
    </row>
    <row r="67" spans="1:12" x14ac:dyDescent="0.2">
      <c r="A67" s="62"/>
      <c r="B67" s="62"/>
      <c r="C67" s="38"/>
      <c r="D67" s="38"/>
      <c r="E67" s="38"/>
      <c r="F67" s="38"/>
      <c r="G67" s="38"/>
      <c r="H67" s="38"/>
      <c r="I67" s="38"/>
      <c r="J67" s="38"/>
      <c r="K67" s="38"/>
      <c r="L67" s="38"/>
    </row>
    <row r="68" spans="1:12" x14ac:dyDescent="0.2">
      <c r="A68" s="62"/>
      <c r="B68" s="62"/>
      <c r="C68" s="38"/>
      <c r="D68" s="38"/>
      <c r="E68" s="38"/>
      <c r="F68" s="38"/>
      <c r="G68" s="38"/>
      <c r="H68" s="38"/>
      <c r="I68" s="38"/>
      <c r="J68" s="38"/>
      <c r="K68" s="38"/>
      <c r="L68" s="38"/>
    </row>
    <row r="69" spans="1:12" x14ac:dyDescent="0.2">
      <c r="A69" s="62"/>
      <c r="B69" s="62"/>
      <c r="C69" s="38"/>
      <c r="D69" s="38"/>
      <c r="E69" s="38"/>
      <c r="F69" s="38"/>
      <c r="G69" s="38"/>
      <c r="H69" s="38"/>
      <c r="I69" s="38"/>
      <c r="J69" s="38"/>
      <c r="K69" s="38"/>
      <c r="L69" s="38"/>
    </row>
    <row r="70" spans="1:12" x14ac:dyDescent="0.2">
      <c r="A70" s="62"/>
      <c r="B70" s="62"/>
      <c r="C70" s="38"/>
      <c r="D70" s="38"/>
      <c r="E70" s="38"/>
      <c r="F70" s="38"/>
      <c r="G70" s="38"/>
      <c r="H70" s="38"/>
      <c r="I70" s="38"/>
      <c r="J70" s="38"/>
      <c r="K70" s="38"/>
      <c r="L70" s="38"/>
    </row>
    <row r="71" spans="1:12" x14ac:dyDescent="0.2">
      <c r="A71" s="62"/>
      <c r="B71" s="62"/>
      <c r="C71" s="38"/>
      <c r="D71" s="38"/>
      <c r="E71" s="38"/>
      <c r="F71" s="38"/>
      <c r="G71" s="38"/>
      <c r="H71" s="38"/>
      <c r="I71" s="38"/>
      <c r="J71" s="38"/>
      <c r="K71" s="38"/>
      <c r="L71" s="38"/>
    </row>
    <row r="72" spans="1:12" x14ac:dyDescent="0.2">
      <c r="A72" s="62"/>
      <c r="B72" s="62"/>
      <c r="C72" s="38"/>
      <c r="D72" s="38"/>
      <c r="E72" s="38"/>
      <c r="F72" s="38"/>
      <c r="G72" s="38"/>
      <c r="H72" s="38"/>
      <c r="I72" s="38"/>
      <c r="J72" s="38"/>
      <c r="K72" s="38"/>
      <c r="L72" s="38"/>
    </row>
    <row r="73" spans="1:12" x14ac:dyDescent="0.2">
      <c r="A73" s="62"/>
      <c r="B73" s="62"/>
      <c r="C73" s="38"/>
      <c r="D73" s="38"/>
      <c r="E73" s="38"/>
      <c r="F73" s="38"/>
      <c r="G73" s="38"/>
      <c r="H73" s="38"/>
      <c r="I73" s="38"/>
      <c r="J73" s="38"/>
      <c r="K73" s="38"/>
      <c r="L73" s="38"/>
    </row>
    <row r="74" spans="1:12" x14ac:dyDescent="0.2">
      <c r="A74" s="62"/>
      <c r="B74" s="62"/>
      <c r="C74" s="38"/>
      <c r="D74" s="38"/>
      <c r="E74" s="38"/>
      <c r="F74" s="38"/>
      <c r="G74" s="38"/>
      <c r="H74" s="38"/>
      <c r="I74" s="38"/>
      <c r="J74" s="38"/>
      <c r="K74" s="38"/>
      <c r="L74" s="38"/>
    </row>
    <row r="75" spans="1:12" x14ac:dyDescent="0.2">
      <c r="A75" s="62"/>
      <c r="B75" s="62"/>
      <c r="C75" s="38"/>
      <c r="D75" s="38"/>
      <c r="E75" s="38"/>
      <c r="F75" s="38"/>
      <c r="G75" s="38"/>
      <c r="H75" s="38"/>
      <c r="I75" s="38"/>
      <c r="J75" s="38"/>
      <c r="K75" s="38"/>
      <c r="L75" s="38"/>
    </row>
    <row r="76" spans="1:12" x14ac:dyDescent="0.2">
      <c r="A76" s="62"/>
      <c r="B76" s="62"/>
      <c r="C76" s="38"/>
      <c r="D76" s="38"/>
      <c r="E76" s="38"/>
      <c r="F76" s="38"/>
      <c r="G76" s="38"/>
      <c r="H76" s="38"/>
      <c r="I76" s="38"/>
      <c r="J76" s="38"/>
      <c r="K76" s="38"/>
      <c r="L76" s="38"/>
    </row>
    <row r="77" spans="1:12" x14ac:dyDescent="0.2">
      <c r="A77" s="62"/>
      <c r="B77" s="62"/>
      <c r="C77" s="38"/>
      <c r="D77" s="38"/>
      <c r="E77" s="38"/>
      <c r="F77" s="38"/>
      <c r="G77" s="38"/>
      <c r="H77" s="38"/>
      <c r="I77" s="38"/>
      <c r="J77" s="38"/>
      <c r="K77" s="38"/>
      <c r="L77" s="38"/>
    </row>
    <row r="78" spans="1:12" x14ac:dyDescent="0.2">
      <c r="A78" s="62"/>
      <c r="B78" s="62"/>
      <c r="C78" s="38"/>
      <c r="D78" s="38"/>
      <c r="E78" s="38"/>
      <c r="F78" s="38"/>
      <c r="G78" s="38"/>
      <c r="H78" s="38"/>
      <c r="I78" s="38"/>
      <c r="J78" s="38"/>
      <c r="K78" s="38"/>
      <c r="L78" s="38"/>
    </row>
    <row r="79" spans="1:12" x14ac:dyDescent="0.2">
      <c r="A79" s="62"/>
      <c r="B79" s="62"/>
      <c r="C79" s="38"/>
      <c r="D79" s="38"/>
      <c r="E79" s="38"/>
      <c r="F79" s="38"/>
      <c r="G79" s="38"/>
      <c r="H79" s="38"/>
      <c r="I79" s="38"/>
      <c r="J79" s="38"/>
      <c r="K79" s="38"/>
      <c r="L79" s="38"/>
    </row>
    <row r="80" spans="1:12" x14ac:dyDescent="0.2">
      <c r="A80" s="62"/>
      <c r="B80" s="62"/>
      <c r="C80" s="38"/>
      <c r="D80" s="38"/>
      <c r="E80" s="38"/>
      <c r="F80" s="38"/>
      <c r="G80" s="38"/>
      <c r="H80" s="38"/>
      <c r="I80" s="38"/>
      <c r="J80" s="38"/>
      <c r="K80" s="38"/>
      <c r="L80" s="38"/>
    </row>
    <row r="81" spans="1:12" x14ac:dyDescent="0.2">
      <c r="A81" s="62"/>
      <c r="B81" s="62"/>
      <c r="C81" s="38"/>
      <c r="D81" s="38"/>
      <c r="E81" s="38"/>
      <c r="F81" s="38"/>
      <c r="G81" s="38"/>
      <c r="H81" s="38"/>
      <c r="I81" s="38"/>
      <c r="J81" s="38"/>
      <c r="K81" s="38"/>
      <c r="L81" s="38"/>
    </row>
    <row r="82" spans="1:12" x14ac:dyDescent="0.2">
      <c r="A82" s="62"/>
      <c r="B82" s="62"/>
      <c r="C82" s="38"/>
      <c r="D82" s="38"/>
      <c r="E82" s="38"/>
      <c r="F82" s="38"/>
      <c r="G82" s="38"/>
      <c r="H82" s="38"/>
      <c r="I82" s="38"/>
      <c r="J82" s="38"/>
      <c r="K82" s="38"/>
      <c r="L82" s="38"/>
    </row>
    <row r="83" spans="1:12" x14ac:dyDescent="0.2">
      <c r="A83" s="62"/>
      <c r="B83" s="62"/>
      <c r="C83" s="38"/>
      <c r="D83" s="38"/>
      <c r="E83" s="38"/>
      <c r="F83" s="38"/>
      <c r="G83" s="38"/>
      <c r="H83" s="38"/>
      <c r="I83" s="38"/>
      <c r="J83" s="38"/>
      <c r="K83" s="38"/>
      <c r="L83" s="38"/>
    </row>
    <row r="84" spans="1:12" x14ac:dyDescent="0.2">
      <c r="A84" s="62"/>
      <c r="B84" s="62"/>
      <c r="C84" s="38"/>
      <c r="D84" s="38"/>
      <c r="E84" s="38"/>
      <c r="F84" s="38"/>
      <c r="G84" s="38"/>
      <c r="H84" s="38"/>
      <c r="I84" s="38"/>
      <c r="J84" s="38"/>
      <c r="K84" s="38"/>
      <c r="L84" s="38"/>
    </row>
    <row r="85" spans="1:12" x14ac:dyDescent="0.2">
      <c r="A85" s="62"/>
      <c r="B85" s="62"/>
      <c r="C85" s="38"/>
      <c r="D85" s="38"/>
      <c r="E85" s="38"/>
      <c r="F85" s="38"/>
      <c r="G85" s="38"/>
      <c r="H85" s="38"/>
      <c r="I85" s="38"/>
      <c r="J85" s="38"/>
      <c r="K85" s="38"/>
      <c r="L85" s="38"/>
    </row>
    <row r="86" spans="1:12" x14ac:dyDescent="0.2">
      <c r="A86" s="62"/>
      <c r="B86" s="62"/>
      <c r="C86" s="38"/>
      <c r="D86" s="38"/>
      <c r="E86" s="38"/>
      <c r="F86" s="38"/>
      <c r="G86" s="38"/>
      <c r="H86" s="38"/>
      <c r="I86" s="38"/>
      <c r="J86" s="38"/>
      <c r="K86" s="38"/>
      <c r="L86" s="38"/>
    </row>
    <row r="87" spans="1:12" x14ac:dyDescent="0.2">
      <c r="A87" s="62"/>
      <c r="B87" s="62"/>
      <c r="C87" s="38"/>
      <c r="D87" s="38"/>
      <c r="E87" s="38"/>
      <c r="F87" s="38"/>
      <c r="G87" s="38"/>
      <c r="H87" s="38"/>
      <c r="I87" s="38"/>
      <c r="J87" s="38"/>
      <c r="K87" s="38"/>
      <c r="L87" s="38"/>
    </row>
    <row r="88" spans="1:12" x14ac:dyDescent="0.2">
      <c r="A88" s="62"/>
      <c r="B88" s="62"/>
      <c r="C88" s="38"/>
      <c r="D88" s="38"/>
      <c r="E88" s="38"/>
      <c r="F88" s="38"/>
      <c r="G88" s="38"/>
      <c r="H88" s="38"/>
      <c r="I88" s="38"/>
      <c r="J88" s="38"/>
      <c r="K88" s="38"/>
      <c r="L88" s="38"/>
    </row>
    <row r="89" spans="1:12" x14ac:dyDescent="0.2">
      <c r="A89" s="62"/>
      <c r="B89" s="62"/>
      <c r="C89" s="38"/>
      <c r="D89" s="38"/>
      <c r="E89" s="38"/>
      <c r="F89" s="38"/>
      <c r="G89" s="38"/>
      <c r="H89" s="38"/>
      <c r="I89" s="38"/>
      <c r="J89" s="38"/>
      <c r="K89" s="38"/>
      <c r="L89" s="38"/>
    </row>
    <row r="90" spans="1:12" x14ac:dyDescent="0.2">
      <c r="A90" s="62"/>
      <c r="B90" s="62"/>
      <c r="C90" s="38"/>
      <c r="D90" s="38"/>
      <c r="E90" s="38"/>
      <c r="F90" s="38"/>
      <c r="G90" s="38"/>
      <c r="H90" s="38"/>
      <c r="I90" s="38"/>
      <c r="J90" s="38"/>
      <c r="K90" s="38"/>
      <c r="L90" s="38"/>
    </row>
    <row r="91" spans="1:12" x14ac:dyDescent="0.2">
      <c r="A91" s="62"/>
      <c r="B91" s="62"/>
      <c r="C91" s="38"/>
      <c r="D91" s="38"/>
      <c r="E91" s="38"/>
      <c r="F91" s="38"/>
      <c r="G91" s="38"/>
      <c r="H91" s="38"/>
      <c r="I91" s="38"/>
      <c r="J91" s="38"/>
      <c r="K91" s="38"/>
      <c r="L91" s="38"/>
    </row>
    <row r="92" spans="1:12" x14ac:dyDescent="0.2">
      <c r="A92" s="62"/>
      <c r="B92" s="62"/>
      <c r="C92" s="38"/>
      <c r="D92" s="38"/>
      <c r="E92" s="38"/>
      <c r="F92" s="38"/>
      <c r="G92" s="38"/>
      <c r="H92" s="38"/>
      <c r="I92" s="38"/>
      <c r="J92" s="38"/>
      <c r="K92" s="38"/>
      <c r="L92" s="38"/>
    </row>
    <row r="93" spans="1:12" x14ac:dyDescent="0.2">
      <c r="A93" s="62"/>
      <c r="B93" s="62"/>
      <c r="C93" s="38"/>
      <c r="D93" s="38"/>
      <c r="E93" s="38"/>
      <c r="F93" s="38"/>
      <c r="G93" s="38"/>
      <c r="H93" s="38"/>
      <c r="I93" s="38"/>
      <c r="J93" s="38"/>
      <c r="K93" s="38"/>
      <c r="L93" s="38"/>
    </row>
    <row r="94" spans="1:12" x14ac:dyDescent="0.2">
      <c r="A94" s="62"/>
      <c r="B94" s="62"/>
      <c r="C94" s="38"/>
      <c r="D94" s="38"/>
      <c r="E94" s="38"/>
      <c r="F94" s="38"/>
      <c r="G94" s="38"/>
      <c r="H94" s="38"/>
      <c r="I94" s="38"/>
      <c r="J94" s="38"/>
      <c r="K94" s="38"/>
      <c r="L94" s="38"/>
    </row>
    <row r="95" spans="1:12" x14ac:dyDescent="0.2">
      <c r="A95" s="62"/>
      <c r="B95" s="62"/>
      <c r="C95" s="38"/>
      <c r="D95" s="38"/>
      <c r="E95" s="38"/>
      <c r="F95" s="38"/>
      <c r="G95" s="38"/>
      <c r="H95" s="38"/>
      <c r="I95" s="38"/>
      <c r="J95" s="38"/>
      <c r="K95" s="38"/>
      <c r="L95" s="38"/>
    </row>
    <row r="96" spans="1:12" x14ac:dyDescent="0.2">
      <c r="A96" s="62"/>
      <c r="B96" s="62"/>
      <c r="C96" s="38"/>
      <c r="D96" s="38"/>
      <c r="E96" s="38"/>
      <c r="F96" s="38"/>
      <c r="G96" s="38"/>
      <c r="H96" s="38"/>
      <c r="I96" s="38"/>
      <c r="J96" s="38"/>
      <c r="K96" s="38"/>
      <c r="L96" s="38"/>
    </row>
    <row r="97" spans="1:12" x14ac:dyDescent="0.2">
      <c r="A97" s="62"/>
      <c r="B97" s="62"/>
      <c r="C97" s="38"/>
      <c r="D97" s="38"/>
      <c r="E97" s="38"/>
      <c r="F97" s="38"/>
      <c r="G97" s="38"/>
      <c r="H97" s="38"/>
      <c r="I97" s="38"/>
      <c r="J97" s="38"/>
      <c r="K97" s="38"/>
      <c r="L97" s="38"/>
    </row>
    <row r="98" spans="1:12" x14ac:dyDescent="0.2">
      <c r="A98" s="62"/>
      <c r="B98" s="62"/>
      <c r="C98" s="38"/>
      <c r="D98" s="38"/>
      <c r="E98" s="38"/>
      <c r="F98" s="38"/>
      <c r="G98" s="38"/>
      <c r="H98" s="38"/>
      <c r="I98" s="38"/>
      <c r="J98" s="38"/>
      <c r="K98" s="38"/>
      <c r="L98" s="38"/>
    </row>
    <row r="99" spans="1:12" x14ac:dyDescent="0.2">
      <c r="A99" s="62"/>
      <c r="B99" s="62"/>
      <c r="C99" s="38"/>
      <c r="D99" s="38"/>
      <c r="E99" s="38"/>
      <c r="F99" s="38"/>
      <c r="G99" s="38"/>
      <c r="H99" s="38"/>
      <c r="I99" s="38"/>
      <c r="J99" s="38"/>
      <c r="K99" s="38"/>
      <c r="L99" s="38"/>
    </row>
    <row r="100" spans="1:12" x14ac:dyDescent="0.2">
      <c r="A100" s="62"/>
      <c r="B100" s="62"/>
      <c r="C100" s="38"/>
      <c r="D100" s="38"/>
      <c r="E100" s="38"/>
      <c r="F100" s="38"/>
      <c r="G100" s="38"/>
      <c r="H100" s="38"/>
      <c r="I100" s="38"/>
      <c r="J100" s="38"/>
      <c r="K100" s="38"/>
      <c r="L100" s="38"/>
    </row>
    <row r="101" spans="1:12" x14ac:dyDescent="0.2">
      <c r="A101" s="62"/>
      <c r="B101" s="62"/>
      <c r="C101" s="38"/>
      <c r="D101" s="38"/>
      <c r="E101" s="38"/>
      <c r="F101" s="38"/>
      <c r="G101" s="38"/>
      <c r="H101" s="38"/>
      <c r="I101" s="38"/>
      <c r="J101" s="38"/>
      <c r="K101" s="38"/>
      <c r="L101" s="38"/>
    </row>
    <row r="102" spans="1:12" x14ac:dyDescent="0.2">
      <c r="A102" s="62"/>
      <c r="B102" s="62"/>
      <c r="C102" s="38"/>
      <c r="D102" s="38"/>
      <c r="E102" s="38"/>
      <c r="F102" s="38"/>
      <c r="G102" s="38"/>
      <c r="H102" s="38"/>
      <c r="I102" s="38"/>
      <c r="J102" s="38"/>
      <c r="K102" s="38"/>
      <c r="L102" s="38"/>
    </row>
    <row r="103" spans="1:12" x14ac:dyDescent="0.2">
      <c r="A103" s="62"/>
      <c r="B103" s="62"/>
      <c r="C103" s="38"/>
      <c r="D103" s="38"/>
      <c r="E103" s="38"/>
      <c r="F103" s="38"/>
      <c r="G103" s="38"/>
      <c r="H103" s="38"/>
      <c r="I103" s="38"/>
      <c r="J103" s="38"/>
      <c r="K103" s="38"/>
      <c r="L103" s="38"/>
    </row>
    <row r="104" spans="1:12" x14ac:dyDescent="0.2">
      <c r="A104" s="62"/>
      <c r="B104" s="62"/>
      <c r="C104" s="38"/>
      <c r="D104" s="38"/>
      <c r="E104" s="38"/>
      <c r="F104" s="38"/>
      <c r="G104" s="38"/>
      <c r="H104" s="38"/>
      <c r="I104" s="38"/>
      <c r="J104" s="38"/>
      <c r="K104" s="38"/>
      <c r="L104" s="38"/>
    </row>
    <row r="105" spans="1:12" x14ac:dyDescent="0.2">
      <c r="A105" s="62"/>
      <c r="B105" s="62"/>
      <c r="C105" s="38"/>
      <c r="D105" s="38"/>
      <c r="E105" s="38"/>
      <c r="F105" s="38"/>
      <c r="G105" s="38"/>
      <c r="H105" s="38"/>
      <c r="I105" s="38"/>
      <c r="J105" s="38"/>
      <c r="K105" s="38"/>
      <c r="L105" s="38"/>
    </row>
    <row r="106" spans="1:12" x14ac:dyDescent="0.2">
      <c r="A106" s="62"/>
      <c r="B106" s="62"/>
      <c r="C106" s="38"/>
      <c r="D106" s="38"/>
      <c r="E106" s="38"/>
      <c r="F106" s="38"/>
      <c r="G106" s="38"/>
      <c r="H106" s="38"/>
      <c r="I106" s="38"/>
      <c r="J106" s="38"/>
      <c r="K106" s="38"/>
      <c r="L106" s="38"/>
    </row>
    <row r="107" spans="1:12" x14ac:dyDescent="0.2">
      <c r="A107" s="62"/>
      <c r="B107" s="62"/>
      <c r="C107" s="38"/>
      <c r="D107" s="38"/>
      <c r="E107" s="38"/>
      <c r="F107" s="38"/>
      <c r="G107" s="38"/>
      <c r="H107" s="38"/>
      <c r="I107" s="38"/>
      <c r="J107" s="38"/>
      <c r="K107" s="38"/>
      <c r="L107" s="38"/>
    </row>
    <row r="108" spans="1:12" x14ac:dyDescent="0.2">
      <c r="A108" s="62"/>
      <c r="B108" s="62"/>
      <c r="C108" s="38"/>
      <c r="D108" s="38"/>
      <c r="E108" s="38"/>
      <c r="F108" s="38"/>
      <c r="G108" s="38"/>
      <c r="H108" s="38"/>
      <c r="I108" s="38"/>
      <c r="J108" s="38"/>
      <c r="K108" s="38"/>
      <c r="L108" s="38"/>
    </row>
    <row r="109" spans="1:12" x14ac:dyDescent="0.2">
      <c r="A109" s="62"/>
      <c r="B109" s="62"/>
      <c r="C109" s="38"/>
      <c r="D109" s="38"/>
      <c r="E109" s="38"/>
      <c r="F109" s="38"/>
      <c r="G109" s="38"/>
      <c r="H109" s="38"/>
      <c r="I109" s="38"/>
      <c r="J109" s="38"/>
      <c r="K109" s="38"/>
      <c r="L109" s="38"/>
    </row>
    <row r="110" spans="1:12" x14ac:dyDescent="0.2">
      <c r="A110" s="62"/>
      <c r="B110" s="62"/>
      <c r="C110" s="38"/>
      <c r="D110" s="38"/>
      <c r="E110" s="38"/>
      <c r="F110" s="38"/>
      <c r="G110" s="38"/>
      <c r="H110" s="38"/>
      <c r="I110" s="38"/>
      <c r="J110" s="38"/>
      <c r="K110" s="38"/>
      <c r="L110" s="38"/>
    </row>
    <row r="111" spans="1:12" x14ac:dyDescent="0.2">
      <c r="A111" s="62"/>
      <c r="B111" s="62"/>
      <c r="C111" s="38"/>
      <c r="D111" s="38"/>
      <c r="E111" s="38"/>
      <c r="F111" s="38"/>
      <c r="G111" s="38"/>
      <c r="H111" s="38"/>
      <c r="I111" s="38"/>
      <c r="J111" s="38"/>
      <c r="K111" s="38"/>
      <c r="L111" s="38"/>
    </row>
    <row r="112" spans="1:12" x14ac:dyDescent="0.2">
      <c r="A112" s="62"/>
      <c r="B112" s="62"/>
      <c r="C112" s="38"/>
      <c r="D112" s="38"/>
      <c r="E112" s="38"/>
      <c r="F112" s="38"/>
      <c r="G112" s="38"/>
      <c r="H112" s="38"/>
      <c r="I112" s="38"/>
      <c r="J112" s="38"/>
      <c r="K112" s="38"/>
      <c r="L112" s="38"/>
    </row>
    <row r="113" spans="1:12" x14ac:dyDescent="0.2">
      <c r="A113" s="62"/>
      <c r="B113" s="62"/>
      <c r="C113" s="38"/>
      <c r="D113" s="38"/>
      <c r="E113" s="38"/>
      <c r="F113" s="38"/>
      <c r="G113" s="38"/>
      <c r="H113" s="38"/>
      <c r="I113" s="38"/>
      <c r="J113" s="38"/>
      <c r="K113" s="38"/>
      <c r="L113" s="38"/>
    </row>
    <row r="114" spans="1:12" x14ac:dyDescent="0.2">
      <c r="A114" s="62"/>
      <c r="B114" s="62"/>
      <c r="C114" s="38"/>
      <c r="D114" s="38"/>
      <c r="E114" s="38"/>
      <c r="F114" s="38"/>
      <c r="G114" s="38"/>
      <c r="H114" s="38"/>
      <c r="I114" s="38"/>
      <c r="J114" s="38"/>
      <c r="K114" s="38"/>
      <c r="L114" s="38"/>
    </row>
    <row r="115" spans="1:12" x14ac:dyDescent="0.2">
      <c r="A115" s="62"/>
      <c r="B115" s="62"/>
      <c r="C115" s="38"/>
      <c r="D115" s="38"/>
      <c r="E115" s="38"/>
      <c r="F115" s="38"/>
      <c r="G115" s="38"/>
      <c r="H115" s="38"/>
      <c r="I115" s="38"/>
      <c r="J115" s="38"/>
      <c r="K115" s="38"/>
      <c r="L115" s="38"/>
    </row>
    <row r="116" spans="1:12" x14ac:dyDescent="0.2">
      <c r="A116" s="62"/>
      <c r="B116" s="62"/>
      <c r="C116" s="38"/>
      <c r="D116" s="38"/>
      <c r="E116" s="38"/>
      <c r="F116" s="38"/>
      <c r="G116" s="38"/>
      <c r="H116" s="38"/>
      <c r="I116" s="38"/>
      <c r="J116" s="38"/>
      <c r="K116" s="38"/>
      <c r="L116" s="38"/>
    </row>
    <row r="117" spans="1:12" x14ac:dyDescent="0.2">
      <c r="A117" s="62"/>
      <c r="B117" s="62"/>
      <c r="C117" s="38"/>
      <c r="D117" s="38"/>
      <c r="E117" s="38"/>
      <c r="F117" s="38"/>
      <c r="G117" s="38"/>
      <c r="H117" s="38"/>
      <c r="I117" s="38"/>
      <c r="J117" s="38"/>
      <c r="K117" s="38"/>
      <c r="L117" s="38"/>
    </row>
    <row r="118" spans="1:12" x14ac:dyDescent="0.2">
      <c r="A118" s="62"/>
      <c r="B118" s="62"/>
      <c r="C118" s="38"/>
      <c r="D118" s="38"/>
      <c r="E118" s="38"/>
      <c r="F118" s="38"/>
      <c r="G118" s="38"/>
      <c r="H118" s="38"/>
      <c r="I118" s="38"/>
      <c r="J118" s="38"/>
      <c r="K118" s="38"/>
      <c r="L118" s="38"/>
    </row>
    <row r="119" spans="1:12" x14ac:dyDescent="0.2">
      <c r="A119" s="62"/>
      <c r="B119" s="62"/>
      <c r="C119" s="38"/>
      <c r="D119" s="38"/>
      <c r="E119" s="38"/>
      <c r="F119" s="38"/>
      <c r="G119" s="38"/>
      <c r="H119" s="38"/>
      <c r="I119" s="38"/>
      <c r="J119" s="38"/>
      <c r="K119" s="38"/>
      <c r="L119" s="38"/>
    </row>
    <row r="120" spans="1:12" x14ac:dyDescent="0.2">
      <c r="A120" s="62"/>
      <c r="B120" s="62"/>
      <c r="C120" s="38"/>
      <c r="D120" s="38"/>
      <c r="E120" s="38"/>
      <c r="F120" s="38"/>
      <c r="G120" s="38"/>
      <c r="H120" s="38"/>
      <c r="I120" s="38"/>
      <c r="J120" s="38"/>
      <c r="K120" s="38"/>
      <c r="L120" s="38"/>
    </row>
    <row r="121" spans="1:12" x14ac:dyDescent="0.2">
      <c r="A121" s="62"/>
      <c r="B121" s="62"/>
      <c r="C121" s="38"/>
      <c r="D121" s="38"/>
      <c r="E121" s="38"/>
      <c r="F121" s="38"/>
      <c r="G121" s="38"/>
      <c r="H121" s="38"/>
      <c r="I121" s="38"/>
      <c r="J121" s="38"/>
      <c r="K121" s="38"/>
      <c r="L121" s="38"/>
    </row>
    <row r="122" spans="1:12" x14ac:dyDescent="0.2">
      <c r="A122" s="62"/>
      <c r="B122" s="62"/>
      <c r="C122" s="38"/>
      <c r="D122" s="38"/>
      <c r="E122" s="38"/>
      <c r="F122" s="38"/>
      <c r="G122" s="38"/>
      <c r="H122" s="38"/>
      <c r="I122" s="38"/>
      <c r="J122" s="38"/>
      <c r="K122" s="38"/>
      <c r="L122" s="38"/>
    </row>
    <row r="123" spans="1:12" x14ac:dyDescent="0.2">
      <c r="A123" s="62"/>
      <c r="B123" s="62"/>
      <c r="C123" s="38"/>
      <c r="D123" s="38"/>
      <c r="E123" s="38"/>
      <c r="F123" s="38"/>
      <c r="G123" s="38"/>
      <c r="H123" s="38"/>
      <c r="I123" s="38"/>
      <c r="J123" s="38"/>
      <c r="K123" s="38"/>
      <c r="L123" s="38"/>
    </row>
    <row r="124" spans="1:12" x14ac:dyDescent="0.2">
      <c r="A124" s="62"/>
      <c r="B124" s="62"/>
      <c r="C124" s="38"/>
      <c r="D124" s="38"/>
      <c r="E124" s="38"/>
      <c r="F124" s="38"/>
      <c r="G124" s="38"/>
      <c r="H124" s="38"/>
      <c r="I124" s="38"/>
      <c r="J124" s="38"/>
      <c r="K124" s="38"/>
      <c r="L124" s="38"/>
    </row>
    <row r="125" spans="1:12" x14ac:dyDescent="0.2">
      <c r="A125" s="62"/>
      <c r="B125" s="62"/>
      <c r="C125" s="38"/>
      <c r="D125" s="38"/>
      <c r="E125" s="38"/>
      <c r="F125" s="38"/>
      <c r="G125" s="38"/>
      <c r="H125" s="38"/>
      <c r="I125" s="38"/>
      <c r="J125" s="38"/>
      <c r="K125" s="38"/>
      <c r="L125" s="38"/>
    </row>
    <row r="126" spans="1:12" x14ac:dyDescent="0.2">
      <c r="A126" s="62"/>
      <c r="B126" s="62"/>
      <c r="C126" s="38"/>
      <c r="D126" s="38"/>
      <c r="E126" s="38"/>
      <c r="F126" s="38"/>
      <c r="G126" s="38"/>
      <c r="H126" s="38"/>
      <c r="I126" s="38"/>
      <c r="J126" s="38"/>
      <c r="K126" s="38"/>
      <c r="L126" s="38"/>
    </row>
    <row r="127" spans="1:12" x14ac:dyDescent="0.2">
      <c r="A127" s="62"/>
      <c r="B127" s="62"/>
      <c r="C127" s="38"/>
      <c r="D127" s="38"/>
      <c r="E127" s="38"/>
      <c r="F127" s="38"/>
      <c r="G127" s="38"/>
      <c r="H127" s="38"/>
      <c r="I127" s="38"/>
      <c r="J127" s="38"/>
      <c r="K127" s="38"/>
      <c r="L127" s="38"/>
    </row>
    <row r="128" spans="1:12" x14ac:dyDescent="0.2">
      <c r="A128" s="62"/>
      <c r="B128" s="62"/>
      <c r="C128" s="38"/>
      <c r="D128" s="38"/>
      <c r="E128" s="38"/>
      <c r="F128" s="38"/>
      <c r="G128" s="38"/>
      <c r="H128" s="38"/>
      <c r="I128" s="38"/>
      <c r="J128" s="38"/>
      <c r="K128" s="38"/>
      <c r="L128" s="38"/>
    </row>
    <row r="129" spans="1:12" x14ac:dyDescent="0.2">
      <c r="A129" s="62"/>
      <c r="B129" s="62"/>
      <c r="C129" s="38"/>
      <c r="D129" s="38"/>
      <c r="E129" s="38"/>
      <c r="F129" s="38"/>
      <c r="G129" s="38"/>
      <c r="H129" s="38"/>
      <c r="I129" s="38"/>
      <c r="J129" s="38"/>
      <c r="K129" s="38"/>
      <c r="L129" s="38"/>
    </row>
    <row r="130" spans="1:12" x14ac:dyDescent="0.2">
      <c r="A130" s="62"/>
      <c r="B130" s="62"/>
      <c r="C130" s="38"/>
      <c r="D130" s="38"/>
      <c r="E130" s="38"/>
      <c r="F130" s="38"/>
      <c r="G130" s="38"/>
      <c r="H130" s="38"/>
      <c r="I130" s="38"/>
      <c r="J130" s="38"/>
      <c r="K130" s="38"/>
      <c r="L130" s="38"/>
    </row>
    <row r="131" spans="1:12" x14ac:dyDescent="0.2">
      <c r="A131" s="62"/>
      <c r="B131" s="62"/>
      <c r="C131" s="38"/>
      <c r="D131" s="38"/>
      <c r="E131" s="38"/>
      <c r="F131" s="38"/>
      <c r="G131" s="38"/>
      <c r="H131" s="38"/>
      <c r="I131" s="38"/>
      <c r="J131" s="38"/>
      <c r="K131" s="38"/>
      <c r="L131" s="38"/>
    </row>
    <row r="132" spans="1:12" x14ac:dyDescent="0.2">
      <c r="A132" s="62"/>
      <c r="B132" s="62"/>
      <c r="C132" s="38"/>
      <c r="D132" s="38"/>
      <c r="E132" s="38"/>
      <c r="F132" s="38"/>
      <c r="G132" s="38"/>
      <c r="H132" s="38"/>
      <c r="I132" s="38"/>
      <c r="J132" s="38"/>
      <c r="K132" s="38"/>
      <c r="L132" s="38"/>
    </row>
    <row r="133" spans="1:12" x14ac:dyDescent="0.2">
      <c r="A133" s="62"/>
      <c r="B133" s="62"/>
      <c r="C133" s="38"/>
      <c r="D133" s="38"/>
      <c r="E133" s="38"/>
      <c r="F133" s="38"/>
      <c r="G133" s="38"/>
      <c r="H133" s="38"/>
      <c r="I133" s="38"/>
      <c r="J133" s="38"/>
      <c r="K133" s="38"/>
      <c r="L133" s="38"/>
    </row>
    <row r="134" spans="1:12" x14ac:dyDescent="0.2">
      <c r="A134" s="62"/>
      <c r="B134" s="62"/>
      <c r="C134" s="38"/>
      <c r="D134" s="38"/>
      <c r="E134" s="38"/>
      <c r="F134" s="38"/>
      <c r="G134" s="38"/>
      <c r="H134" s="38"/>
      <c r="I134" s="38"/>
      <c r="J134" s="38"/>
      <c r="K134" s="38"/>
      <c r="L134" s="38"/>
    </row>
    <row r="135" spans="1:12" x14ac:dyDescent="0.2">
      <c r="A135" s="62"/>
      <c r="B135" s="62"/>
      <c r="C135" s="38"/>
      <c r="D135" s="38"/>
      <c r="E135" s="38"/>
      <c r="F135" s="38"/>
      <c r="G135" s="38"/>
      <c r="H135" s="38"/>
      <c r="I135" s="38"/>
      <c r="J135" s="38"/>
      <c r="K135" s="38"/>
      <c r="L135" s="38"/>
    </row>
    <row r="136" spans="1:12" x14ac:dyDescent="0.2">
      <c r="A136" s="62"/>
      <c r="B136" s="62"/>
      <c r="C136" s="38"/>
      <c r="D136" s="38"/>
      <c r="E136" s="38"/>
      <c r="F136" s="38"/>
      <c r="G136" s="38"/>
      <c r="H136" s="38"/>
      <c r="I136" s="38"/>
      <c r="J136" s="38"/>
      <c r="K136" s="38"/>
      <c r="L136" s="38"/>
    </row>
    <row r="137" spans="1:12" x14ac:dyDescent="0.2">
      <c r="A137" s="62"/>
      <c r="B137" s="62"/>
      <c r="C137" s="38"/>
      <c r="D137" s="38"/>
      <c r="E137" s="38"/>
      <c r="F137" s="38"/>
      <c r="G137" s="38"/>
      <c r="H137" s="38"/>
      <c r="I137" s="38"/>
      <c r="J137" s="38"/>
      <c r="K137" s="38"/>
      <c r="L137" s="38"/>
    </row>
    <row r="138" spans="1:12" x14ac:dyDescent="0.2">
      <c r="A138" s="62"/>
      <c r="B138" s="62"/>
      <c r="C138" s="38"/>
      <c r="D138" s="38"/>
      <c r="E138" s="38"/>
      <c r="F138" s="38"/>
      <c r="G138" s="38"/>
      <c r="H138" s="38"/>
      <c r="I138" s="38"/>
      <c r="J138" s="38"/>
      <c r="K138" s="38"/>
      <c r="L138" s="38"/>
    </row>
    <row r="139" spans="1:12" x14ac:dyDescent="0.2">
      <c r="A139" s="62"/>
      <c r="B139" s="62"/>
      <c r="C139" s="38"/>
      <c r="D139" s="38"/>
      <c r="E139" s="38"/>
      <c r="F139" s="38"/>
      <c r="G139" s="38"/>
      <c r="H139" s="38"/>
      <c r="I139" s="38"/>
      <c r="J139" s="38"/>
      <c r="K139" s="38"/>
      <c r="L139" s="38"/>
    </row>
    <row r="140" spans="1:12" x14ac:dyDescent="0.2">
      <c r="A140" s="62"/>
      <c r="B140" s="62"/>
      <c r="C140" s="38"/>
      <c r="D140" s="38"/>
      <c r="E140" s="38"/>
      <c r="F140" s="38"/>
      <c r="G140" s="38"/>
      <c r="H140" s="38"/>
      <c r="I140" s="38"/>
      <c r="J140" s="38"/>
      <c r="K140" s="38"/>
      <c r="L140" s="38"/>
    </row>
    <row r="141" spans="1:12" x14ac:dyDescent="0.2">
      <c r="A141" s="62"/>
      <c r="B141" s="62"/>
      <c r="C141" s="38"/>
      <c r="D141" s="38"/>
      <c r="E141" s="38"/>
      <c r="F141" s="38"/>
      <c r="G141" s="38"/>
      <c r="H141" s="38"/>
      <c r="I141" s="38"/>
      <c r="J141" s="38"/>
      <c r="K141" s="38"/>
      <c r="L141" s="38"/>
    </row>
    <row r="142" spans="1:12" x14ac:dyDescent="0.2">
      <c r="A142" s="62"/>
      <c r="B142" s="62"/>
      <c r="C142" s="38"/>
      <c r="D142" s="38"/>
      <c r="E142" s="38"/>
      <c r="F142" s="38"/>
      <c r="G142" s="38"/>
      <c r="H142" s="38"/>
      <c r="I142" s="38"/>
      <c r="J142" s="38"/>
      <c r="K142" s="38"/>
      <c r="L142" s="38"/>
    </row>
    <row r="143" spans="1:12" x14ac:dyDescent="0.2">
      <c r="A143" s="62"/>
      <c r="B143" s="62"/>
      <c r="C143" s="38"/>
      <c r="D143" s="38"/>
      <c r="E143" s="38"/>
      <c r="F143" s="38"/>
      <c r="G143" s="38"/>
      <c r="H143" s="38"/>
      <c r="I143" s="38"/>
      <c r="J143" s="38"/>
      <c r="K143" s="38"/>
      <c r="L143" s="38"/>
    </row>
    <row r="144" spans="1:12" x14ac:dyDescent="0.2">
      <c r="A144" s="62"/>
      <c r="B144" s="62"/>
      <c r="C144" s="38"/>
      <c r="D144" s="38"/>
      <c r="E144" s="38"/>
      <c r="F144" s="38"/>
      <c r="G144" s="38"/>
      <c r="H144" s="38"/>
      <c r="I144" s="38"/>
      <c r="J144" s="38"/>
      <c r="K144" s="38"/>
      <c r="L144" s="38"/>
    </row>
    <row r="145" spans="1:12" x14ac:dyDescent="0.2">
      <c r="A145" s="62"/>
      <c r="B145" s="62"/>
      <c r="C145" s="38"/>
      <c r="D145" s="38"/>
      <c r="E145" s="38"/>
      <c r="F145" s="38"/>
      <c r="G145" s="38"/>
      <c r="H145" s="38"/>
      <c r="I145" s="38"/>
      <c r="J145" s="38"/>
      <c r="K145" s="38"/>
      <c r="L145" s="38"/>
    </row>
    <row r="146" spans="1:12" x14ac:dyDescent="0.2">
      <c r="A146" s="62"/>
      <c r="B146" s="62"/>
      <c r="C146" s="38"/>
      <c r="D146" s="38"/>
      <c r="E146" s="38"/>
      <c r="F146" s="38"/>
      <c r="G146" s="38"/>
      <c r="H146" s="38"/>
      <c r="I146" s="38"/>
      <c r="J146" s="38"/>
      <c r="K146" s="38"/>
      <c r="L146" s="38"/>
    </row>
    <row r="147" spans="1:12" x14ac:dyDescent="0.2">
      <c r="A147" s="62"/>
      <c r="B147" s="62"/>
      <c r="C147" s="38"/>
      <c r="D147" s="38"/>
      <c r="E147" s="38"/>
      <c r="F147" s="38"/>
      <c r="G147" s="38"/>
      <c r="H147" s="38"/>
      <c r="I147" s="38"/>
      <c r="J147" s="38"/>
      <c r="K147" s="38"/>
      <c r="L147" s="38"/>
    </row>
    <row r="148" spans="1:12" x14ac:dyDescent="0.2">
      <c r="A148" s="62"/>
      <c r="B148" s="62"/>
      <c r="C148" s="38"/>
      <c r="D148" s="38"/>
      <c r="E148" s="38"/>
      <c r="F148" s="38"/>
      <c r="G148" s="38"/>
      <c r="H148" s="38"/>
      <c r="I148" s="38"/>
      <c r="J148" s="38"/>
      <c r="K148" s="38"/>
      <c r="L148" s="38"/>
    </row>
    <row r="149" spans="1:12" x14ac:dyDescent="0.2">
      <c r="A149" s="62"/>
      <c r="B149" s="62"/>
      <c r="C149" s="38"/>
      <c r="D149" s="38"/>
      <c r="E149" s="38"/>
      <c r="F149" s="38"/>
      <c r="G149" s="38"/>
      <c r="H149" s="38"/>
      <c r="I149" s="38"/>
      <c r="J149" s="38"/>
      <c r="K149" s="38"/>
      <c r="L149" s="38"/>
    </row>
  </sheetData>
  <mergeCells count="23">
    <mergeCell ref="A7:B7"/>
    <mergeCell ref="B39:B40"/>
    <mergeCell ref="A45:A46"/>
    <mergeCell ref="B45:B46"/>
    <mergeCell ref="A8:B8"/>
    <mergeCell ref="A9:B9"/>
    <mergeCell ref="A10:B10"/>
    <mergeCell ref="A11:B11"/>
    <mergeCell ref="A28:L28"/>
    <mergeCell ref="A3:L3"/>
    <mergeCell ref="A1:L1"/>
    <mergeCell ref="F4:F5"/>
    <mergeCell ref="G4:G5"/>
    <mergeCell ref="H4:H5"/>
    <mergeCell ref="L4:L5"/>
    <mergeCell ref="A4:A5"/>
    <mergeCell ref="B4:B5"/>
    <mergeCell ref="I4:I5"/>
    <mergeCell ref="K4:K5"/>
    <mergeCell ref="C4:C5"/>
    <mergeCell ref="D4:D5"/>
    <mergeCell ref="E4:E5"/>
    <mergeCell ref="J4:J5"/>
  </mergeCells>
  <conditionalFormatting sqref="B29">
    <cfRule type="cellIs" dxfId="267" priority="504" operator="equal">
      <formula>1</formula>
    </cfRule>
  </conditionalFormatting>
  <conditionalFormatting sqref="B30">
    <cfRule type="cellIs" dxfId="266" priority="503" operator="equal">
      <formula>0</formula>
    </cfRule>
  </conditionalFormatting>
  <conditionalFormatting sqref="B31">
    <cfRule type="cellIs" dxfId="265" priority="502" operator="equal">
      <formula>"J"</formula>
    </cfRule>
  </conditionalFormatting>
  <conditionalFormatting sqref="B32">
    <cfRule type="cellIs" dxfId="264" priority="501" operator="equal">
      <formula>"NA"</formula>
    </cfRule>
  </conditionalFormatting>
  <conditionalFormatting sqref="C13:F19">
    <cfRule type="cellIs" dxfId="263" priority="485" operator="equal">
      <formula>"NA"</formula>
    </cfRule>
    <cfRule type="cellIs" dxfId="262" priority="486" operator="equal">
      <formula>"J"</formula>
    </cfRule>
    <cfRule type="cellIs" dxfId="261" priority="487" operator="equal">
      <formula>0</formula>
    </cfRule>
    <cfRule type="cellIs" dxfId="260" priority="488" operator="equal">
      <formula>1</formula>
    </cfRule>
  </conditionalFormatting>
  <conditionalFormatting sqref="C15:F15 C18 E18:F18 D16:D19">
    <cfRule type="cellIs" dxfId="259" priority="378" operator="equal">
      <formula>"NA"</formula>
    </cfRule>
    <cfRule type="cellIs" dxfId="258" priority="379" operator="equal">
      <formula>"J"</formula>
    </cfRule>
    <cfRule type="cellIs" dxfId="257" priority="380" operator="equal">
      <formula>0</formula>
    </cfRule>
    <cfRule type="cellIs" dxfId="256" priority="381" operator="equal">
      <formula>1</formula>
    </cfRule>
  </conditionalFormatting>
  <conditionalFormatting sqref="G20">
    <cfRule type="cellIs" dxfId="255" priority="285" operator="equal">
      <formula>"NA"</formula>
    </cfRule>
    <cfRule type="cellIs" dxfId="254" priority="286" operator="equal">
      <formula>"J"</formula>
    </cfRule>
    <cfRule type="cellIs" dxfId="253" priority="287" operator="equal">
      <formula>0</formula>
    </cfRule>
    <cfRule type="cellIs" dxfId="252" priority="288" operator="equal">
      <formula>1</formula>
    </cfRule>
  </conditionalFormatting>
  <conditionalFormatting sqref="G20">
    <cfRule type="cellIs" dxfId="251" priority="281" operator="equal">
      <formula>"NA"</formula>
    </cfRule>
    <cfRule type="cellIs" dxfId="250" priority="282" operator="equal">
      <formula>"J"</formula>
    </cfRule>
    <cfRule type="cellIs" dxfId="249" priority="283" operator="equal">
      <formula>0</formula>
    </cfRule>
    <cfRule type="cellIs" dxfId="248" priority="284" operator="equal">
      <formula>1</formula>
    </cfRule>
  </conditionalFormatting>
  <conditionalFormatting sqref="H20">
    <cfRule type="cellIs" dxfId="247" priority="277" operator="equal">
      <formula>"NA"</formula>
    </cfRule>
    <cfRule type="cellIs" dxfId="246" priority="278" operator="equal">
      <formula>"J"</formula>
    </cfRule>
    <cfRule type="cellIs" dxfId="245" priority="279" operator="equal">
      <formula>0</formula>
    </cfRule>
    <cfRule type="cellIs" dxfId="244" priority="280" operator="equal">
      <formula>1</formula>
    </cfRule>
  </conditionalFormatting>
  <conditionalFormatting sqref="H20">
    <cfRule type="cellIs" dxfId="243" priority="273" operator="equal">
      <formula>"NA"</formula>
    </cfRule>
    <cfRule type="cellIs" dxfId="242" priority="274" operator="equal">
      <formula>"J"</formula>
    </cfRule>
    <cfRule type="cellIs" dxfId="241" priority="275" operator="equal">
      <formula>0</formula>
    </cfRule>
    <cfRule type="cellIs" dxfId="240" priority="276" operator="equal">
      <formula>1</formula>
    </cfRule>
  </conditionalFormatting>
  <conditionalFormatting sqref="I20:J20">
    <cfRule type="cellIs" dxfId="239" priority="269" operator="equal">
      <formula>"NA"</formula>
    </cfRule>
    <cfRule type="cellIs" dxfId="238" priority="270" operator="equal">
      <formula>"J"</formula>
    </cfRule>
    <cfRule type="cellIs" dxfId="237" priority="271" operator="equal">
      <formula>0</formula>
    </cfRule>
    <cfRule type="cellIs" dxfId="236" priority="272" operator="equal">
      <formula>1</formula>
    </cfRule>
  </conditionalFormatting>
  <conditionalFormatting sqref="I20:J20">
    <cfRule type="cellIs" dxfId="235" priority="265" operator="equal">
      <formula>"NA"</formula>
    </cfRule>
    <cfRule type="cellIs" dxfId="234" priority="266" operator="equal">
      <formula>"J"</formula>
    </cfRule>
    <cfRule type="cellIs" dxfId="233" priority="267" operator="equal">
      <formula>0</formula>
    </cfRule>
    <cfRule type="cellIs" dxfId="232" priority="268" operator="equal">
      <formula>1</formula>
    </cfRule>
  </conditionalFormatting>
  <conditionalFormatting sqref="K20">
    <cfRule type="cellIs" dxfId="231" priority="261" operator="equal">
      <formula>"NA"</formula>
    </cfRule>
    <cfRule type="cellIs" dxfId="230" priority="262" operator="equal">
      <formula>"J"</formula>
    </cfRule>
    <cfRule type="cellIs" dxfId="229" priority="263" operator="equal">
      <formula>0</formula>
    </cfRule>
    <cfRule type="cellIs" dxfId="228" priority="264" operator="equal">
      <formula>1</formula>
    </cfRule>
  </conditionalFormatting>
  <conditionalFormatting sqref="K20">
    <cfRule type="cellIs" dxfId="227" priority="257" operator="equal">
      <formula>"NA"</formula>
    </cfRule>
    <cfRule type="cellIs" dxfId="226" priority="258" operator="equal">
      <formula>"J"</formula>
    </cfRule>
    <cfRule type="cellIs" dxfId="225" priority="259" operator="equal">
      <formula>0</formula>
    </cfRule>
    <cfRule type="cellIs" dxfId="224" priority="260" operator="equal">
      <formula>1</formula>
    </cfRule>
  </conditionalFormatting>
  <conditionalFormatting sqref="G22">
    <cfRule type="cellIs" dxfId="223" priority="221" operator="equal">
      <formula>"NA"</formula>
    </cfRule>
    <cfRule type="cellIs" dxfId="222" priority="222" operator="equal">
      <formula>"J"</formula>
    </cfRule>
    <cfRule type="cellIs" dxfId="221" priority="223" operator="equal">
      <formula>0</formula>
    </cfRule>
    <cfRule type="cellIs" dxfId="220" priority="224" operator="equal">
      <formula>1</formula>
    </cfRule>
  </conditionalFormatting>
  <conditionalFormatting sqref="G22">
    <cfRule type="cellIs" dxfId="219" priority="217" operator="equal">
      <formula>"NA"</formula>
    </cfRule>
    <cfRule type="cellIs" dxfId="218" priority="218" operator="equal">
      <formula>"J"</formula>
    </cfRule>
    <cfRule type="cellIs" dxfId="217" priority="219" operator="equal">
      <formula>0</formula>
    </cfRule>
    <cfRule type="cellIs" dxfId="216" priority="220" operator="equal">
      <formula>1</formula>
    </cfRule>
  </conditionalFormatting>
  <conditionalFormatting sqref="H22">
    <cfRule type="cellIs" dxfId="215" priority="213" operator="equal">
      <formula>"NA"</formula>
    </cfRule>
    <cfRule type="cellIs" dxfId="214" priority="214" operator="equal">
      <formula>"J"</formula>
    </cfRule>
    <cfRule type="cellIs" dxfId="213" priority="215" operator="equal">
      <formula>0</formula>
    </cfRule>
    <cfRule type="cellIs" dxfId="212" priority="216" operator="equal">
      <formula>1</formula>
    </cfRule>
  </conditionalFormatting>
  <conditionalFormatting sqref="H22">
    <cfRule type="cellIs" dxfId="211" priority="209" operator="equal">
      <formula>"NA"</formula>
    </cfRule>
    <cfRule type="cellIs" dxfId="210" priority="210" operator="equal">
      <formula>"J"</formula>
    </cfRule>
    <cfRule type="cellIs" dxfId="209" priority="211" operator="equal">
      <formula>0</formula>
    </cfRule>
    <cfRule type="cellIs" dxfId="208" priority="212" operator="equal">
      <formula>1</formula>
    </cfRule>
  </conditionalFormatting>
  <conditionalFormatting sqref="I22:J22">
    <cfRule type="cellIs" dxfId="207" priority="205" operator="equal">
      <formula>"NA"</formula>
    </cfRule>
    <cfRule type="cellIs" dxfId="206" priority="206" operator="equal">
      <formula>"J"</formula>
    </cfRule>
    <cfRule type="cellIs" dxfId="205" priority="207" operator="equal">
      <formula>0</formula>
    </cfRule>
    <cfRule type="cellIs" dxfId="204" priority="208" operator="equal">
      <formula>1</formula>
    </cfRule>
  </conditionalFormatting>
  <conditionalFormatting sqref="I22:J22">
    <cfRule type="cellIs" dxfId="203" priority="201" operator="equal">
      <formula>"NA"</formula>
    </cfRule>
    <cfRule type="cellIs" dxfId="202" priority="202" operator="equal">
      <formula>"J"</formula>
    </cfRule>
    <cfRule type="cellIs" dxfId="201" priority="203" operator="equal">
      <formula>0</formula>
    </cfRule>
    <cfRule type="cellIs" dxfId="200" priority="204" operator="equal">
      <formula>1</formula>
    </cfRule>
  </conditionalFormatting>
  <conditionalFormatting sqref="K22">
    <cfRule type="cellIs" dxfId="199" priority="197" operator="equal">
      <formula>"NA"</formula>
    </cfRule>
    <cfRule type="cellIs" dxfId="198" priority="198" operator="equal">
      <formula>"J"</formula>
    </cfRule>
    <cfRule type="cellIs" dxfId="197" priority="199" operator="equal">
      <formula>0</formula>
    </cfRule>
    <cfRule type="cellIs" dxfId="196" priority="200" operator="equal">
      <formula>1</formula>
    </cfRule>
  </conditionalFormatting>
  <conditionalFormatting sqref="K22">
    <cfRule type="cellIs" dxfId="195" priority="193" operator="equal">
      <formula>"NA"</formula>
    </cfRule>
    <cfRule type="cellIs" dxfId="194" priority="194" operator="equal">
      <formula>"J"</formula>
    </cfRule>
    <cfRule type="cellIs" dxfId="193" priority="195" operator="equal">
      <formula>0</formula>
    </cfRule>
    <cfRule type="cellIs" dxfId="192" priority="196" operator="equal">
      <formula>1</formula>
    </cfRule>
  </conditionalFormatting>
  <conditionalFormatting sqref="G23">
    <cfRule type="cellIs" dxfId="191" priority="189" operator="equal">
      <formula>"NA"</formula>
    </cfRule>
    <cfRule type="cellIs" dxfId="190" priority="190" operator="equal">
      <formula>"J"</formula>
    </cfRule>
    <cfRule type="cellIs" dxfId="189" priority="191" operator="equal">
      <formula>0</formula>
    </cfRule>
    <cfRule type="cellIs" dxfId="188" priority="192" operator="equal">
      <formula>1</formula>
    </cfRule>
  </conditionalFormatting>
  <conditionalFormatting sqref="I23:J23">
    <cfRule type="cellIs" dxfId="187" priority="185" operator="equal">
      <formula>"NA"</formula>
    </cfRule>
    <cfRule type="cellIs" dxfId="186" priority="186" operator="equal">
      <formula>"J"</formula>
    </cfRule>
    <cfRule type="cellIs" dxfId="185" priority="187" operator="equal">
      <formula>0</formula>
    </cfRule>
    <cfRule type="cellIs" dxfId="184" priority="188" operator="equal">
      <formula>1</formula>
    </cfRule>
  </conditionalFormatting>
  <conditionalFormatting sqref="K23">
    <cfRule type="cellIs" dxfId="183" priority="181" operator="equal">
      <formula>"NA"</formula>
    </cfRule>
    <cfRule type="cellIs" dxfId="182" priority="182" operator="equal">
      <formula>"J"</formula>
    </cfRule>
    <cfRule type="cellIs" dxfId="181" priority="183" operator="equal">
      <formula>0</formula>
    </cfRule>
    <cfRule type="cellIs" dxfId="180" priority="184" operator="equal">
      <formula>1</formula>
    </cfRule>
  </conditionalFormatting>
  <conditionalFormatting sqref="H23">
    <cfRule type="cellIs" dxfId="179" priority="177" operator="equal">
      <formula>"NA"</formula>
    </cfRule>
    <cfRule type="cellIs" dxfId="178" priority="178" operator="equal">
      <formula>"J"</formula>
    </cfRule>
    <cfRule type="cellIs" dxfId="177" priority="179" operator="equal">
      <formula>0</formula>
    </cfRule>
    <cfRule type="cellIs" dxfId="176" priority="180" operator="equal">
      <formula>1</formula>
    </cfRule>
  </conditionalFormatting>
  <conditionalFormatting sqref="H23">
    <cfRule type="cellIs" dxfId="175" priority="173" operator="equal">
      <formula>"NA"</formula>
    </cfRule>
    <cfRule type="cellIs" dxfId="174" priority="174" operator="equal">
      <formula>"J"</formula>
    </cfRule>
    <cfRule type="cellIs" dxfId="173" priority="175" operator="equal">
      <formula>0</formula>
    </cfRule>
    <cfRule type="cellIs" dxfId="172" priority="176" operator="equal">
      <formula>1</formula>
    </cfRule>
  </conditionalFormatting>
  <conditionalFormatting sqref="G24">
    <cfRule type="cellIs" dxfId="171" priority="169" operator="equal">
      <formula>"NA"</formula>
    </cfRule>
    <cfRule type="cellIs" dxfId="170" priority="170" operator="equal">
      <formula>"J"</formula>
    </cfRule>
    <cfRule type="cellIs" dxfId="169" priority="171" operator="equal">
      <formula>0</formula>
    </cfRule>
    <cfRule type="cellIs" dxfId="168" priority="172" operator="equal">
      <formula>1</formula>
    </cfRule>
  </conditionalFormatting>
  <conditionalFormatting sqref="G24">
    <cfRule type="cellIs" dxfId="167" priority="165" operator="equal">
      <formula>"NA"</formula>
    </cfRule>
    <cfRule type="cellIs" dxfId="166" priority="166" operator="equal">
      <formula>"J"</formula>
    </cfRule>
    <cfRule type="cellIs" dxfId="165" priority="167" operator="equal">
      <formula>0</formula>
    </cfRule>
    <cfRule type="cellIs" dxfId="164" priority="168" operator="equal">
      <formula>1</formula>
    </cfRule>
  </conditionalFormatting>
  <conditionalFormatting sqref="H24">
    <cfRule type="cellIs" dxfId="163" priority="161" operator="equal">
      <formula>"NA"</formula>
    </cfRule>
    <cfRule type="cellIs" dxfId="162" priority="162" operator="equal">
      <formula>"J"</formula>
    </cfRule>
    <cfRule type="cellIs" dxfId="161" priority="163" operator="equal">
      <formula>0</formula>
    </cfRule>
    <cfRule type="cellIs" dxfId="160" priority="164" operator="equal">
      <formula>1</formula>
    </cfRule>
  </conditionalFormatting>
  <conditionalFormatting sqref="H24">
    <cfRule type="cellIs" dxfId="159" priority="157" operator="equal">
      <formula>"NA"</formula>
    </cfRule>
    <cfRule type="cellIs" dxfId="158" priority="158" operator="equal">
      <formula>"J"</formula>
    </cfRule>
    <cfRule type="cellIs" dxfId="157" priority="159" operator="equal">
      <formula>0</formula>
    </cfRule>
    <cfRule type="cellIs" dxfId="156" priority="160" operator="equal">
      <formula>1</formula>
    </cfRule>
  </conditionalFormatting>
  <conditionalFormatting sqref="I24:J24">
    <cfRule type="cellIs" dxfId="155" priority="153" operator="equal">
      <formula>"NA"</formula>
    </cfRule>
    <cfRule type="cellIs" dxfId="154" priority="154" operator="equal">
      <formula>"J"</formula>
    </cfRule>
    <cfRule type="cellIs" dxfId="153" priority="155" operator="equal">
      <formula>0</formula>
    </cfRule>
    <cfRule type="cellIs" dxfId="152" priority="156" operator="equal">
      <formula>1</formula>
    </cfRule>
  </conditionalFormatting>
  <conditionalFormatting sqref="I24:J24">
    <cfRule type="cellIs" dxfId="151" priority="149" operator="equal">
      <formula>"NA"</formula>
    </cfRule>
    <cfRule type="cellIs" dxfId="150" priority="150" operator="equal">
      <formula>"J"</formula>
    </cfRule>
    <cfRule type="cellIs" dxfId="149" priority="151" operator="equal">
      <formula>0</formula>
    </cfRule>
    <cfRule type="cellIs" dxfId="148" priority="152" operator="equal">
      <formula>1</formula>
    </cfRule>
  </conditionalFormatting>
  <conditionalFormatting sqref="K24">
    <cfRule type="cellIs" dxfId="147" priority="145" operator="equal">
      <formula>"NA"</formula>
    </cfRule>
    <cfRule type="cellIs" dxfId="146" priority="146" operator="equal">
      <formula>"J"</formula>
    </cfRule>
    <cfRule type="cellIs" dxfId="145" priority="147" operator="equal">
      <formula>0</formula>
    </cfRule>
    <cfRule type="cellIs" dxfId="144" priority="148" operator="equal">
      <formula>1</formula>
    </cfRule>
  </conditionalFormatting>
  <conditionalFormatting sqref="G25">
    <cfRule type="cellIs" dxfId="143" priority="141" operator="equal">
      <formula>"NA"</formula>
    </cfRule>
    <cfRule type="cellIs" dxfId="142" priority="142" operator="equal">
      <formula>"J"</formula>
    </cfRule>
    <cfRule type="cellIs" dxfId="141" priority="143" operator="equal">
      <formula>0</formula>
    </cfRule>
    <cfRule type="cellIs" dxfId="140" priority="144" operator="equal">
      <formula>1</formula>
    </cfRule>
  </conditionalFormatting>
  <conditionalFormatting sqref="G25">
    <cfRule type="cellIs" dxfId="139" priority="137" operator="equal">
      <formula>"NA"</formula>
    </cfRule>
    <cfRule type="cellIs" dxfId="138" priority="138" operator="equal">
      <formula>"J"</formula>
    </cfRule>
    <cfRule type="cellIs" dxfId="137" priority="139" operator="equal">
      <formula>0</formula>
    </cfRule>
    <cfRule type="cellIs" dxfId="136" priority="140" operator="equal">
      <formula>1</formula>
    </cfRule>
  </conditionalFormatting>
  <conditionalFormatting sqref="H25">
    <cfRule type="cellIs" dxfId="135" priority="133" operator="equal">
      <formula>"NA"</formula>
    </cfRule>
    <cfRule type="cellIs" dxfId="134" priority="134" operator="equal">
      <formula>"J"</formula>
    </cfRule>
    <cfRule type="cellIs" dxfId="133" priority="135" operator="equal">
      <formula>0</formula>
    </cfRule>
    <cfRule type="cellIs" dxfId="132" priority="136" operator="equal">
      <formula>1</formula>
    </cfRule>
  </conditionalFormatting>
  <conditionalFormatting sqref="H25">
    <cfRule type="cellIs" dxfId="131" priority="129" operator="equal">
      <formula>"NA"</formula>
    </cfRule>
    <cfRule type="cellIs" dxfId="130" priority="130" operator="equal">
      <formula>"J"</formula>
    </cfRule>
    <cfRule type="cellIs" dxfId="129" priority="131" operator="equal">
      <formula>0</formula>
    </cfRule>
    <cfRule type="cellIs" dxfId="128" priority="132" operator="equal">
      <formula>1</formula>
    </cfRule>
  </conditionalFormatting>
  <conditionalFormatting sqref="I25:J25">
    <cfRule type="cellIs" dxfId="127" priority="125" operator="equal">
      <formula>"NA"</formula>
    </cfRule>
    <cfRule type="cellIs" dxfId="126" priority="126" operator="equal">
      <formula>"J"</formula>
    </cfRule>
    <cfRule type="cellIs" dxfId="125" priority="127" operator="equal">
      <formula>0</formula>
    </cfRule>
    <cfRule type="cellIs" dxfId="124" priority="128" operator="equal">
      <formula>1</formula>
    </cfRule>
  </conditionalFormatting>
  <conditionalFormatting sqref="I25:J25">
    <cfRule type="cellIs" dxfId="123" priority="121" operator="equal">
      <formula>"NA"</formula>
    </cfRule>
    <cfRule type="cellIs" dxfId="122" priority="122" operator="equal">
      <formula>"J"</formula>
    </cfRule>
    <cfRule type="cellIs" dxfId="121" priority="123" operator="equal">
      <formula>0</formula>
    </cfRule>
    <cfRule type="cellIs" dxfId="120" priority="124" operator="equal">
      <formula>1</formula>
    </cfRule>
  </conditionalFormatting>
  <conditionalFormatting sqref="K25">
    <cfRule type="cellIs" dxfId="119" priority="117" operator="equal">
      <formula>"NA"</formula>
    </cfRule>
    <cfRule type="cellIs" dxfId="118" priority="118" operator="equal">
      <formula>"J"</formula>
    </cfRule>
    <cfRule type="cellIs" dxfId="117" priority="119" operator="equal">
      <formula>0</formula>
    </cfRule>
    <cfRule type="cellIs" dxfId="116" priority="120" operator="equal">
      <formula>1</formula>
    </cfRule>
  </conditionalFormatting>
  <conditionalFormatting sqref="K25">
    <cfRule type="cellIs" dxfId="115" priority="113" operator="equal">
      <formula>"NA"</formula>
    </cfRule>
    <cfRule type="cellIs" dxfId="114" priority="114" operator="equal">
      <formula>"J"</formula>
    </cfRule>
    <cfRule type="cellIs" dxfId="113" priority="115" operator="equal">
      <formula>0</formula>
    </cfRule>
    <cfRule type="cellIs" dxfId="112" priority="116" operator="equal">
      <formula>1</formula>
    </cfRule>
  </conditionalFormatting>
  <conditionalFormatting sqref="G26">
    <cfRule type="cellIs" dxfId="111" priority="109" operator="equal">
      <formula>"NA"</formula>
    </cfRule>
    <cfRule type="cellIs" dxfId="110" priority="110" operator="equal">
      <formula>"J"</formula>
    </cfRule>
    <cfRule type="cellIs" dxfId="109" priority="111" operator="equal">
      <formula>0</formula>
    </cfRule>
    <cfRule type="cellIs" dxfId="108" priority="112" operator="equal">
      <formula>1</formula>
    </cfRule>
  </conditionalFormatting>
  <conditionalFormatting sqref="G26">
    <cfRule type="cellIs" dxfId="107" priority="105" operator="equal">
      <formula>"NA"</formula>
    </cfRule>
    <cfRule type="cellIs" dxfId="106" priority="106" operator="equal">
      <formula>"J"</formula>
    </cfRule>
    <cfRule type="cellIs" dxfId="105" priority="107" operator="equal">
      <formula>0</formula>
    </cfRule>
    <cfRule type="cellIs" dxfId="104" priority="108" operator="equal">
      <formula>1</formula>
    </cfRule>
  </conditionalFormatting>
  <conditionalFormatting sqref="H26">
    <cfRule type="cellIs" dxfId="103" priority="101" operator="equal">
      <formula>"NA"</formula>
    </cfRule>
    <cfRule type="cellIs" dxfId="102" priority="102" operator="equal">
      <formula>"J"</formula>
    </cfRule>
    <cfRule type="cellIs" dxfId="101" priority="103" operator="equal">
      <formula>0</formula>
    </cfRule>
    <cfRule type="cellIs" dxfId="100" priority="104" operator="equal">
      <formula>1</formula>
    </cfRule>
  </conditionalFormatting>
  <conditionalFormatting sqref="H26">
    <cfRule type="cellIs" dxfId="99" priority="97" operator="equal">
      <formula>"NA"</formula>
    </cfRule>
    <cfRule type="cellIs" dxfId="98" priority="98" operator="equal">
      <formula>"J"</formula>
    </cfRule>
    <cfRule type="cellIs" dxfId="97" priority="99" operator="equal">
      <formula>0</formula>
    </cfRule>
    <cfRule type="cellIs" dxfId="96" priority="100" operator="equal">
      <formula>1</formula>
    </cfRule>
  </conditionalFormatting>
  <conditionalFormatting sqref="I26:J26">
    <cfRule type="cellIs" dxfId="95" priority="93" operator="equal">
      <formula>"NA"</formula>
    </cfRule>
    <cfRule type="cellIs" dxfId="94" priority="94" operator="equal">
      <formula>"J"</formula>
    </cfRule>
    <cfRule type="cellIs" dxfId="93" priority="95" operator="equal">
      <formula>0</formula>
    </cfRule>
    <cfRule type="cellIs" dxfId="92" priority="96" operator="equal">
      <formula>1</formula>
    </cfRule>
  </conditionalFormatting>
  <conditionalFormatting sqref="I26:J26">
    <cfRule type="cellIs" dxfId="91" priority="89" operator="equal">
      <formula>"NA"</formula>
    </cfRule>
    <cfRule type="cellIs" dxfId="90" priority="90" operator="equal">
      <formula>"J"</formula>
    </cfRule>
    <cfRule type="cellIs" dxfId="89" priority="91" operator="equal">
      <formula>0</formula>
    </cfRule>
    <cfRule type="cellIs" dxfId="88" priority="92" operator="equal">
      <formula>1</formula>
    </cfRule>
  </conditionalFormatting>
  <conditionalFormatting sqref="K26">
    <cfRule type="cellIs" dxfId="87" priority="85" operator="equal">
      <formula>"NA"</formula>
    </cfRule>
    <cfRule type="cellIs" dxfId="86" priority="86" operator="equal">
      <formula>"J"</formula>
    </cfRule>
    <cfRule type="cellIs" dxfId="85" priority="87" operator="equal">
      <formula>0</formula>
    </cfRule>
    <cfRule type="cellIs" dxfId="84" priority="88" operator="equal">
      <formula>1</formula>
    </cfRule>
  </conditionalFormatting>
  <conditionalFormatting sqref="K26">
    <cfRule type="cellIs" dxfId="83" priority="81" operator="equal">
      <formula>"NA"</formula>
    </cfRule>
    <cfRule type="cellIs" dxfId="82" priority="82" operator="equal">
      <formula>"J"</formula>
    </cfRule>
    <cfRule type="cellIs" dxfId="81" priority="83" operator="equal">
      <formula>0</formula>
    </cfRule>
    <cfRule type="cellIs" dxfId="80" priority="84" operator="equal">
      <formula>1</formula>
    </cfRule>
  </conditionalFormatting>
  <conditionalFormatting sqref="G21">
    <cfRule type="cellIs" dxfId="79" priority="77" operator="equal">
      <formula>"NA"</formula>
    </cfRule>
    <cfRule type="cellIs" dxfId="78" priority="78" operator="equal">
      <formula>"J"</formula>
    </cfRule>
    <cfRule type="cellIs" dxfId="77" priority="79" operator="equal">
      <formula>0</formula>
    </cfRule>
    <cfRule type="cellIs" dxfId="76" priority="80" operator="equal">
      <formula>1</formula>
    </cfRule>
  </conditionalFormatting>
  <conditionalFormatting sqref="G21">
    <cfRule type="cellIs" dxfId="75" priority="73" operator="equal">
      <formula>"NA"</formula>
    </cfRule>
    <cfRule type="cellIs" dxfId="74" priority="74" operator="equal">
      <formula>"J"</formula>
    </cfRule>
    <cfRule type="cellIs" dxfId="73" priority="75" operator="equal">
      <formula>0</formula>
    </cfRule>
    <cfRule type="cellIs" dxfId="72" priority="76" operator="equal">
      <formula>1</formula>
    </cfRule>
  </conditionalFormatting>
  <conditionalFormatting sqref="H21">
    <cfRule type="cellIs" dxfId="71" priority="69" operator="equal">
      <formula>"NA"</formula>
    </cfRule>
    <cfRule type="cellIs" dxfId="70" priority="70" operator="equal">
      <formula>"J"</formula>
    </cfRule>
    <cfRule type="cellIs" dxfId="69" priority="71" operator="equal">
      <formula>0</formula>
    </cfRule>
    <cfRule type="cellIs" dxfId="68" priority="72" operator="equal">
      <formula>1</formula>
    </cfRule>
  </conditionalFormatting>
  <conditionalFormatting sqref="H21">
    <cfRule type="cellIs" dxfId="67" priority="65" operator="equal">
      <formula>"NA"</formula>
    </cfRule>
    <cfRule type="cellIs" dxfId="66" priority="66" operator="equal">
      <formula>"J"</formula>
    </cfRule>
    <cfRule type="cellIs" dxfId="65" priority="67" operator="equal">
      <formula>0</formula>
    </cfRule>
    <cfRule type="cellIs" dxfId="64" priority="68" operator="equal">
      <formula>1</formula>
    </cfRule>
  </conditionalFormatting>
  <conditionalFormatting sqref="I21:J21">
    <cfRule type="cellIs" dxfId="63" priority="61" operator="equal">
      <formula>"NA"</formula>
    </cfRule>
    <cfRule type="cellIs" dxfId="62" priority="62" operator="equal">
      <formula>"J"</formula>
    </cfRule>
    <cfRule type="cellIs" dxfId="61" priority="63" operator="equal">
      <formula>0</formula>
    </cfRule>
    <cfRule type="cellIs" dxfId="60" priority="64" operator="equal">
      <formula>1</formula>
    </cfRule>
  </conditionalFormatting>
  <conditionalFormatting sqref="I21:J21">
    <cfRule type="cellIs" dxfId="59" priority="57" operator="equal">
      <formula>"NA"</formula>
    </cfRule>
    <cfRule type="cellIs" dxfId="58" priority="58" operator="equal">
      <formula>"J"</formula>
    </cfRule>
    <cfRule type="cellIs" dxfId="57" priority="59" operator="equal">
      <formula>0</formula>
    </cfRule>
    <cfRule type="cellIs" dxfId="56" priority="60" operator="equal">
      <formula>1</formula>
    </cfRule>
  </conditionalFormatting>
  <conditionalFormatting sqref="K21">
    <cfRule type="cellIs" dxfId="55" priority="53" operator="equal">
      <formula>"NA"</formula>
    </cfRule>
    <cfRule type="cellIs" dxfId="54" priority="54" operator="equal">
      <formula>"J"</formula>
    </cfRule>
    <cfRule type="cellIs" dxfId="53" priority="55" operator="equal">
      <formula>0</formula>
    </cfRule>
    <cfRule type="cellIs" dxfId="52" priority="56" operator="equal">
      <formula>1</formula>
    </cfRule>
  </conditionalFormatting>
  <conditionalFormatting sqref="K21">
    <cfRule type="cellIs" dxfId="51" priority="49" operator="equal">
      <formula>"NA"</formula>
    </cfRule>
    <cfRule type="cellIs" dxfId="50" priority="50" operator="equal">
      <formula>"J"</formula>
    </cfRule>
    <cfRule type="cellIs" dxfId="49" priority="51" operator="equal">
      <formula>0</formula>
    </cfRule>
    <cfRule type="cellIs" dxfId="48" priority="52" operator="equal">
      <formula>1</formula>
    </cfRule>
  </conditionalFormatting>
  <conditionalFormatting sqref="K13">
    <cfRule type="cellIs" dxfId="47" priority="45" operator="equal">
      <formula>"NA"</formula>
    </cfRule>
    <cfRule type="cellIs" dxfId="46" priority="46" operator="equal">
      <formula>"J"</formula>
    </cfRule>
    <cfRule type="cellIs" dxfId="45" priority="47" operator="equal">
      <formula>0</formula>
    </cfRule>
    <cfRule type="cellIs" dxfId="44" priority="48" operator="equal">
      <formula>1</formula>
    </cfRule>
  </conditionalFormatting>
  <conditionalFormatting sqref="K13">
    <cfRule type="cellIs" dxfId="43" priority="41" operator="equal">
      <formula>"NA"</formula>
    </cfRule>
    <cfRule type="cellIs" dxfId="42" priority="42" operator="equal">
      <formula>"J"</formula>
    </cfRule>
    <cfRule type="cellIs" dxfId="41" priority="43" operator="equal">
      <formula>0</formula>
    </cfRule>
    <cfRule type="cellIs" dxfId="40" priority="44" operator="equal">
      <formula>1</formula>
    </cfRule>
  </conditionalFormatting>
  <conditionalFormatting sqref="K15">
    <cfRule type="cellIs" dxfId="39" priority="37" operator="equal">
      <formula>"NA"</formula>
    </cfRule>
    <cfRule type="cellIs" dxfId="38" priority="38" operator="equal">
      <formula>"J"</formula>
    </cfRule>
    <cfRule type="cellIs" dxfId="37" priority="39" operator="equal">
      <formula>0</formula>
    </cfRule>
    <cfRule type="cellIs" dxfId="36" priority="40" operator="equal">
      <formula>1</formula>
    </cfRule>
  </conditionalFormatting>
  <conditionalFormatting sqref="K15">
    <cfRule type="cellIs" dxfId="35" priority="33" operator="equal">
      <formula>"NA"</formula>
    </cfRule>
    <cfRule type="cellIs" dxfId="34" priority="34" operator="equal">
      <formula>"J"</formula>
    </cfRule>
    <cfRule type="cellIs" dxfId="33" priority="35" operator="equal">
      <formula>0</formula>
    </cfRule>
    <cfRule type="cellIs" dxfId="32" priority="36" operator="equal">
      <formula>1</formula>
    </cfRule>
  </conditionalFormatting>
  <conditionalFormatting sqref="K16">
    <cfRule type="cellIs" dxfId="31" priority="29" operator="equal">
      <formula>"NA"</formula>
    </cfRule>
    <cfRule type="cellIs" dxfId="30" priority="30" operator="equal">
      <formula>"J"</formula>
    </cfRule>
    <cfRule type="cellIs" dxfId="29" priority="31" operator="equal">
      <formula>0</formula>
    </cfRule>
    <cfRule type="cellIs" dxfId="28" priority="32" operator="equal">
      <formula>1</formula>
    </cfRule>
  </conditionalFormatting>
  <conditionalFormatting sqref="K17">
    <cfRule type="cellIs" dxfId="27" priority="25" operator="equal">
      <formula>"NA"</formula>
    </cfRule>
    <cfRule type="cellIs" dxfId="26" priority="26" operator="equal">
      <formula>"J"</formula>
    </cfRule>
    <cfRule type="cellIs" dxfId="25" priority="27" operator="equal">
      <formula>0</formula>
    </cfRule>
    <cfRule type="cellIs" dxfId="24" priority="28" operator="equal">
      <formula>1</formula>
    </cfRule>
  </conditionalFormatting>
  <conditionalFormatting sqref="K18">
    <cfRule type="cellIs" dxfId="23" priority="21" operator="equal">
      <formula>"NA"</formula>
    </cfRule>
    <cfRule type="cellIs" dxfId="22" priority="22" operator="equal">
      <formula>"J"</formula>
    </cfRule>
    <cfRule type="cellIs" dxfId="21" priority="23" operator="equal">
      <formula>0</formula>
    </cfRule>
    <cfRule type="cellIs" dxfId="20" priority="24" operator="equal">
      <formula>1</formula>
    </cfRule>
  </conditionalFormatting>
  <conditionalFormatting sqref="K18">
    <cfRule type="cellIs" dxfId="19" priority="17" operator="equal">
      <formula>"NA"</formula>
    </cfRule>
    <cfRule type="cellIs" dxfId="18" priority="18" operator="equal">
      <formula>"J"</formula>
    </cfRule>
    <cfRule type="cellIs" dxfId="17" priority="19" operator="equal">
      <formula>0</formula>
    </cfRule>
    <cfRule type="cellIs" dxfId="16" priority="20" operator="equal">
      <formula>1</formula>
    </cfRule>
  </conditionalFormatting>
  <conditionalFormatting sqref="K19">
    <cfRule type="cellIs" dxfId="15" priority="13" operator="equal">
      <formula>"NA"</formula>
    </cfRule>
    <cfRule type="cellIs" dxfId="14" priority="14" operator="equal">
      <formula>"J"</formula>
    </cfRule>
    <cfRule type="cellIs" dxfId="13" priority="15" operator="equal">
      <formula>0</formula>
    </cfRule>
    <cfRule type="cellIs" dxfId="12" priority="16" operator="equal">
      <formula>1</formula>
    </cfRule>
  </conditionalFormatting>
  <conditionalFormatting sqref="K19">
    <cfRule type="cellIs" dxfId="11" priority="9" operator="equal">
      <formula>"NA"</formula>
    </cfRule>
    <cfRule type="cellIs" dxfId="10" priority="10" operator="equal">
      <formula>"J"</formula>
    </cfRule>
    <cfRule type="cellIs" dxfId="9" priority="11" operator="equal">
      <formula>0</formula>
    </cfRule>
    <cfRule type="cellIs" dxfId="8" priority="12" operator="equal">
      <formula>1</formula>
    </cfRule>
  </conditionalFormatting>
  <conditionalFormatting sqref="K14">
    <cfRule type="cellIs" dxfId="7" priority="5" operator="equal">
      <formula>"NA"</formula>
    </cfRule>
    <cfRule type="cellIs" dxfId="6" priority="6" operator="equal">
      <formula>"J"</formula>
    </cfRule>
    <cfRule type="cellIs" dxfId="5" priority="7" operator="equal">
      <formula>0</formula>
    </cfRule>
    <cfRule type="cellIs" dxfId="4" priority="8" operator="equal">
      <formula>1</formula>
    </cfRule>
  </conditionalFormatting>
  <conditionalFormatting sqref="K14">
    <cfRule type="cellIs" dxfId="3" priority="1" operator="equal">
      <formula>"NA"</formula>
    </cfRule>
    <cfRule type="cellIs" dxfId="2" priority="2" operator="equal">
      <formula>"J"</formula>
    </cfRule>
    <cfRule type="cellIs" dxfId="1" priority="3" operator="equal">
      <formula>0</formula>
    </cfRule>
    <cfRule type="cellIs" dxfId="0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64" fitToHeight="100" orientation="portrait" r:id="rId1"/>
  <ignoredErrors>
    <ignoredError sqref="L14:L15 L17:L19 L21:L26" formulaRange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FF"/>
  </sheetPr>
  <dimension ref="B1:Q21"/>
  <sheetViews>
    <sheetView showGridLines="0" showWhiteSpace="0" zoomScale="88" zoomScaleNormal="88" zoomScaleSheetLayoutView="100" zoomScalePageLayoutView="25" workbookViewId="0">
      <selection activeCell="K10" sqref="K10"/>
    </sheetView>
  </sheetViews>
  <sheetFormatPr baseColWidth="10" defaultColWidth="11.42578125" defaultRowHeight="14.25" x14ac:dyDescent="0.2"/>
  <cols>
    <col min="1" max="1" width="3.7109375" style="100" customWidth="1"/>
    <col min="2" max="2" width="18.5703125" style="99" customWidth="1"/>
    <col min="3" max="11" width="9.7109375" style="18" customWidth="1"/>
    <col min="12" max="12" width="7.5703125" style="99" customWidth="1"/>
    <col min="13" max="14" width="11.42578125" style="100"/>
    <col min="15" max="15" width="14" style="100" bestFit="1" customWidth="1"/>
    <col min="16" max="16384" width="11.42578125" style="100"/>
  </cols>
  <sheetData>
    <row r="1" spans="2:17" ht="18" customHeight="1" x14ac:dyDescent="0.2">
      <c r="B1" s="366" t="s">
        <v>169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</row>
    <row r="2" spans="2:17" ht="19.5" customHeight="1" x14ac:dyDescent="0.2">
      <c r="B2" s="15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2:17" ht="72.75" customHeight="1" x14ac:dyDescent="0.2">
      <c r="B3" s="325" t="s">
        <v>170</v>
      </c>
      <c r="C3" s="325"/>
      <c r="D3" s="325"/>
      <c r="E3" s="325"/>
      <c r="F3" s="325"/>
      <c r="G3" s="325"/>
      <c r="H3" s="325"/>
      <c r="I3" s="325"/>
      <c r="J3" s="325"/>
      <c r="K3" s="325"/>
      <c r="L3" s="325"/>
    </row>
    <row r="4" spans="2:17" ht="12.75" customHeight="1" thickBot="1" x14ac:dyDescent="0.25">
      <c r="B4" s="15"/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2:17" ht="13.9" customHeight="1" x14ac:dyDescent="0.2">
      <c r="B5" s="298" t="s">
        <v>34</v>
      </c>
      <c r="C5" s="301" t="s">
        <v>171</v>
      </c>
      <c r="D5" s="375"/>
      <c r="E5" s="375"/>
      <c r="F5" s="375"/>
      <c r="G5" s="375"/>
      <c r="H5" s="375"/>
      <c r="I5" s="375"/>
      <c r="J5" s="375"/>
      <c r="K5" s="375"/>
      <c r="L5" s="375"/>
    </row>
    <row r="6" spans="2:17" ht="48.75" customHeight="1" x14ac:dyDescent="0.2">
      <c r="B6" s="299"/>
      <c r="C6" s="152"/>
      <c r="D6" s="152"/>
      <c r="E6" s="152"/>
      <c r="F6" s="152"/>
      <c r="G6" s="152"/>
      <c r="H6" s="152"/>
      <c r="I6" s="152"/>
      <c r="J6" s="152"/>
      <c r="K6" s="277" t="s">
        <v>172</v>
      </c>
      <c r="L6" s="279" t="s">
        <v>12</v>
      </c>
      <c r="O6" s="118" t="s">
        <v>34</v>
      </c>
      <c r="P6" s="89" t="s">
        <v>159</v>
      </c>
      <c r="Q6" s="89" t="s">
        <v>160</v>
      </c>
    </row>
    <row r="7" spans="2:17" ht="15" customHeight="1" x14ac:dyDescent="0.2"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O7" s="89"/>
      <c r="P7" s="235"/>
      <c r="Q7" s="235"/>
    </row>
    <row r="8" spans="2:17" ht="15" customHeight="1" x14ac:dyDescent="0.2">
      <c r="B8" s="150" t="s">
        <v>129</v>
      </c>
      <c r="C8" s="130">
        <f t="shared" ref="C8:J8" si="0">SUM(C10:C11)</f>
        <v>2</v>
      </c>
      <c r="D8" s="130">
        <f t="shared" si="0"/>
        <v>1</v>
      </c>
      <c r="E8" s="130">
        <f t="shared" si="0"/>
        <v>0</v>
      </c>
      <c r="F8" s="130">
        <f t="shared" si="0"/>
        <v>1</v>
      </c>
      <c r="G8" s="130">
        <f t="shared" si="0"/>
        <v>4</v>
      </c>
      <c r="H8" s="130">
        <f t="shared" si="0"/>
        <v>2</v>
      </c>
      <c r="I8" s="130">
        <f t="shared" si="0"/>
        <v>6</v>
      </c>
      <c r="J8" s="130">
        <f t="shared" si="0"/>
        <v>6</v>
      </c>
      <c r="K8" s="130">
        <f>SUM(K10:K11)</f>
        <v>4</v>
      </c>
      <c r="L8" s="207">
        <f>SUM(C8:K8)</f>
        <v>26</v>
      </c>
      <c r="O8" s="89"/>
      <c r="P8" s="235"/>
      <c r="Q8" s="235"/>
    </row>
    <row r="9" spans="2:17" ht="15" customHeight="1" x14ac:dyDescent="0.2"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O9" s="89"/>
      <c r="P9" s="235"/>
      <c r="Q9" s="235"/>
    </row>
    <row r="10" spans="2:17" ht="15" customHeight="1" x14ac:dyDescent="0.2">
      <c r="B10" s="206" t="s">
        <v>18</v>
      </c>
      <c r="C10" s="241">
        <f>'Anexo 6.2 '!C8</f>
        <v>2</v>
      </c>
      <c r="D10" s="241">
        <f>'Anexo 6.2 '!D8</f>
        <v>1</v>
      </c>
      <c r="E10" s="241">
        <f>'Anexo 6.2 '!E8</f>
        <v>0</v>
      </c>
      <c r="F10" s="241">
        <f>'Anexo 6.2 '!F8</f>
        <v>1</v>
      </c>
      <c r="G10" s="238"/>
      <c r="H10" s="238"/>
      <c r="I10" s="238"/>
      <c r="J10" s="238"/>
      <c r="K10" s="241">
        <f>SUM('Anexo 6.2 '!K13:K19)</f>
        <v>0</v>
      </c>
      <c r="L10" s="207">
        <f>SUM(C10:K10)</f>
        <v>4</v>
      </c>
      <c r="M10" s="4">
        <v>7</v>
      </c>
      <c r="N10" s="4">
        <f>7*4</f>
        <v>28</v>
      </c>
      <c r="O10" s="40" t="s">
        <v>18</v>
      </c>
      <c r="P10" s="86">
        <f>L10/N10</f>
        <v>0.14285714285714285</v>
      </c>
      <c r="Q10" s="86">
        <f>(N10-L10)/N10</f>
        <v>0.8571428571428571</v>
      </c>
    </row>
    <row r="11" spans="2:17" ht="15" customHeight="1" x14ac:dyDescent="0.2">
      <c r="B11" s="203" t="s">
        <v>19</v>
      </c>
      <c r="C11" s="58"/>
      <c r="D11" s="58"/>
      <c r="E11" s="58"/>
      <c r="F11" s="58"/>
      <c r="G11" s="241">
        <f>'Anexo 6.2 '!G8</f>
        <v>4</v>
      </c>
      <c r="H11" s="241">
        <f>'Anexo 6.2 '!H8</f>
        <v>2</v>
      </c>
      <c r="I11" s="241">
        <f>'Anexo 6.2 '!I8</f>
        <v>6</v>
      </c>
      <c r="J11" s="241">
        <f>'Anexo 6.2 '!J8</f>
        <v>6</v>
      </c>
      <c r="K11" s="241">
        <f>SUM('Anexo 6.2 '!K20:K26)</f>
        <v>4</v>
      </c>
      <c r="L11" s="205">
        <f>SUM(C11:K11)</f>
        <v>22</v>
      </c>
      <c r="M11" s="4">
        <v>7</v>
      </c>
      <c r="N11" s="4">
        <f>7*5</f>
        <v>35</v>
      </c>
      <c r="O11" s="40" t="s">
        <v>19</v>
      </c>
      <c r="P11" s="86">
        <f>L11/N11</f>
        <v>0.62857142857142856</v>
      </c>
      <c r="Q11" s="86">
        <f>(N11-L11)/N11</f>
        <v>0.37142857142857144</v>
      </c>
    </row>
    <row r="12" spans="2:17" ht="15" customHeight="1" x14ac:dyDescent="0.2"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</row>
    <row r="13" spans="2:17" ht="15" customHeight="1" x14ac:dyDescent="0.2"/>
    <row r="21" spans="14:14" ht="15" x14ac:dyDescent="0.25">
      <c r="N21"/>
    </row>
  </sheetData>
  <mergeCells count="4">
    <mergeCell ref="B1:L1"/>
    <mergeCell ref="B5:B6"/>
    <mergeCell ref="C5:L5"/>
    <mergeCell ref="B3:L3"/>
  </mergeCells>
  <printOptions horizontalCentered="1"/>
  <pageMargins left="0.70866141732283472" right="0.70866141732283472" top="0.74803149606299213" bottom="0.74803149606299213" header="0.31496062992125984" footer="0.31496062992125984"/>
  <pageSetup scale="73" fitToHeight="100" orientation="portrait" r:id="rId1"/>
  <colBreaks count="1" manualBreakCount="1">
    <brk id="12" max="6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3F62E"/>
    <pageSetUpPr fitToPage="1"/>
  </sheetPr>
  <dimension ref="A1:M17"/>
  <sheetViews>
    <sheetView showGridLines="0" zoomScaleNormal="100" zoomScaleSheetLayoutView="100" workbookViewId="0">
      <pane ySplit="5" topLeftCell="A6" activePane="bottomLeft" state="frozen"/>
      <selection activeCell="S9" sqref="S9:AE9"/>
      <selection pane="bottomLeft" activeCell="I10" sqref="I10"/>
    </sheetView>
  </sheetViews>
  <sheetFormatPr baseColWidth="10" defaultColWidth="11.5703125" defaultRowHeight="12" x14ac:dyDescent="0.2"/>
  <cols>
    <col min="1" max="1" width="4.7109375" style="102" customWidth="1"/>
    <col min="2" max="2" width="14.85546875" style="103" bestFit="1" customWidth="1"/>
    <col min="3" max="3" width="10.5703125" style="102" customWidth="1"/>
    <col min="4" max="4" width="15" style="103" customWidth="1"/>
    <col min="5" max="5" width="11.28515625" style="102" customWidth="1"/>
    <col min="6" max="6" width="21" style="102" customWidth="1"/>
    <col min="7" max="7" width="32.28515625" style="103" bestFit="1" customWidth="1"/>
    <col min="8" max="8" width="14.7109375" style="103" bestFit="1" customWidth="1"/>
    <col min="9" max="9" width="15.5703125" style="102" customWidth="1"/>
    <col min="10" max="10" width="20.42578125" style="103" customWidth="1"/>
    <col min="11" max="11" width="30" style="103" customWidth="1"/>
    <col min="12" max="12" width="23.7109375" style="103" customWidth="1"/>
    <col min="13" max="13" width="20.42578125" style="116" customWidth="1"/>
    <col min="14" max="16384" width="11.5703125" style="105"/>
  </cols>
  <sheetData>
    <row r="1" spans="1:13" ht="24" customHeight="1" x14ac:dyDescent="0.2">
      <c r="L1" s="114"/>
      <c r="M1" s="104" t="s">
        <v>31</v>
      </c>
    </row>
    <row r="2" spans="1:13" ht="12.6" customHeight="1" x14ac:dyDescent="0.2">
      <c r="C2" s="316"/>
      <c r="D2" s="316"/>
      <c r="E2" s="316"/>
      <c r="F2" s="316"/>
      <c r="G2" s="316"/>
      <c r="H2" s="316"/>
      <c r="M2" s="103"/>
    </row>
    <row r="3" spans="1:13" ht="55.5" customHeight="1" x14ac:dyDescent="0.2">
      <c r="A3" s="317" t="s">
        <v>32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</row>
    <row r="4" spans="1:13" ht="12.75" thickBot="1" x14ac:dyDescent="0.25">
      <c r="M4" s="103"/>
    </row>
    <row r="5" spans="1:13" s="106" customFormat="1" ht="61.5" customHeight="1" thickTop="1" x14ac:dyDescent="0.2">
      <c r="A5" s="121" t="s">
        <v>33</v>
      </c>
      <c r="B5" s="122" t="s">
        <v>34</v>
      </c>
      <c r="C5" s="122" t="s">
        <v>35</v>
      </c>
      <c r="D5" s="122" t="s">
        <v>36</v>
      </c>
      <c r="E5" s="122" t="s">
        <v>37</v>
      </c>
      <c r="F5" s="122" t="s">
        <v>38</v>
      </c>
      <c r="G5" s="122" t="s">
        <v>39</v>
      </c>
      <c r="H5" s="122" t="s">
        <v>40</v>
      </c>
      <c r="I5" s="122" t="s">
        <v>41</v>
      </c>
      <c r="J5" s="185" t="s">
        <v>42</v>
      </c>
      <c r="K5" s="185" t="s">
        <v>43</v>
      </c>
      <c r="L5" s="186" t="s">
        <v>44</v>
      </c>
      <c r="M5" s="187" t="s">
        <v>45</v>
      </c>
    </row>
    <row r="6" spans="1:13" ht="24" x14ac:dyDescent="0.2">
      <c r="A6" s="191">
        <v>1</v>
      </c>
      <c r="B6" s="188" t="s">
        <v>22</v>
      </c>
      <c r="C6" s="188">
        <v>6</v>
      </c>
      <c r="D6" s="188" t="s">
        <v>28</v>
      </c>
      <c r="E6" s="188" t="s">
        <v>7</v>
      </c>
      <c r="F6" s="190">
        <v>43798</v>
      </c>
      <c r="G6" s="188" t="s">
        <v>46</v>
      </c>
      <c r="H6" s="188" t="s">
        <v>47</v>
      </c>
      <c r="I6" s="189" t="s">
        <v>48</v>
      </c>
      <c r="J6" s="191" t="s">
        <v>49</v>
      </c>
      <c r="K6" s="190" t="s">
        <v>50</v>
      </c>
      <c r="L6" s="191"/>
      <c r="M6" s="190"/>
    </row>
    <row r="7" spans="1:13" ht="24" x14ac:dyDescent="0.2">
      <c r="A7" s="191">
        <v>2</v>
      </c>
      <c r="B7" s="188" t="s">
        <v>22</v>
      </c>
      <c r="C7" s="188">
        <v>6</v>
      </c>
      <c r="D7" s="188" t="s">
        <v>28</v>
      </c>
      <c r="E7" s="188" t="s">
        <v>6</v>
      </c>
      <c r="F7" s="190" t="s">
        <v>51</v>
      </c>
      <c r="G7" s="245" t="s">
        <v>52</v>
      </c>
      <c r="H7" s="145" t="s">
        <v>47</v>
      </c>
      <c r="I7" s="246" t="s">
        <v>48</v>
      </c>
      <c r="J7" s="191" t="s">
        <v>49</v>
      </c>
      <c r="K7" s="190" t="s">
        <v>53</v>
      </c>
      <c r="L7" s="191"/>
      <c r="M7" s="190"/>
    </row>
    <row r="8" spans="1:13" ht="24" x14ac:dyDescent="0.2">
      <c r="A8" s="191">
        <v>3</v>
      </c>
      <c r="B8" s="188" t="s">
        <v>17</v>
      </c>
      <c r="C8" s="188">
        <v>1</v>
      </c>
      <c r="D8" s="188" t="s">
        <v>28</v>
      </c>
      <c r="E8" s="188" t="s">
        <v>9</v>
      </c>
      <c r="F8" s="247">
        <v>43862</v>
      </c>
      <c r="G8" s="188" t="s">
        <v>54</v>
      </c>
      <c r="H8" s="145" t="s">
        <v>47</v>
      </c>
      <c r="I8" s="189" t="s">
        <v>48</v>
      </c>
      <c r="J8" s="191" t="s">
        <v>49</v>
      </c>
      <c r="K8" s="247">
        <v>43857</v>
      </c>
      <c r="L8" s="191"/>
      <c r="M8" s="190"/>
    </row>
    <row r="9" spans="1:13" x14ac:dyDescent="0.2">
      <c r="A9" s="191">
        <v>4</v>
      </c>
      <c r="B9" s="188" t="s">
        <v>22</v>
      </c>
      <c r="C9" s="108">
        <v>5</v>
      </c>
      <c r="D9" s="108" t="s">
        <v>29</v>
      </c>
      <c r="E9" s="108" t="s">
        <v>6</v>
      </c>
      <c r="F9" s="190" t="s">
        <v>55</v>
      </c>
      <c r="G9" s="108" t="s">
        <v>56</v>
      </c>
      <c r="H9" s="127" t="s">
        <v>57</v>
      </c>
      <c r="I9" s="109" t="s">
        <v>58</v>
      </c>
      <c r="J9" s="107" t="s">
        <v>49</v>
      </c>
      <c r="K9" s="190" t="s">
        <v>59</v>
      </c>
      <c r="L9" s="107"/>
      <c r="M9" s="190"/>
    </row>
    <row r="10" spans="1:13" ht="24" x14ac:dyDescent="0.2">
      <c r="A10" s="107">
        <v>5</v>
      </c>
      <c r="B10" s="108" t="s">
        <v>17</v>
      </c>
      <c r="C10" s="108">
        <v>1</v>
      </c>
      <c r="D10" s="188" t="s">
        <v>28</v>
      </c>
      <c r="E10" s="108" t="s">
        <v>11</v>
      </c>
      <c r="F10" s="190" t="s">
        <v>60</v>
      </c>
      <c r="G10" s="108" t="s">
        <v>61</v>
      </c>
      <c r="H10" s="145" t="s">
        <v>57</v>
      </c>
      <c r="I10" s="189" t="s">
        <v>48</v>
      </c>
      <c r="J10" s="107"/>
      <c r="K10" s="247"/>
      <c r="L10" s="191"/>
      <c r="M10" s="190"/>
    </row>
    <row r="11" spans="1:13" x14ac:dyDescent="0.2">
      <c r="A11" s="107"/>
      <c r="B11" s="108"/>
      <c r="C11" s="108"/>
      <c r="D11" s="108"/>
      <c r="E11" s="108"/>
      <c r="F11" s="190"/>
      <c r="G11" s="108"/>
      <c r="H11" s="145"/>
      <c r="I11" s="128"/>
      <c r="J11" s="191"/>
      <c r="K11" s="190"/>
      <c r="L11" s="191"/>
      <c r="M11" s="190"/>
    </row>
    <row r="12" spans="1:13" x14ac:dyDescent="0.2">
      <c r="A12" s="107"/>
      <c r="B12" s="108"/>
      <c r="C12" s="108"/>
      <c r="D12" s="108"/>
      <c r="E12" s="108"/>
      <c r="F12" s="190"/>
      <c r="G12" s="108"/>
      <c r="H12" s="108"/>
      <c r="I12" s="128"/>
      <c r="J12" s="191"/>
      <c r="K12" s="190"/>
      <c r="L12" s="191"/>
      <c r="M12" s="190"/>
    </row>
    <row r="13" spans="1:13" x14ac:dyDescent="0.2">
      <c r="A13" s="107"/>
      <c r="B13" s="108"/>
      <c r="C13" s="108"/>
      <c r="D13" s="108"/>
      <c r="E13" s="108"/>
      <c r="F13" s="190"/>
      <c r="G13" s="108"/>
      <c r="H13" s="145"/>
      <c r="I13" s="128"/>
      <c r="J13" s="191"/>
      <c r="K13" s="190"/>
      <c r="L13" s="191"/>
      <c r="M13" s="190"/>
    </row>
    <row r="14" spans="1:13" x14ac:dyDescent="0.2">
      <c r="A14" s="107"/>
      <c r="B14" s="108"/>
      <c r="C14" s="108"/>
      <c r="D14" s="108"/>
      <c r="E14" s="108"/>
      <c r="F14" s="190"/>
      <c r="G14" s="108"/>
      <c r="H14" s="108"/>
      <c r="I14" s="128"/>
      <c r="J14" s="191"/>
      <c r="K14" s="190"/>
      <c r="L14" s="191"/>
      <c r="M14" s="190"/>
    </row>
    <row r="15" spans="1:13" x14ac:dyDescent="0.2">
      <c r="A15" s="318" t="s">
        <v>62</v>
      </c>
      <c r="B15" s="318"/>
      <c r="C15" s="318"/>
      <c r="D15" s="318"/>
      <c r="E15" s="318"/>
      <c r="F15" s="318"/>
      <c r="G15" s="318"/>
      <c r="H15" s="318"/>
      <c r="I15" s="318"/>
      <c r="J15" s="318"/>
      <c r="K15" s="318"/>
      <c r="L15" s="318"/>
      <c r="M15" s="318"/>
    </row>
    <row r="16" spans="1:13" x14ac:dyDescent="0.2">
      <c r="M16" s="115"/>
    </row>
    <row r="17" spans="13:13" x14ac:dyDescent="0.2">
      <c r="M17" s="115"/>
    </row>
  </sheetData>
  <sortState xmlns:xlrd2="http://schemas.microsoft.com/office/spreadsheetml/2017/richdata2" ref="B6:M10">
    <sortCondition ref="B6:B10"/>
  </sortState>
  <mergeCells count="3">
    <mergeCell ref="C2:H2"/>
    <mergeCell ref="A3:M3"/>
    <mergeCell ref="A15:M15"/>
  </mergeCells>
  <printOptions horizontalCentered="1"/>
  <pageMargins left="0" right="0" top="0.59055118110236227" bottom="0.39370078740157483" header="0.31496062992125984" footer="0.31496062992125984"/>
  <pageSetup scale="57" fitToHeight="10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97B37A7B-606C-4835-A780-7C1BF0C5877D}">
          <x14:formula1>
            <xm:f>'Anexo 1'!$B$17:$B$18</xm:f>
          </x14:formula1>
          <xm:sqref>B10:B14</xm:sqref>
        </x14:dataValidation>
        <x14:dataValidation type="list" showInputMessage="1" showErrorMessage="1" xr:uid="{1B28B2A8-22BB-4F5C-8DE2-C42E5DF5E27D}">
          <x14:formula1>
            <xm:f>'Anexo 1'!$C$11:$C$17</xm:f>
          </x14:formula1>
          <xm:sqref>C9:C14</xm:sqref>
        </x14:dataValidation>
        <x14:dataValidation type="list" allowBlank="1" showInputMessage="1" showErrorMessage="1" xr:uid="{9338444C-3E98-4BBA-A584-D2CB2A9F4FB9}">
          <x14:formula1>
            <xm:f>'Anexo 1'!$B$46:$B$51</xm:f>
          </x14:formula1>
          <xm:sqref>E9:E14</xm:sqref>
        </x14:dataValidation>
        <x14:dataValidation type="list" allowBlank="1" showInputMessage="1" showErrorMessage="1" xr:uid="{29DC092B-C1FA-49CD-9AB2-79E6C6701924}">
          <x14:formula1>
            <xm:f>'Anexo 1'!$B$53:$B$55</xm:f>
          </x14:formula1>
          <xm:sqref>D9 D11:D14</xm:sqref>
        </x14:dataValidation>
        <x14:dataValidation type="list" allowBlank="1" showInputMessage="1" showErrorMessage="1" xr:uid="{1977CA66-4C54-4CCA-A19C-3F89A7B17F8B}">
          <x14:formula1>
            <xm:f>'C:\Users\enrique.soriano\AppData\Local\Microsoft\Windows\INetCache\Content.MSO\[Copia de Formato CyS_Ses_Extr_CD_07022020_Ok.xlsx]Anexo 1'!#REF!</xm:f>
          </x14:formula1>
          <xm:sqref>D6:E8 D10</xm:sqref>
        </x14:dataValidation>
        <x14:dataValidation type="list" showInputMessage="1" showErrorMessage="1" xr:uid="{B7FD42C9-2F5B-432B-98BC-D9F0F441BDA8}">
          <x14:formula1>
            <xm:f>'C:\Users\enrique.soriano\AppData\Local\Microsoft\Windows\INetCache\Content.MSO\[Copia de Formato CyS_Ses_Extr_CD_07022020_Ok.xlsx]Anexo 1'!#REF!</xm:f>
          </x14:formula1>
          <xm:sqref>B6:C8 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5F58B-5BFD-4288-968D-0A0425DF76FA}">
  <sheetPr>
    <tabColor rgb="FFFFFF00"/>
  </sheetPr>
  <dimension ref="B1:T23"/>
  <sheetViews>
    <sheetView showGridLines="0" topLeftCell="A7" zoomScale="115" zoomScaleNormal="115" zoomScaleSheetLayoutView="115" workbookViewId="0">
      <selection activeCell="G13" sqref="G13"/>
    </sheetView>
  </sheetViews>
  <sheetFormatPr baseColWidth="10" defaultColWidth="11.42578125" defaultRowHeight="14.25" x14ac:dyDescent="0.2"/>
  <cols>
    <col min="1" max="1" width="3.140625" style="99" customWidth="1"/>
    <col min="2" max="2" width="13.7109375" style="140" bestFit="1" customWidth="1"/>
    <col min="3" max="3" width="9.7109375" style="99" customWidth="1"/>
    <col min="4" max="4" width="12.42578125" style="99" customWidth="1"/>
    <col min="5" max="5" width="15.7109375" style="99" customWidth="1"/>
    <col min="6" max="6" width="10.5703125" style="99" customWidth="1"/>
    <col min="7" max="7" width="12.140625" style="99" customWidth="1"/>
    <col min="8" max="10" width="11.42578125" style="99"/>
    <col min="11" max="11" width="13.140625" style="99" customWidth="1"/>
    <col min="12" max="16384" width="11.42578125" style="99"/>
  </cols>
  <sheetData>
    <row r="1" spans="2:20" ht="15.6" customHeight="1" x14ac:dyDescent="0.25">
      <c r="B1" s="320" t="s">
        <v>63</v>
      </c>
      <c r="C1" s="320"/>
      <c r="D1" s="320"/>
      <c r="E1" s="320"/>
      <c r="F1" s="320"/>
      <c r="G1" s="320"/>
      <c r="H1" s="262"/>
      <c r="I1" s="262"/>
      <c r="J1" s="262"/>
      <c r="K1" s="262"/>
      <c r="L1" s="262"/>
      <c r="M1" s="262"/>
    </row>
    <row r="2" spans="2:20" x14ac:dyDescent="0.2">
      <c r="B2" s="138"/>
      <c r="C2" s="52"/>
      <c r="D2" s="52"/>
      <c r="E2" s="52"/>
      <c r="F2" s="52"/>
      <c r="G2" s="52"/>
    </row>
    <row r="3" spans="2:20" x14ac:dyDescent="0.2">
      <c r="B3" s="138"/>
      <c r="C3" s="52"/>
      <c r="D3" s="52"/>
      <c r="E3" s="52"/>
      <c r="F3" s="52"/>
      <c r="G3" s="52"/>
    </row>
    <row r="4" spans="2:20" x14ac:dyDescent="0.2">
      <c r="B4" s="138"/>
      <c r="C4" s="52"/>
      <c r="D4" s="52"/>
      <c r="E4" s="52"/>
      <c r="F4" s="52"/>
      <c r="G4" s="52"/>
    </row>
    <row r="5" spans="2:20" ht="48" customHeight="1" thickBot="1" x14ac:dyDescent="0.25">
      <c r="B5" s="321" t="s">
        <v>64</v>
      </c>
      <c r="C5" s="321"/>
      <c r="D5" s="321"/>
      <c r="E5" s="321"/>
      <c r="F5" s="321"/>
      <c r="G5" s="321"/>
      <c r="H5" s="12"/>
      <c r="I5" s="12"/>
      <c r="J5" s="12"/>
      <c r="K5" s="12"/>
    </row>
    <row r="6" spans="2:20" ht="37.15" customHeight="1" thickBot="1" x14ac:dyDescent="0.25">
      <c r="B6" s="176" t="s">
        <v>34</v>
      </c>
      <c r="C6" s="123" t="s">
        <v>5</v>
      </c>
      <c r="D6" s="123" t="s">
        <v>65</v>
      </c>
      <c r="E6" s="123" t="s">
        <v>66</v>
      </c>
      <c r="F6" s="123" t="s">
        <v>67</v>
      </c>
      <c r="G6" s="126" t="s">
        <v>68</v>
      </c>
      <c r="H6" s="12"/>
      <c r="I6" s="12"/>
      <c r="J6" s="12"/>
      <c r="K6" s="12"/>
    </row>
    <row r="7" spans="2:20" x14ac:dyDescent="0.2">
      <c r="B7" s="177"/>
      <c r="C7" s="178"/>
      <c r="D7" s="178"/>
      <c r="E7" s="179"/>
      <c r="F7" s="178"/>
      <c r="G7" s="178"/>
      <c r="H7" s="12"/>
      <c r="I7" s="12"/>
      <c r="J7" s="12"/>
      <c r="K7" s="12"/>
    </row>
    <row r="8" spans="2:20" ht="15" x14ac:dyDescent="0.25">
      <c r="B8" s="263" t="s">
        <v>18</v>
      </c>
      <c r="C8" s="264">
        <v>1</v>
      </c>
      <c r="D8" s="258">
        <v>44133</v>
      </c>
      <c r="E8" s="259">
        <v>0.41666666666666669</v>
      </c>
      <c r="F8" s="260">
        <v>0.4236111111111111</v>
      </c>
      <c r="G8" s="261">
        <v>0.45833333333333331</v>
      </c>
      <c r="H8" s="319" t="s">
        <v>69</v>
      </c>
      <c r="I8" s="319"/>
      <c r="J8" s="319"/>
      <c r="K8" s="42">
        <f>MIN(E8:E21)</f>
        <v>0.41666666666666669</v>
      </c>
    </row>
    <row r="9" spans="2:20" ht="15" customHeight="1" x14ac:dyDescent="0.25">
      <c r="B9" s="263" t="s">
        <v>18</v>
      </c>
      <c r="C9" s="264">
        <v>2</v>
      </c>
      <c r="D9" s="258">
        <v>44133</v>
      </c>
      <c r="E9" s="259">
        <v>0.45833333333333331</v>
      </c>
      <c r="F9" s="260">
        <v>0.46458333333333335</v>
      </c>
      <c r="G9" s="261">
        <v>0.62222222222222223</v>
      </c>
      <c r="H9" s="319" t="s">
        <v>70</v>
      </c>
      <c r="I9" s="319"/>
      <c r="J9" s="319"/>
      <c r="K9" s="42">
        <f>MAX(E8:E21)</f>
        <v>0.72916666666666663</v>
      </c>
    </row>
    <row r="10" spans="2:20" x14ac:dyDescent="0.2">
      <c r="B10" s="263" t="s">
        <v>18</v>
      </c>
      <c r="C10" s="264">
        <v>3</v>
      </c>
      <c r="D10" s="258">
        <v>44133</v>
      </c>
      <c r="E10" s="265">
        <v>0.47916666666666669</v>
      </c>
      <c r="F10" s="260">
        <v>0.47916666666666669</v>
      </c>
      <c r="G10" s="261">
        <v>0.71875</v>
      </c>
      <c r="H10" s="12"/>
      <c r="I10" s="12"/>
      <c r="J10" s="12"/>
      <c r="K10" s="12"/>
    </row>
    <row r="11" spans="2:20" ht="15" x14ac:dyDescent="0.25">
      <c r="B11" s="263" t="s">
        <v>18</v>
      </c>
      <c r="C11" s="264">
        <v>4</v>
      </c>
      <c r="D11" s="258">
        <v>44133</v>
      </c>
      <c r="E11" s="265">
        <v>0.45833333333333331</v>
      </c>
      <c r="F11" s="260">
        <v>0.46388888888888885</v>
      </c>
      <c r="G11" s="261">
        <v>0.48402777777777778</v>
      </c>
      <c r="H11" s="319" t="s">
        <v>71</v>
      </c>
      <c r="I11" s="319"/>
      <c r="J11" s="319"/>
      <c r="K11" s="43">
        <f>MIN(D8:D21)</f>
        <v>44133</v>
      </c>
    </row>
    <row r="12" spans="2:20" ht="15" x14ac:dyDescent="0.25">
      <c r="B12" s="263" t="s">
        <v>18</v>
      </c>
      <c r="C12" s="264">
        <v>5</v>
      </c>
      <c r="D12" s="258">
        <v>44133</v>
      </c>
      <c r="E12" s="265">
        <v>0.45833333333333331</v>
      </c>
      <c r="F12" s="260">
        <v>0.46180555555555558</v>
      </c>
      <c r="G12" s="261">
        <v>0.67361111111111116</v>
      </c>
      <c r="H12" s="319" t="s">
        <v>72</v>
      </c>
      <c r="I12" s="319"/>
      <c r="J12" s="319"/>
      <c r="K12" s="43">
        <f>MAX(D8:D21)</f>
        <v>44133</v>
      </c>
    </row>
    <row r="13" spans="2:20" x14ac:dyDescent="0.2">
      <c r="B13" s="263" t="s">
        <v>18</v>
      </c>
      <c r="C13" s="264">
        <v>6</v>
      </c>
      <c r="D13" s="258">
        <v>44133</v>
      </c>
      <c r="E13" s="265">
        <v>0.72916666666666663</v>
      </c>
      <c r="F13" s="260">
        <v>0.7368055555555556</v>
      </c>
      <c r="G13" s="261">
        <v>0.80486111111111114</v>
      </c>
      <c r="H13" s="12"/>
      <c r="I13" s="12"/>
      <c r="J13" s="12"/>
      <c r="K13" s="12"/>
    </row>
    <row r="14" spans="2:20" x14ac:dyDescent="0.2">
      <c r="B14" s="263" t="s">
        <v>18</v>
      </c>
      <c r="C14" s="264">
        <v>7</v>
      </c>
      <c r="D14" s="258">
        <v>44133</v>
      </c>
      <c r="E14" s="265">
        <v>0.45833333333333331</v>
      </c>
      <c r="F14" s="260">
        <v>0.46111111111111108</v>
      </c>
      <c r="G14" s="261">
        <v>0.50347222222222221</v>
      </c>
      <c r="H14" s="12"/>
      <c r="I14" s="12"/>
      <c r="J14" s="12"/>
      <c r="K14" s="12"/>
    </row>
    <row r="15" spans="2:20" x14ac:dyDescent="0.2">
      <c r="B15" s="263" t="s">
        <v>22</v>
      </c>
      <c r="C15" s="264">
        <v>1</v>
      </c>
      <c r="D15" s="258">
        <v>44133</v>
      </c>
      <c r="E15" s="266">
        <v>0.45833333333333331</v>
      </c>
      <c r="F15" s="260">
        <v>0.45833333333333331</v>
      </c>
      <c r="G15" s="268">
        <v>0.52916666666666667</v>
      </c>
      <c r="H15" s="12"/>
      <c r="I15" s="12"/>
      <c r="J15" s="12"/>
      <c r="K15" s="12"/>
    </row>
    <row r="16" spans="2:20" ht="14.25" customHeight="1" x14ac:dyDescent="0.2">
      <c r="B16" s="263" t="s">
        <v>22</v>
      </c>
      <c r="C16" s="264">
        <v>2</v>
      </c>
      <c r="D16" s="258">
        <v>44133</v>
      </c>
      <c r="E16" s="266">
        <v>0.45833333333333331</v>
      </c>
      <c r="F16" s="260">
        <v>0.45833333333333331</v>
      </c>
      <c r="G16" s="261">
        <v>0.47430555555555554</v>
      </c>
      <c r="H16" s="12"/>
      <c r="I16" s="12"/>
      <c r="J16" s="12"/>
      <c r="K16" s="12"/>
      <c r="T16" s="23"/>
    </row>
    <row r="17" spans="2:14" ht="14.25" customHeight="1" x14ac:dyDescent="0.2">
      <c r="B17" s="263" t="s">
        <v>22</v>
      </c>
      <c r="C17" s="264">
        <v>3</v>
      </c>
      <c r="D17" s="258">
        <v>44133</v>
      </c>
      <c r="E17" s="266">
        <v>0.45833333333333331</v>
      </c>
      <c r="F17" s="266">
        <v>0.45833333333333331</v>
      </c>
      <c r="G17" s="261">
        <v>0.58333333333333337</v>
      </c>
      <c r="H17" s="12"/>
      <c r="I17" s="12"/>
      <c r="J17" s="12"/>
      <c r="K17" s="12"/>
      <c r="N17" s="23"/>
    </row>
    <row r="18" spans="2:14" x14ac:dyDescent="0.2">
      <c r="B18" s="263" t="s">
        <v>22</v>
      </c>
      <c r="C18" s="264">
        <v>4</v>
      </c>
      <c r="D18" s="258">
        <v>44133</v>
      </c>
      <c r="E18" s="266">
        <v>0.45833333333333331</v>
      </c>
      <c r="F18" s="267">
        <v>0.4597222222222222</v>
      </c>
      <c r="G18" s="268">
        <v>0.48680555555555555</v>
      </c>
      <c r="H18" s="12"/>
      <c r="I18" s="12"/>
      <c r="J18" s="12"/>
      <c r="K18" s="12"/>
    </row>
    <row r="19" spans="2:14" x14ac:dyDescent="0.2">
      <c r="B19" s="263" t="s">
        <v>22</v>
      </c>
      <c r="C19" s="264">
        <v>5</v>
      </c>
      <c r="D19" s="258">
        <v>44133</v>
      </c>
      <c r="E19" s="266">
        <v>0.45833333333333331</v>
      </c>
      <c r="F19" s="266">
        <v>0.45833333333333331</v>
      </c>
      <c r="G19" s="268">
        <v>0.54097222222222219</v>
      </c>
      <c r="H19" s="12"/>
      <c r="I19" s="12"/>
      <c r="J19" s="12"/>
      <c r="K19" s="12"/>
    </row>
    <row r="20" spans="2:14" x14ac:dyDescent="0.2">
      <c r="B20" s="263" t="s">
        <v>22</v>
      </c>
      <c r="C20" s="264">
        <v>6</v>
      </c>
      <c r="D20" s="258">
        <v>44133</v>
      </c>
      <c r="E20" s="266">
        <v>0.45833333333333331</v>
      </c>
      <c r="F20" s="266">
        <v>0.45833333333333331</v>
      </c>
      <c r="G20" s="268">
        <v>0.47500000000000003</v>
      </c>
      <c r="H20" s="12"/>
      <c r="I20" s="12"/>
      <c r="J20" s="12"/>
      <c r="K20" s="12"/>
    </row>
    <row r="21" spans="2:14" x14ac:dyDescent="0.2">
      <c r="B21" s="263" t="s">
        <v>22</v>
      </c>
      <c r="C21" s="264">
        <v>7</v>
      </c>
      <c r="D21" s="258">
        <v>44133</v>
      </c>
      <c r="E21" s="266">
        <v>0.45833333333333331</v>
      </c>
      <c r="F21" s="267">
        <v>0.46736111111111112</v>
      </c>
      <c r="G21" s="268">
        <v>0.49652777777777773</v>
      </c>
      <c r="H21" s="12"/>
      <c r="I21" s="12"/>
      <c r="J21" s="12"/>
      <c r="K21" s="12"/>
    </row>
    <row r="22" spans="2:14" ht="15" thickBot="1" x14ac:dyDescent="0.25">
      <c r="B22" s="139"/>
      <c r="C22" s="27"/>
      <c r="D22" s="27"/>
      <c r="E22" s="28"/>
      <c r="F22" s="27"/>
      <c r="G22" s="27"/>
      <c r="H22" s="12"/>
      <c r="I22" s="12"/>
      <c r="J22" s="12"/>
      <c r="K22" s="12"/>
    </row>
    <row r="23" spans="2:14" x14ac:dyDescent="0.2">
      <c r="E23" s="23"/>
      <c r="H23" s="12"/>
      <c r="I23" s="12"/>
      <c r="J23" s="12"/>
      <c r="K23" s="12"/>
    </row>
  </sheetData>
  <mergeCells count="6">
    <mergeCell ref="H12:J12"/>
    <mergeCell ref="B1:G1"/>
    <mergeCell ref="B5:G5"/>
    <mergeCell ref="H8:J8"/>
    <mergeCell ref="H9:J9"/>
    <mergeCell ref="H11:J11"/>
  </mergeCells>
  <conditionalFormatting sqref="B8:C14 B15:B21">
    <cfRule type="expression" dxfId="676" priority="7">
      <formula>COUNTIF($D8:$O8,"1")</formula>
    </cfRule>
  </conditionalFormatting>
  <conditionalFormatting sqref="F10:G14">
    <cfRule type="cellIs" dxfId="675" priority="6" operator="lessThan">
      <formula>E10</formula>
    </cfRule>
  </conditionalFormatting>
  <conditionalFormatting sqref="C15:C21">
    <cfRule type="expression" dxfId="674" priority="5">
      <formula>COUNTIF($D15:$O15,"1")</formula>
    </cfRule>
  </conditionalFormatting>
  <conditionalFormatting sqref="F8:G8">
    <cfRule type="cellIs" dxfId="673" priority="4" operator="lessThan">
      <formula>E8</formula>
    </cfRule>
  </conditionalFormatting>
  <conditionalFormatting sqref="F9:G9">
    <cfRule type="cellIs" dxfId="672" priority="3" operator="lessThan">
      <formula>E9</formula>
    </cfRule>
  </conditionalFormatting>
  <conditionalFormatting sqref="F16:G16 G17">
    <cfRule type="cellIs" dxfId="671" priority="2" operator="lessThan">
      <formula>E16</formula>
    </cfRule>
  </conditionalFormatting>
  <conditionalFormatting sqref="F15">
    <cfRule type="cellIs" dxfId="670" priority="1" operator="lessThan">
      <formula>E15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FF"/>
    <pageSetUpPr fitToPage="1"/>
  </sheetPr>
  <dimension ref="A1:H25"/>
  <sheetViews>
    <sheetView showGridLines="0" zoomScaleNormal="100" zoomScaleSheetLayoutView="85" workbookViewId="0">
      <selection activeCell="C24" sqref="C24:H24"/>
    </sheetView>
  </sheetViews>
  <sheetFormatPr baseColWidth="10" defaultColWidth="11.42578125" defaultRowHeight="14.25" x14ac:dyDescent="0.2"/>
  <cols>
    <col min="1" max="1" width="3.140625" style="10" customWidth="1"/>
    <col min="2" max="2" width="5" style="10" customWidth="1"/>
    <col min="3" max="3" width="17.140625" style="10" customWidth="1"/>
    <col min="4" max="4" width="17.140625" style="11" customWidth="1"/>
    <col min="5" max="5" width="12.42578125" style="10" customWidth="1"/>
    <col min="6" max="7" width="15.7109375" style="10" customWidth="1"/>
    <col min="8" max="8" width="20.85546875" style="10" customWidth="1"/>
    <col min="9" max="16384" width="11.42578125" style="10"/>
  </cols>
  <sheetData>
    <row r="1" spans="1:8" ht="15.75" x14ac:dyDescent="0.25">
      <c r="A1" s="29"/>
      <c r="B1" s="320" t="s">
        <v>73</v>
      </c>
      <c r="C1" s="320"/>
      <c r="D1" s="320"/>
      <c r="E1" s="320"/>
      <c r="F1" s="320"/>
      <c r="G1" s="320"/>
      <c r="H1" s="320"/>
    </row>
    <row r="2" spans="1:8" ht="14.45" customHeight="1" x14ac:dyDescent="0.2">
      <c r="A2" s="29"/>
      <c r="B2" s="52"/>
      <c r="C2" s="52"/>
      <c r="D2" s="54"/>
      <c r="E2" s="52"/>
      <c r="F2" s="52"/>
      <c r="G2" s="55"/>
      <c r="H2" s="55"/>
    </row>
    <row r="3" spans="1:8" ht="14.45" customHeight="1" x14ac:dyDescent="0.2">
      <c r="A3" s="29"/>
      <c r="B3" s="52"/>
      <c r="C3" s="52"/>
      <c r="D3" s="54"/>
      <c r="E3" s="52"/>
      <c r="F3" s="55"/>
      <c r="G3" s="55"/>
      <c r="H3" s="55"/>
    </row>
    <row r="4" spans="1:8" ht="15.95" customHeight="1" x14ac:dyDescent="0.2">
      <c r="A4" s="29"/>
      <c r="B4" s="52"/>
      <c r="C4" s="52"/>
      <c r="D4" s="54"/>
      <c r="E4" s="52"/>
      <c r="F4" s="55"/>
      <c r="G4" s="55"/>
      <c r="H4" s="55"/>
    </row>
    <row r="5" spans="1:8" ht="66" customHeight="1" x14ac:dyDescent="0.2">
      <c r="A5" s="29"/>
      <c r="B5" s="325" t="s">
        <v>74</v>
      </c>
      <c r="C5" s="325"/>
      <c r="D5" s="325"/>
      <c r="E5" s="325"/>
      <c r="F5" s="325"/>
      <c r="G5" s="325"/>
      <c r="H5" s="325"/>
    </row>
    <row r="6" spans="1:8" ht="9" customHeight="1" thickBot="1" x14ac:dyDescent="0.25">
      <c r="A6" s="29"/>
      <c r="B6" s="325"/>
      <c r="C6" s="325"/>
      <c r="D6" s="325"/>
      <c r="E6" s="325"/>
      <c r="F6" s="325"/>
      <c r="G6" s="325"/>
      <c r="H6" s="325"/>
    </row>
    <row r="7" spans="1:8" ht="24.95" customHeight="1" x14ac:dyDescent="0.2">
      <c r="A7" s="29"/>
      <c r="B7" s="153" t="s">
        <v>75</v>
      </c>
      <c r="C7" s="326" t="s">
        <v>76</v>
      </c>
      <c r="D7" s="326"/>
      <c r="E7" s="326"/>
      <c r="F7" s="326"/>
      <c r="G7" s="326"/>
      <c r="H7" s="327"/>
    </row>
    <row r="8" spans="1:8" s="99" customFormat="1" ht="12" customHeight="1" x14ac:dyDescent="0.2">
      <c r="B8" s="137"/>
      <c r="C8" s="328"/>
      <c r="D8" s="328"/>
      <c r="E8" s="328"/>
      <c r="F8" s="328"/>
      <c r="G8" s="328"/>
      <c r="H8" s="328"/>
    </row>
    <row r="9" spans="1:8" s="99" customFormat="1" ht="27" customHeight="1" x14ac:dyDescent="0.2">
      <c r="B9" s="154">
        <v>1</v>
      </c>
      <c r="C9" s="322" t="s">
        <v>77</v>
      </c>
      <c r="D9" s="323"/>
      <c r="E9" s="323"/>
      <c r="F9" s="323"/>
      <c r="G9" s="323"/>
      <c r="H9" s="323"/>
    </row>
    <row r="10" spans="1:8" s="99" customFormat="1" ht="27" customHeight="1" x14ac:dyDescent="0.2">
      <c r="B10" s="154">
        <v>2</v>
      </c>
      <c r="C10" s="322" t="s">
        <v>78</v>
      </c>
      <c r="D10" s="323"/>
      <c r="E10" s="323"/>
      <c r="F10" s="323"/>
      <c r="G10" s="323"/>
      <c r="H10" s="323"/>
    </row>
    <row r="11" spans="1:8" s="99" customFormat="1" ht="43.5" customHeight="1" x14ac:dyDescent="0.2">
      <c r="B11" s="154">
        <v>3</v>
      </c>
      <c r="C11" s="322" t="s">
        <v>79</v>
      </c>
      <c r="D11" s="323"/>
      <c r="E11" s="323"/>
      <c r="F11" s="323"/>
      <c r="G11" s="323"/>
      <c r="H11" s="323"/>
    </row>
    <row r="12" spans="1:8" s="99" customFormat="1" ht="27" customHeight="1" x14ac:dyDescent="0.2">
      <c r="B12" s="154">
        <v>4</v>
      </c>
      <c r="C12" s="322" t="s">
        <v>80</v>
      </c>
      <c r="D12" s="323"/>
      <c r="E12" s="323"/>
      <c r="F12" s="323"/>
      <c r="G12" s="323"/>
      <c r="H12" s="323"/>
    </row>
    <row r="13" spans="1:8" s="99" customFormat="1" ht="27" customHeight="1" x14ac:dyDescent="0.2">
      <c r="B13" s="154">
        <v>5</v>
      </c>
      <c r="C13" s="322" t="s">
        <v>81</v>
      </c>
      <c r="D13" s="323"/>
      <c r="E13" s="323"/>
      <c r="F13" s="323"/>
      <c r="G13" s="323"/>
      <c r="H13" s="323"/>
    </row>
    <row r="14" spans="1:8" s="99" customFormat="1" ht="27" customHeight="1" x14ac:dyDescent="0.2">
      <c r="B14" s="154">
        <v>6</v>
      </c>
      <c r="C14" s="322" t="s">
        <v>82</v>
      </c>
      <c r="D14" s="323"/>
      <c r="E14" s="323"/>
      <c r="F14" s="323"/>
      <c r="G14" s="323"/>
      <c r="H14" s="323"/>
    </row>
    <row r="15" spans="1:8" s="99" customFormat="1" ht="27" customHeight="1" x14ac:dyDescent="0.2">
      <c r="B15" s="154">
        <v>7</v>
      </c>
      <c r="C15" s="322" t="s">
        <v>83</v>
      </c>
      <c r="D15" s="323"/>
      <c r="E15" s="323"/>
      <c r="F15" s="323"/>
      <c r="G15" s="323"/>
      <c r="H15" s="323"/>
    </row>
    <row r="16" spans="1:8" s="99" customFormat="1" ht="27" customHeight="1" x14ac:dyDescent="0.2">
      <c r="B16" s="154">
        <v>8</v>
      </c>
      <c r="C16" s="322" t="s">
        <v>84</v>
      </c>
      <c r="D16" s="323"/>
      <c r="E16" s="323"/>
      <c r="F16" s="323"/>
      <c r="G16" s="323"/>
      <c r="H16" s="323"/>
    </row>
    <row r="17" spans="1:8" s="99" customFormat="1" ht="27" customHeight="1" x14ac:dyDescent="0.2">
      <c r="B17" s="154">
        <v>9</v>
      </c>
      <c r="C17" s="322" t="s">
        <v>85</v>
      </c>
      <c r="D17" s="323"/>
      <c r="E17" s="323"/>
      <c r="F17" s="323"/>
      <c r="G17" s="323"/>
      <c r="H17" s="323"/>
    </row>
    <row r="18" spans="1:8" s="99" customFormat="1" ht="27" customHeight="1" x14ac:dyDescent="0.2">
      <c r="B18" s="154">
        <v>10</v>
      </c>
      <c r="C18" s="322" t="s">
        <v>86</v>
      </c>
      <c r="D18" s="323"/>
      <c r="E18" s="323"/>
      <c r="F18" s="323"/>
      <c r="G18" s="323"/>
      <c r="H18" s="323"/>
    </row>
    <row r="19" spans="1:8" s="99" customFormat="1" ht="27" customHeight="1" x14ac:dyDescent="0.2">
      <c r="B19" s="154">
        <v>11</v>
      </c>
      <c r="C19" s="322" t="s">
        <v>87</v>
      </c>
      <c r="D19" s="323"/>
      <c r="E19" s="323"/>
      <c r="F19" s="323"/>
      <c r="G19" s="323"/>
      <c r="H19" s="323"/>
    </row>
    <row r="20" spans="1:8" s="99" customFormat="1" ht="27" customHeight="1" x14ac:dyDescent="0.2">
      <c r="B20" s="154">
        <v>12</v>
      </c>
      <c r="C20" s="322" t="s">
        <v>88</v>
      </c>
      <c r="D20" s="323"/>
      <c r="E20" s="323"/>
      <c r="F20" s="323"/>
      <c r="G20" s="323"/>
      <c r="H20" s="323"/>
    </row>
    <row r="21" spans="1:8" s="99" customFormat="1" ht="27" customHeight="1" x14ac:dyDescent="0.2">
      <c r="B21" s="154">
        <v>13</v>
      </c>
      <c r="C21" s="322" t="s">
        <v>89</v>
      </c>
      <c r="D21" s="323"/>
      <c r="E21" s="323"/>
      <c r="F21" s="323"/>
      <c r="G21" s="323"/>
      <c r="H21" s="323"/>
    </row>
    <row r="22" spans="1:8" s="99" customFormat="1" ht="27" customHeight="1" x14ac:dyDescent="0.2">
      <c r="B22" s="154">
        <v>14</v>
      </c>
      <c r="C22" s="322" t="s">
        <v>90</v>
      </c>
      <c r="D22" s="323"/>
      <c r="E22" s="323"/>
      <c r="F22" s="323"/>
      <c r="G22" s="323"/>
      <c r="H22" s="323"/>
    </row>
    <row r="23" spans="1:8" s="99" customFormat="1" ht="27" customHeight="1" x14ac:dyDescent="0.2">
      <c r="B23" s="154">
        <v>15</v>
      </c>
      <c r="C23" s="322" t="s">
        <v>91</v>
      </c>
      <c r="D23" s="323"/>
      <c r="E23" s="323"/>
      <c r="F23" s="323"/>
      <c r="G23" s="323"/>
      <c r="H23" s="323"/>
    </row>
    <row r="24" spans="1:8" s="99" customFormat="1" ht="43.5" customHeight="1" x14ac:dyDescent="0.2">
      <c r="B24" s="154">
        <v>16</v>
      </c>
      <c r="C24" s="322" t="s">
        <v>92</v>
      </c>
      <c r="D24" s="323"/>
      <c r="E24" s="323"/>
      <c r="F24" s="323"/>
      <c r="G24" s="323"/>
      <c r="H24" s="323"/>
    </row>
    <row r="25" spans="1:8" ht="15" thickBot="1" x14ac:dyDescent="0.25">
      <c r="A25" s="99"/>
      <c r="B25" s="99"/>
      <c r="C25" s="324"/>
      <c r="D25" s="324"/>
      <c r="E25" s="324"/>
      <c r="F25" s="324"/>
      <c r="G25" s="324"/>
      <c r="H25" s="324"/>
    </row>
  </sheetData>
  <mergeCells count="22">
    <mergeCell ref="C25:H25"/>
    <mergeCell ref="B1:H1"/>
    <mergeCell ref="B5:H5"/>
    <mergeCell ref="C7:H7"/>
    <mergeCell ref="B6:H6"/>
    <mergeCell ref="C9:H9"/>
    <mergeCell ref="C8:H8"/>
    <mergeCell ref="C24:H24"/>
    <mergeCell ref="C12:H12"/>
    <mergeCell ref="C23:H23"/>
    <mergeCell ref="C10:H10"/>
    <mergeCell ref="C11:H11"/>
    <mergeCell ref="C13:H13"/>
    <mergeCell ref="C14:H14"/>
    <mergeCell ref="C15:H15"/>
    <mergeCell ref="C16:H16"/>
    <mergeCell ref="C22:H22"/>
    <mergeCell ref="C17:H17"/>
    <mergeCell ref="C18:H18"/>
    <mergeCell ref="C19:H19"/>
    <mergeCell ref="C20:H20"/>
    <mergeCell ref="C21:H21"/>
  </mergeCells>
  <pageMargins left="0.70866141732283472" right="0.70866141732283472" top="0.74803149606299213" bottom="0.74803149606299213" header="0.31496062992125984" footer="0.31496062992125984"/>
  <pageSetup scale="84" fitToHeight="10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B1:O24"/>
  <sheetViews>
    <sheetView showGridLines="0" zoomScale="85" zoomScaleNormal="85" zoomScaleSheetLayoutView="85" workbookViewId="0">
      <selection activeCell="I11" sqref="I11"/>
    </sheetView>
  </sheetViews>
  <sheetFormatPr baseColWidth="10" defaultColWidth="11.42578125" defaultRowHeight="15" x14ac:dyDescent="0.25"/>
  <cols>
    <col min="1" max="1" width="3.7109375" customWidth="1"/>
    <col min="2" max="2" width="13.7109375" style="31" bestFit="1" customWidth="1"/>
    <col min="3" max="3" width="9.7109375" style="33" customWidth="1"/>
    <col min="4" max="4" width="56.7109375" style="91" customWidth="1"/>
    <col min="5" max="8" width="13.7109375" style="31" customWidth="1"/>
  </cols>
  <sheetData>
    <row r="1" spans="2:15" s="10" customFormat="1" ht="15.75" x14ac:dyDescent="0.2">
      <c r="B1" s="330" t="s">
        <v>93</v>
      </c>
      <c r="C1" s="330"/>
      <c r="D1" s="330"/>
      <c r="E1" s="330"/>
      <c r="F1" s="330"/>
      <c r="G1" s="330"/>
      <c r="H1" s="331"/>
      <c r="I1" s="99"/>
      <c r="J1" s="99"/>
      <c r="K1" s="99"/>
      <c r="L1" s="99"/>
      <c r="M1" s="99"/>
      <c r="N1" s="99"/>
      <c r="O1" s="99"/>
    </row>
    <row r="2" spans="2:15" s="10" customFormat="1" ht="14.25" x14ac:dyDescent="0.2">
      <c r="B2" s="56"/>
      <c r="C2" s="57"/>
      <c r="D2" s="90"/>
      <c r="E2" s="56"/>
      <c r="F2" s="56"/>
      <c r="G2" s="56"/>
      <c r="H2" s="56"/>
      <c r="I2" s="99"/>
      <c r="J2" s="99"/>
      <c r="K2" s="99"/>
      <c r="L2" s="99"/>
      <c r="M2" s="99"/>
      <c r="N2" s="99"/>
      <c r="O2" s="99"/>
    </row>
    <row r="3" spans="2:15" s="10" customFormat="1" ht="6.75" customHeight="1" x14ac:dyDescent="0.2">
      <c r="B3" s="56"/>
      <c r="C3" s="57"/>
      <c r="D3" s="90"/>
      <c r="E3" s="56"/>
      <c r="F3" s="56"/>
      <c r="G3" s="56"/>
      <c r="H3" s="56"/>
      <c r="I3" s="99"/>
      <c r="J3" s="99"/>
      <c r="K3" s="99"/>
      <c r="L3" s="99"/>
      <c r="M3" s="99"/>
      <c r="N3" s="99"/>
      <c r="O3" s="99"/>
    </row>
    <row r="4" spans="2:15" s="10" customFormat="1" ht="6.75" customHeight="1" x14ac:dyDescent="0.2">
      <c r="B4" s="56"/>
      <c r="C4" s="57"/>
      <c r="D4" s="90"/>
      <c r="E4" s="56"/>
      <c r="F4" s="56"/>
      <c r="G4" s="56"/>
      <c r="H4" s="56"/>
      <c r="I4" s="99"/>
      <c r="J4" s="99"/>
      <c r="K4" s="99"/>
      <c r="L4" s="99"/>
      <c r="M4" s="99"/>
      <c r="N4" s="99"/>
      <c r="O4" s="99"/>
    </row>
    <row r="5" spans="2:15" s="10" customFormat="1" ht="45.75" customHeight="1" thickBot="1" x14ac:dyDescent="0.25">
      <c r="B5" s="332" t="s">
        <v>94</v>
      </c>
      <c r="C5" s="332"/>
      <c r="D5" s="332"/>
      <c r="E5" s="332"/>
      <c r="F5" s="332"/>
      <c r="G5" s="332"/>
      <c r="H5" s="332"/>
      <c r="I5" s="99"/>
      <c r="J5" s="99"/>
      <c r="K5" s="99"/>
      <c r="L5" s="99"/>
      <c r="M5" s="99"/>
      <c r="N5" s="99"/>
      <c r="O5" s="99"/>
    </row>
    <row r="6" spans="2:15" s="10" customFormat="1" ht="27" customHeight="1" thickBot="1" x14ac:dyDescent="0.25">
      <c r="B6" s="56"/>
      <c r="C6" s="57"/>
      <c r="D6" s="90"/>
      <c r="E6" s="329" t="s">
        <v>95</v>
      </c>
      <c r="F6" s="329"/>
      <c r="G6" s="329"/>
      <c r="H6" s="329"/>
      <c r="I6" s="99"/>
      <c r="J6" s="99"/>
      <c r="K6" s="99"/>
      <c r="L6" s="142" t="s">
        <v>96</v>
      </c>
      <c r="M6" s="142" t="s">
        <v>97</v>
      </c>
      <c r="N6" s="143" t="s">
        <v>98</v>
      </c>
      <c r="O6" s="143" t="s">
        <v>99</v>
      </c>
    </row>
    <row r="7" spans="2:15" s="10" customFormat="1" ht="33" customHeight="1" x14ac:dyDescent="0.2">
      <c r="B7" s="157" t="s">
        <v>34</v>
      </c>
      <c r="C7" s="158" t="s">
        <v>5</v>
      </c>
      <c r="D7" s="159" t="s">
        <v>100</v>
      </c>
      <c r="E7" s="146" t="s">
        <v>96</v>
      </c>
      <c r="F7" s="146" t="s">
        <v>97</v>
      </c>
      <c r="G7" s="146" t="s">
        <v>98</v>
      </c>
      <c r="H7" s="147" t="s">
        <v>99</v>
      </c>
      <c r="I7" s="99"/>
      <c r="J7" s="99"/>
      <c r="K7" s="160" t="s">
        <v>12</v>
      </c>
      <c r="L7" s="161">
        <f>SUM(E11:E24)</f>
        <v>1</v>
      </c>
      <c r="M7" s="161">
        <f t="shared" ref="M7:O7" si="0">SUM(F11:F24)</f>
        <v>0</v>
      </c>
      <c r="N7" s="161">
        <f t="shared" si="0"/>
        <v>0</v>
      </c>
      <c r="O7" s="161">
        <f t="shared" si="0"/>
        <v>0</v>
      </c>
    </row>
    <row r="8" spans="2:15" x14ac:dyDescent="0.25">
      <c r="B8" s="194"/>
      <c r="C8" s="195"/>
      <c r="D8" s="196"/>
      <c r="E8" s="194"/>
      <c r="F8" s="194"/>
      <c r="G8" s="194"/>
      <c r="H8" s="194"/>
    </row>
    <row r="9" spans="2:15" x14ac:dyDescent="0.25">
      <c r="B9" s="314" t="s">
        <v>101</v>
      </c>
      <c r="C9" s="314"/>
      <c r="D9" s="315"/>
      <c r="E9" s="7">
        <f>SUM(E11:E24)</f>
        <v>1</v>
      </c>
      <c r="F9" s="7">
        <f t="shared" ref="F9:H9" si="1">SUM(F11:F24)</f>
        <v>0</v>
      </c>
      <c r="G9" s="7">
        <f t="shared" si="1"/>
        <v>0</v>
      </c>
      <c r="H9" s="7">
        <f t="shared" si="1"/>
        <v>0</v>
      </c>
    </row>
    <row r="10" spans="2:15" x14ac:dyDescent="0.25">
      <c r="B10" s="192"/>
      <c r="C10" s="193"/>
      <c r="D10" s="156"/>
      <c r="E10" s="192"/>
      <c r="F10" s="192"/>
      <c r="G10" s="192"/>
      <c r="H10" s="192"/>
    </row>
    <row r="11" spans="2:15" ht="22.5" x14ac:dyDescent="0.25">
      <c r="B11" s="257" t="s">
        <v>18</v>
      </c>
      <c r="C11" s="253">
        <v>4</v>
      </c>
      <c r="D11" s="269" t="s">
        <v>102</v>
      </c>
      <c r="E11" s="253">
        <v>1</v>
      </c>
      <c r="F11" s="253">
        <v>0</v>
      </c>
      <c r="G11" s="253">
        <v>0</v>
      </c>
      <c r="H11" s="254">
        <v>0</v>
      </c>
    </row>
    <row r="12" spans="2:15" x14ac:dyDescent="0.25">
      <c r="B12" s="257"/>
      <c r="C12" s="253"/>
      <c r="D12" s="251"/>
      <c r="E12" s="253"/>
      <c r="F12" s="253"/>
      <c r="G12" s="253"/>
      <c r="H12" s="254"/>
    </row>
    <row r="13" spans="2:15" x14ac:dyDescent="0.25">
      <c r="B13" s="257"/>
      <c r="C13" s="253"/>
      <c r="D13" s="251"/>
      <c r="E13" s="253"/>
      <c r="F13" s="253"/>
      <c r="G13" s="253"/>
      <c r="H13" s="254"/>
    </row>
    <row r="14" spans="2:15" x14ac:dyDescent="0.25">
      <c r="B14" s="257"/>
      <c r="C14" s="253"/>
      <c r="D14" s="251"/>
      <c r="E14" s="253"/>
      <c r="F14" s="253"/>
      <c r="G14" s="253"/>
      <c r="H14" s="254"/>
    </row>
    <row r="15" spans="2:15" x14ac:dyDescent="0.25">
      <c r="B15" s="257"/>
      <c r="C15" s="253"/>
      <c r="D15" s="251"/>
      <c r="E15" s="253"/>
      <c r="F15" s="253"/>
      <c r="G15" s="253"/>
      <c r="H15" s="254"/>
    </row>
    <row r="16" spans="2:15" x14ac:dyDescent="0.25">
      <c r="B16" s="257"/>
      <c r="C16" s="253"/>
      <c r="D16" s="251"/>
      <c r="E16" s="253"/>
      <c r="F16" s="253"/>
      <c r="G16" s="253"/>
      <c r="H16" s="254"/>
    </row>
    <row r="17" spans="2:8" x14ac:dyDescent="0.25">
      <c r="B17" s="257"/>
      <c r="C17" s="253"/>
      <c r="D17" s="251"/>
      <c r="E17" s="253"/>
      <c r="F17" s="253"/>
      <c r="G17" s="253"/>
      <c r="H17" s="254"/>
    </row>
    <row r="18" spans="2:8" x14ac:dyDescent="0.25">
      <c r="B18" s="257"/>
      <c r="C18" s="253"/>
      <c r="D18" s="251"/>
      <c r="E18" s="253"/>
      <c r="F18" s="253"/>
      <c r="G18" s="253"/>
      <c r="H18" s="254"/>
    </row>
    <row r="19" spans="2:8" x14ac:dyDescent="0.25">
      <c r="B19" s="257"/>
      <c r="C19" s="253"/>
      <c r="D19" s="251"/>
      <c r="E19" s="253"/>
      <c r="F19" s="253"/>
      <c r="G19" s="253"/>
      <c r="H19" s="254"/>
    </row>
    <row r="20" spans="2:8" x14ac:dyDescent="0.25">
      <c r="B20" s="257"/>
      <c r="C20" s="253"/>
      <c r="D20" s="252"/>
      <c r="E20" s="253"/>
      <c r="F20" s="253"/>
      <c r="G20" s="253"/>
      <c r="H20" s="254"/>
    </row>
    <row r="21" spans="2:8" x14ac:dyDescent="0.25">
      <c r="B21" s="257"/>
      <c r="C21" s="254"/>
      <c r="D21" s="252"/>
      <c r="E21" s="257"/>
      <c r="F21" s="253"/>
      <c r="G21" s="253"/>
      <c r="H21" s="254"/>
    </row>
    <row r="22" spans="2:8" x14ac:dyDescent="0.25">
      <c r="B22" s="257"/>
      <c r="C22" s="254"/>
      <c r="D22" s="252"/>
      <c r="E22" s="257"/>
      <c r="F22" s="253"/>
      <c r="G22" s="253"/>
      <c r="H22" s="254"/>
    </row>
    <row r="23" spans="2:8" x14ac:dyDescent="0.25">
      <c r="B23" s="257"/>
      <c r="C23" s="254"/>
      <c r="D23" s="252"/>
      <c r="E23" s="257"/>
      <c r="F23" s="253"/>
      <c r="G23" s="253"/>
      <c r="H23" s="254"/>
    </row>
    <row r="24" spans="2:8" x14ac:dyDescent="0.25">
      <c r="B24" s="257"/>
      <c r="C24" s="254"/>
      <c r="D24" s="252"/>
      <c r="E24" s="257"/>
      <c r="F24" s="253"/>
      <c r="G24" s="253"/>
      <c r="H24" s="254"/>
    </row>
  </sheetData>
  <sortState xmlns:xlrd2="http://schemas.microsoft.com/office/spreadsheetml/2017/richdata2" ref="B23:J24">
    <sortCondition ref="B23:B24"/>
    <sortCondition ref="C23:C24"/>
  </sortState>
  <mergeCells count="4">
    <mergeCell ref="B9:D9"/>
    <mergeCell ref="E6:H6"/>
    <mergeCell ref="B1:H1"/>
    <mergeCell ref="B5:H5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59999389629810485"/>
  </sheetPr>
  <dimension ref="B1:AO338"/>
  <sheetViews>
    <sheetView showGridLines="0" topLeftCell="B1" zoomScaleNormal="100" zoomScaleSheetLayoutView="85" workbookViewId="0">
      <pane ySplit="6" topLeftCell="A7" activePane="bottomLeft" state="frozen"/>
      <selection pane="bottomLeft" activeCell="J13" sqref="J13"/>
    </sheetView>
  </sheetViews>
  <sheetFormatPr baseColWidth="10" defaultColWidth="11.42578125" defaultRowHeight="14.25" x14ac:dyDescent="0.25"/>
  <cols>
    <col min="1" max="1" width="2.85546875" style="36" customWidth="1"/>
    <col min="2" max="2" width="13.7109375" style="36" bestFit="1" customWidth="1"/>
    <col min="3" max="3" width="8.5703125" style="36" bestFit="1" customWidth="1"/>
    <col min="4" max="4" width="12.140625" style="36" customWidth="1"/>
    <col min="5" max="5" width="11.7109375" style="36" customWidth="1"/>
    <col min="6" max="14" width="8.28515625" style="36" customWidth="1"/>
    <col min="15" max="30" width="11.42578125" style="36"/>
    <col min="31" max="34" width="11.42578125" style="46"/>
    <col min="35" max="35" width="23" style="46" customWidth="1"/>
    <col min="36" max="41" width="11.42578125" style="46"/>
    <col min="42" max="16384" width="11.42578125" style="36"/>
  </cols>
  <sheetData>
    <row r="1" spans="2:39" ht="18" customHeight="1" x14ac:dyDescent="0.25">
      <c r="B1" s="339" t="s">
        <v>103</v>
      </c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AH1" s="71"/>
      <c r="AI1" s="71"/>
      <c r="AJ1" s="71"/>
      <c r="AL1" s="71"/>
      <c r="AM1" s="71"/>
    </row>
    <row r="2" spans="2:39" ht="13.5" customHeight="1" x14ac:dyDescent="0.25">
      <c r="B2" s="340"/>
      <c r="C2" s="340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AH2" s="71"/>
      <c r="AI2" s="71"/>
      <c r="AJ2" s="71"/>
      <c r="AL2" s="71"/>
      <c r="AM2" s="71"/>
    </row>
    <row r="3" spans="2:39" ht="68.25" customHeight="1" thickBot="1" x14ac:dyDescent="0.3">
      <c r="B3" s="352" t="s">
        <v>104</v>
      </c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AH3" s="71"/>
      <c r="AI3" s="71"/>
      <c r="AJ3" s="71"/>
      <c r="AL3" s="71"/>
      <c r="AM3" s="71"/>
    </row>
    <row r="4" spans="2:39" ht="15.75" customHeight="1" x14ac:dyDescent="0.25">
      <c r="B4" s="342" t="s">
        <v>34</v>
      </c>
      <c r="C4" s="349" t="s">
        <v>5</v>
      </c>
      <c r="D4" s="344" t="s">
        <v>105</v>
      </c>
      <c r="E4" s="344"/>
      <c r="F4" s="344"/>
      <c r="G4" s="344"/>
      <c r="H4" s="344"/>
      <c r="I4" s="344"/>
      <c r="J4" s="344"/>
      <c r="K4" s="344"/>
      <c r="L4" s="344" t="s">
        <v>106</v>
      </c>
      <c r="M4" s="344"/>
      <c r="N4" s="344"/>
      <c r="O4" s="345" t="s">
        <v>12</v>
      </c>
      <c r="AH4" s="71"/>
      <c r="AI4" s="71"/>
      <c r="AJ4" s="71"/>
      <c r="AL4" s="71"/>
      <c r="AM4" s="71"/>
    </row>
    <row r="5" spans="2:39" ht="15" customHeight="1" x14ac:dyDescent="0.25">
      <c r="B5" s="309"/>
      <c r="C5" s="350"/>
      <c r="D5" s="306" t="s">
        <v>107</v>
      </c>
      <c r="E5" s="306" t="s">
        <v>108</v>
      </c>
      <c r="F5" s="306" t="s">
        <v>109</v>
      </c>
      <c r="G5" s="306"/>
      <c r="H5" s="306"/>
      <c r="I5" s="306"/>
      <c r="J5" s="306"/>
      <c r="K5" s="306"/>
      <c r="L5" s="306"/>
      <c r="M5" s="306"/>
      <c r="N5" s="306"/>
      <c r="O5" s="346"/>
      <c r="AH5" s="71"/>
      <c r="AI5" s="71"/>
      <c r="AJ5" s="71"/>
      <c r="AL5" s="71"/>
      <c r="AM5" s="71"/>
    </row>
    <row r="6" spans="2:39" ht="15" customHeight="1" thickBot="1" x14ac:dyDescent="0.3">
      <c r="B6" s="343"/>
      <c r="C6" s="351"/>
      <c r="D6" s="348"/>
      <c r="E6" s="348"/>
      <c r="F6" s="280" t="s">
        <v>6</v>
      </c>
      <c r="G6" s="280" t="s">
        <v>7</v>
      </c>
      <c r="H6" s="280" t="s">
        <v>8</v>
      </c>
      <c r="I6" s="280" t="s">
        <v>9</v>
      </c>
      <c r="J6" s="280" t="s">
        <v>10</v>
      </c>
      <c r="K6" s="280" t="s">
        <v>11</v>
      </c>
      <c r="L6" s="280" t="s">
        <v>110</v>
      </c>
      <c r="M6" s="280" t="s">
        <v>111</v>
      </c>
      <c r="N6" s="280" t="s">
        <v>112</v>
      </c>
      <c r="O6" s="347"/>
      <c r="AH6" s="71"/>
      <c r="AI6" s="71"/>
      <c r="AJ6" s="71"/>
      <c r="AL6" s="71"/>
      <c r="AM6" s="71"/>
    </row>
    <row r="7" spans="2:39" ht="15" customHeight="1" x14ac:dyDescent="0.25"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AH7" s="71"/>
      <c r="AI7" s="71"/>
      <c r="AJ7" s="71"/>
      <c r="AL7" s="71"/>
      <c r="AM7" s="71"/>
    </row>
    <row r="8" spans="2:39" ht="15" customHeight="1" x14ac:dyDescent="0.25">
      <c r="B8" s="335" t="s">
        <v>12</v>
      </c>
      <c r="C8" s="336"/>
      <c r="D8" s="7">
        <f t="shared" ref="D8:N8" si="0">SUM(D9:D12)</f>
        <v>14</v>
      </c>
      <c r="E8" s="7">
        <f t="shared" si="0"/>
        <v>14</v>
      </c>
      <c r="F8" s="7">
        <f>SUM(F9:F12)</f>
        <v>14</v>
      </c>
      <c r="G8" s="7">
        <f t="shared" si="0"/>
        <v>14</v>
      </c>
      <c r="H8" s="7">
        <f t="shared" si="0"/>
        <v>14</v>
      </c>
      <c r="I8" s="7">
        <f t="shared" si="0"/>
        <v>14</v>
      </c>
      <c r="J8" s="7">
        <f t="shared" si="0"/>
        <v>14</v>
      </c>
      <c r="K8" s="7">
        <f t="shared" si="0"/>
        <v>14</v>
      </c>
      <c r="L8" s="7">
        <f>SUM(L9:L12)</f>
        <v>14</v>
      </c>
      <c r="M8" s="7">
        <f t="shared" si="0"/>
        <v>14</v>
      </c>
      <c r="N8" s="7">
        <f t="shared" si="0"/>
        <v>14</v>
      </c>
      <c r="O8" s="8">
        <f>SUM(D8:N8)</f>
        <v>154</v>
      </c>
      <c r="AH8" s="71"/>
      <c r="AI8" s="71"/>
      <c r="AJ8" s="71"/>
      <c r="AL8" s="71"/>
      <c r="AM8" s="71"/>
    </row>
    <row r="9" spans="2:39" ht="15" customHeight="1" x14ac:dyDescent="0.25">
      <c r="B9" s="335" t="s">
        <v>113</v>
      </c>
      <c r="C9" s="336"/>
      <c r="D9" s="7">
        <f t="shared" ref="D9:N9" si="1">COUNTIF(D14:D27,"1")</f>
        <v>14</v>
      </c>
      <c r="E9" s="7">
        <f t="shared" si="1"/>
        <v>14</v>
      </c>
      <c r="F9" s="7">
        <f t="shared" si="1"/>
        <v>14</v>
      </c>
      <c r="G9" s="7">
        <f t="shared" si="1"/>
        <v>14</v>
      </c>
      <c r="H9" s="7">
        <f t="shared" si="1"/>
        <v>14</v>
      </c>
      <c r="I9" s="7">
        <f t="shared" si="1"/>
        <v>14</v>
      </c>
      <c r="J9" s="7">
        <f t="shared" si="1"/>
        <v>14</v>
      </c>
      <c r="K9" s="7">
        <f t="shared" si="1"/>
        <v>14</v>
      </c>
      <c r="L9" s="7">
        <f t="shared" si="1"/>
        <v>14</v>
      </c>
      <c r="M9" s="7">
        <f t="shared" si="1"/>
        <v>14</v>
      </c>
      <c r="N9" s="7">
        <f t="shared" si="1"/>
        <v>14</v>
      </c>
      <c r="O9" s="8">
        <f>SUM(D9:N9)</f>
        <v>154</v>
      </c>
      <c r="AH9" s="71"/>
      <c r="AI9" s="71"/>
      <c r="AJ9" s="71"/>
      <c r="AL9" s="71"/>
      <c r="AM9" s="71"/>
    </row>
    <row r="10" spans="2:39" ht="15" customHeight="1" x14ac:dyDescent="0.25">
      <c r="B10" s="335" t="s">
        <v>114</v>
      </c>
      <c r="C10" s="336"/>
      <c r="D10" s="7">
        <f t="shared" ref="D10:N10" si="2">COUNTIF(D14:D27,"0")</f>
        <v>0</v>
      </c>
      <c r="E10" s="7">
        <f t="shared" si="2"/>
        <v>0</v>
      </c>
      <c r="F10" s="7">
        <f t="shared" si="2"/>
        <v>0</v>
      </c>
      <c r="G10" s="7">
        <f t="shared" si="2"/>
        <v>0</v>
      </c>
      <c r="H10" s="7">
        <f t="shared" si="2"/>
        <v>0</v>
      </c>
      <c r="I10" s="7">
        <f t="shared" si="2"/>
        <v>0</v>
      </c>
      <c r="J10" s="7">
        <f t="shared" si="2"/>
        <v>0</v>
      </c>
      <c r="K10" s="7">
        <f t="shared" si="2"/>
        <v>0</v>
      </c>
      <c r="L10" s="7">
        <f t="shared" si="2"/>
        <v>0</v>
      </c>
      <c r="M10" s="7">
        <f t="shared" si="2"/>
        <v>0</v>
      </c>
      <c r="N10" s="7">
        <f t="shared" si="2"/>
        <v>0</v>
      </c>
      <c r="O10" s="8">
        <f>SUM(D10:N10)</f>
        <v>0</v>
      </c>
      <c r="AH10" s="71"/>
      <c r="AI10" s="71"/>
      <c r="AJ10" s="71"/>
      <c r="AL10" s="71"/>
      <c r="AM10" s="71"/>
    </row>
    <row r="11" spans="2:39" ht="15" customHeight="1" x14ac:dyDescent="0.25">
      <c r="B11" s="335" t="s">
        <v>115</v>
      </c>
      <c r="C11" s="336"/>
      <c r="D11" s="7">
        <f t="shared" ref="D11:N11" si="3">COUNTIF(D14:D27,"J")</f>
        <v>0</v>
      </c>
      <c r="E11" s="7">
        <f t="shared" si="3"/>
        <v>0</v>
      </c>
      <c r="F11" s="7">
        <f t="shared" si="3"/>
        <v>0</v>
      </c>
      <c r="G11" s="7">
        <f t="shared" si="3"/>
        <v>0</v>
      </c>
      <c r="H11" s="7">
        <f t="shared" si="3"/>
        <v>0</v>
      </c>
      <c r="I11" s="7">
        <f t="shared" si="3"/>
        <v>0</v>
      </c>
      <c r="J11" s="7">
        <f t="shared" si="3"/>
        <v>0</v>
      </c>
      <c r="K11" s="7">
        <f t="shared" si="3"/>
        <v>0</v>
      </c>
      <c r="L11" s="7">
        <f t="shared" si="3"/>
        <v>0</v>
      </c>
      <c r="M11" s="7">
        <f t="shared" si="3"/>
        <v>0</v>
      </c>
      <c r="N11" s="7">
        <f t="shared" si="3"/>
        <v>0</v>
      </c>
      <c r="O11" s="8">
        <f>SUM(D11:N11)</f>
        <v>0</v>
      </c>
      <c r="AH11" s="71"/>
      <c r="AI11" s="71"/>
      <c r="AJ11" s="71"/>
      <c r="AL11" s="71"/>
      <c r="AM11" s="71"/>
    </row>
    <row r="12" spans="2:39" ht="15" customHeight="1" x14ac:dyDescent="0.25">
      <c r="B12" s="335" t="s">
        <v>16</v>
      </c>
      <c r="C12" s="336"/>
      <c r="D12" s="7">
        <f t="shared" ref="D12:N12" si="4">COUNTIF(D14:D27,"V")</f>
        <v>0</v>
      </c>
      <c r="E12" s="7">
        <f t="shared" si="4"/>
        <v>0</v>
      </c>
      <c r="F12" s="7">
        <f t="shared" si="4"/>
        <v>0</v>
      </c>
      <c r="G12" s="7">
        <f t="shared" si="4"/>
        <v>0</v>
      </c>
      <c r="H12" s="7">
        <f t="shared" si="4"/>
        <v>0</v>
      </c>
      <c r="I12" s="7">
        <f t="shared" si="4"/>
        <v>0</v>
      </c>
      <c r="J12" s="7">
        <f t="shared" si="4"/>
        <v>0</v>
      </c>
      <c r="K12" s="7">
        <f t="shared" si="4"/>
        <v>0</v>
      </c>
      <c r="L12" s="7">
        <f t="shared" si="4"/>
        <v>0</v>
      </c>
      <c r="M12" s="7">
        <f t="shared" si="4"/>
        <v>0</v>
      </c>
      <c r="N12" s="7">
        <f t="shared" si="4"/>
        <v>0</v>
      </c>
      <c r="O12" s="8">
        <f>SUM(D12:N12)</f>
        <v>0</v>
      </c>
      <c r="AH12" s="71"/>
      <c r="AI12" s="71"/>
      <c r="AJ12" s="71"/>
      <c r="AL12" s="71"/>
      <c r="AM12" s="71"/>
    </row>
    <row r="13" spans="2:39" ht="15" customHeight="1" x14ac:dyDescent="0.25"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AH13" s="71"/>
      <c r="AI13" s="71"/>
      <c r="AJ13" s="71"/>
      <c r="AL13" s="71"/>
      <c r="AM13" s="71"/>
    </row>
    <row r="14" spans="2:39" x14ac:dyDescent="0.25">
      <c r="B14" s="180" t="s">
        <v>18</v>
      </c>
      <c r="C14" s="181">
        <v>1</v>
      </c>
      <c r="D14" s="44">
        <v>1</v>
      </c>
      <c r="E14" s="44">
        <v>1</v>
      </c>
      <c r="F14" s="44">
        <v>1</v>
      </c>
      <c r="G14" s="44">
        <v>1</v>
      </c>
      <c r="H14" s="44">
        <v>1</v>
      </c>
      <c r="I14" s="44">
        <v>1</v>
      </c>
      <c r="J14" s="44">
        <v>1</v>
      </c>
      <c r="K14" s="44">
        <v>1</v>
      </c>
      <c r="L14" s="44">
        <v>1</v>
      </c>
      <c r="M14" s="44">
        <v>1</v>
      </c>
      <c r="N14" s="44">
        <v>1</v>
      </c>
      <c r="O14" s="182">
        <f>COUNTIF(D14:N14,"1")</f>
        <v>11</v>
      </c>
      <c r="AH14" s="71"/>
      <c r="AI14" s="71"/>
      <c r="AJ14" s="71"/>
      <c r="AL14" s="71"/>
      <c r="AM14" s="71"/>
    </row>
    <row r="15" spans="2:39" x14ac:dyDescent="0.25">
      <c r="B15" s="175" t="s">
        <v>18</v>
      </c>
      <c r="C15" s="53">
        <v>2</v>
      </c>
      <c r="D15" s="44">
        <v>1</v>
      </c>
      <c r="E15" s="44">
        <v>1</v>
      </c>
      <c r="F15" s="44">
        <v>1</v>
      </c>
      <c r="G15" s="44">
        <v>1</v>
      </c>
      <c r="H15" s="44">
        <v>1</v>
      </c>
      <c r="I15" s="44">
        <v>1</v>
      </c>
      <c r="J15" s="44">
        <v>1</v>
      </c>
      <c r="K15" s="44">
        <v>1</v>
      </c>
      <c r="L15" s="44">
        <v>1</v>
      </c>
      <c r="M15" s="44">
        <v>1</v>
      </c>
      <c r="N15" s="44">
        <v>1</v>
      </c>
      <c r="O15" s="60">
        <f t="shared" ref="O15:O23" si="5">COUNTIF(D15:N15,"1")</f>
        <v>11</v>
      </c>
      <c r="AH15" s="71"/>
      <c r="AI15" s="71"/>
      <c r="AJ15" s="71"/>
      <c r="AL15" s="71"/>
      <c r="AM15" s="71"/>
    </row>
    <row r="16" spans="2:39" x14ac:dyDescent="0.25">
      <c r="B16" s="175" t="s">
        <v>18</v>
      </c>
      <c r="C16" s="53">
        <v>3</v>
      </c>
      <c r="D16" s="44">
        <v>1</v>
      </c>
      <c r="E16" s="44">
        <v>1</v>
      </c>
      <c r="F16" s="44">
        <v>1</v>
      </c>
      <c r="G16" s="44">
        <v>1</v>
      </c>
      <c r="H16" s="44">
        <v>1</v>
      </c>
      <c r="I16" s="44">
        <v>1</v>
      </c>
      <c r="J16" s="44">
        <v>1</v>
      </c>
      <c r="K16" s="44">
        <v>1</v>
      </c>
      <c r="L16" s="44">
        <v>1</v>
      </c>
      <c r="M16" s="44">
        <v>1</v>
      </c>
      <c r="N16" s="44">
        <v>1</v>
      </c>
      <c r="O16" s="60">
        <f t="shared" si="5"/>
        <v>11</v>
      </c>
      <c r="AF16" s="46" t="s">
        <v>113</v>
      </c>
      <c r="AG16" s="46">
        <f>SUM(F9:K9)</f>
        <v>84</v>
      </c>
      <c r="AH16" s="71"/>
      <c r="AI16" s="72"/>
      <c r="AJ16" s="72" t="s">
        <v>113</v>
      </c>
      <c r="AK16" s="72" t="s">
        <v>114</v>
      </c>
      <c r="AL16" s="72" t="s">
        <v>113</v>
      </c>
      <c r="AM16" s="72" t="s">
        <v>114</v>
      </c>
    </row>
    <row r="17" spans="2:39" x14ac:dyDescent="0.25">
      <c r="B17" s="175" t="s">
        <v>18</v>
      </c>
      <c r="C17" s="53">
        <v>4</v>
      </c>
      <c r="D17" s="44">
        <v>1</v>
      </c>
      <c r="E17" s="44">
        <v>1</v>
      </c>
      <c r="F17" s="44">
        <v>1</v>
      </c>
      <c r="G17" s="44">
        <v>1</v>
      </c>
      <c r="H17" s="44">
        <v>1</v>
      </c>
      <c r="I17" s="44">
        <v>1</v>
      </c>
      <c r="J17" s="44">
        <v>1</v>
      </c>
      <c r="K17" s="44">
        <v>1</v>
      </c>
      <c r="L17" s="44">
        <v>1</v>
      </c>
      <c r="M17" s="44">
        <v>1</v>
      </c>
      <c r="N17" s="44">
        <v>1</v>
      </c>
      <c r="O17" s="60">
        <f t="shared" si="5"/>
        <v>11</v>
      </c>
      <c r="AF17" s="46" t="s">
        <v>114</v>
      </c>
      <c r="AG17" s="46">
        <f>SUM(F10:K10)</f>
        <v>0</v>
      </c>
      <c r="AH17" s="71"/>
      <c r="AI17" s="73" t="s">
        <v>116</v>
      </c>
      <c r="AJ17" s="71">
        <f t="shared" ref="AJ17:AK22" si="6">AL17/14*100</f>
        <v>100</v>
      </c>
      <c r="AK17" s="71">
        <f t="shared" si="6"/>
        <v>0</v>
      </c>
      <c r="AL17" s="72">
        <f>F9</f>
        <v>14</v>
      </c>
      <c r="AM17" s="72">
        <f>F10+F11</f>
        <v>0</v>
      </c>
    </row>
    <row r="18" spans="2:39" x14ac:dyDescent="0.25">
      <c r="B18" s="175" t="s">
        <v>18</v>
      </c>
      <c r="C18" s="53">
        <v>5</v>
      </c>
      <c r="D18" s="44">
        <v>1</v>
      </c>
      <c r="E18" s="44">
        <v>1</v>
      </c>
      <c r="F18" s="44">
        <v>1</v>
      </c>
      <c r="G18" s="44">
        <v>1</v>
      </c>
      <c r="H18" s="44">
        <v>1</v>
      </c>
      <c r="I18" s="44">
        <v>1</v>
      </c>
      <c r="J18" s="44">
        <v>1</v>
      </c>
      <c r="K18" s="44">
        <v>1</v>
      </c>
      <c r="L18" s="44">
        <v>1</v>
      </c>
      <c r="M18" s="44">
        <v>1</v>
      </c>
      <c r="N18" s="44">
        <v>1</v>
      </c>
      <c r="O18" s="60">
        <f t="shared" si="5"/>
        <v>11</v>
      </c>
      <c r="AF18" s="46" t="s">
        <v>115</v>
      </c>
      <c r="AG18" s="46">
        <f>SUM(F11:K11)</f>
        <v>0</v>
      </c>
      <c r="AH18" s="71"/>
      <c r="AI18" s="73" t="s">
        <v>117</v>
      </c>
      <c r="AJ18" s="71">
        <f t="shared" si="6"/>
        <v>100</v>
      </c>
      <c r="AK18" s="71">
        <f t="shared" si="6"/>
        <v>0</v>
      </c>
      <c r="AL18" s="72">
        <f>G9</f>
        <v>14</v>
      </c>
      <c r="AM18" s="72">
        <f>G10+G11</f>
        <v>0</v>
      </c>
    </row>
    <row r="19" spans="2:39" x14ac:dyDescent="0.25">
      <c r="B19" s="175" t="s">
        <v>18</v>
      </c>
      <c r="C19" s="53">
        <v>6</v>
      </c>
      <c r="D19" s="44">
        <v>1</v>
      </c>
      <c r="E19" s="44">
        <v>1</v>
      </c>
      <c r="F19" s="44">
        <v>1</v>
      </c>
      <c r="G19" s="44">
        <v>1</v>
      </c>
      <c r="H19" s="44">
        <v>1</v>
      </c>
      <c r="I19" s="44">
        <v>1</v>
      </c>
      <c r="J19" s="44">
        <v>1</v>
      </c>
      <c r="K19" s="44">
        <v>1</v>
      </c>
      <c r="L19" s="44">
        <v>1</v>
      </c>
      <c r="M19" s="44">
        <v>1</v>
      </c>
      <c r="N19" s="44">
        <v>1</v>
      </c>
      <c r="O19" s="60">
        <f t="shared" si="5"/>
        <v>11</v>
      </c>
      <c r="AF19" s="46" t="s">
        <v>16</v>
      </c>
      <c r="AG19" s="46">
        <f>SUM(F12:K12)</f>
        <v>0</v>
      </c>
      <c r="AH19" s="71"/>
      <c r="AI19" s="73" t="s">
        <v>118</v>
      </c>
      <c r="AJ19" s="71">
        <f t="shared" si="6"/>
        <v>100</v>
      </c>
      <c r="AK19" s="71">
        <f t="shared" si="6"/>
        <v>0</v>
      </c>
      <c r="AL19" s="72">
        <f>H9</f>
        <v>14</v>
      </c>
      <c r="AM19" s="72">
        <f>H10+H11</f>
        <v>0</v>
      </c>
    </row>
    <row r="20" spans="2:39" x14ac:dyDescent="0.25">
      <c r="B20" s="175" t="s">
        <v>18</v>
      </c>
      <c r="C20" s="53">
        <v>7</v>
      </c>
      <c r="D20" s="44">
        <v>1</v>
      </c>
      <c r="E20" s="44">
        <v>1</v>
      </c>
      <c r="F20" s="44">
        <v>1</v>
      </c>
      <c r="G20" s="44">
        <v>1</v>
      </c>
      <c r="H20" s="44">
        <v>1</v>
      </c>
      <c r="I20" s="44">
        <v>1</v>
      </c>
      <c r="J20" s="44">
        <v>1</v>
      </c>
      <c r="K20" s="44">
        <v>1</v>
      </c>
      <c r="L20" s="44">
        <v>1</v>
      </c>
      <c r="M20" s="44">
        <v>1</v>
      </c>
      <c r="N20" s="44">
        <v>1</v>
      </c>
      <c r="O20" s="60">
        <f t="shared" si="5"/>
        <v>11</v>
      </c>
      <c r="AH20" s="71"/>
      <c r="AI20" s="73" t="s">
        <v>119</v>
      </c>
      <c r="AJ20" s="141">
        <f t="shared" si="6"/>
        <v>100</v>
      </c>
      <c r="AK20" s="141">
        <f t="shared" si="6"/>
        <v>0</v>
      </c>
      <c r="AL20" s="72">
        <f>I9</f>
        <v>14</v>
      </c>
      <c r="AM20" s="72">
        <f>I10+I11</f>
        <v>0</v>
      </c>
    </row>
    <row r="21" spans="2:39" x14ac:dyDescent="0.25">
      <c r="B21" s="175" t="s">
        <v>22</v>
      </c>
      <c r="C21" s="53">
        <v>1</v>
      </c>
      <c r="D21" s="44">
        <v>1</v>
      </c>
      <c r="E21" s="44">
        <v>1</v>
      </c>
      <c r="F21" s="44">
        <v>1</v>
      </c>
      <c r="G21" s="44">
        <v>1</v>
      </c>
      <c r="H21" s="44">
        <v>1</v>
      </c>
      <c r="I21" s="44">
        <v>1</v>
      </c>
      <c r="J21" s="44">
        <v>1</v>
      </c>
      <c r="K21" s="44">
        <v>1</v>
      </c>
      <c r="L21" s="44">
        <v>1</v>
      </c>
      <c r="M21" s="44">
        <v>1</v>
      </c>
      <c r="N21" s="44">
        <v>1</v>
      </c>
      <c r="O21" s="60">
        <f t="shared" si="5"/>
        <v>11</v>
      </c>
      <c r="AH21" s="71"/>
      <c r="AI21" s="73" t="s">
        <v>120</v>
      </c>
      <c r="AJ21" s="71">
        <f t="shared" si="6"/>
        <v>100</v>
      </c>
      <c r="AK21" s="71">
        <f t="shared" si="6"/>
        <v>0</v>
      </c>
      <c r="AL21" s="72">
        <f>J9</f>
        <v>14</v>
      </c>
      <c r="AM21" s="72">
        <f>J10+J11</f>
        <v>0</v>
      </c>
    </row>
    <row r="22" spans="2:39" x14ac:dyDescent="0.25">
      <c r="B22" s="175" t="s">
        <v>22</v>
      </c>
      <c r="C22" s="53">
        <v>2</v>
      </c>
      <c r="D22" s="44">
        <v>1</v>
      </c>
      <c r="E22" s="44">
        <v>1</v>
      </c>
      <c r="F22" s="44">
        <v>1</v>
      </c>
      <c r="G22" s="44">
        <v>1</v>
      </c>
      <c r="H22" s="44">
        <v>1</v>
      </c>
      <c r="I22" s="44">
        <v>1</v>
      </c>
      <c r="J22" s="44">
        <v>1</v>
      </c>
      <c r="K22" s="44">
        <v>1</v>
      </c>
      <c r="L22" s="44">
        <v>1</v>
      </c>
      <c r="M22" s="44">
        <v>1</v>
      </c>
      <c r="N22" s="44">
        <v>1</v>
      </c>
      <c r="O22" s="60">
        <f t="shared" si="5"/>
        <v>11</v>
      </c>
      <c r="AH22" s="71"/>
      <c r="AI22" s="73" t="s">
        <v>121</v>
      </c>
      <c r="AJ22" s="71">
        <f t="shared" si="6"/>
        <v>100</v>
      </c>
      <c r="AK22" s="71">
        <f t="shared" si="6"/>
        <v>0</v>
      </c>
      <c r="AL22" s="72">
        <f>K9</f>
        <v>14</v>
      </c>
      <c r="AM22" s="72">
        <f>K10+K11</f>
        <v>0</v>
      </c>
    </row>
    <row r="23" spans="2:39" x14ac:dyDescent="0.25">
      <c r="B23" s="175" t="s">
        <v>22</v>
      </c>
      <c r="C23" s="53">
        <v>3</v>
      </c>
      <c r="D23" s="44">
        <v>1</v>
      </c>
      <c r="E23" s="44">
        <v>1</v>
      </c>
      <c r="F23" s="44">
        <v>1</v>
      </c>
      <c r="G23" s="44">
        <v>1</v>
      </c>
      <c r="H23" s="44">
        <v>1</v>
      </c>
      <c r="I23" s="44">
        <v>1</v>
      </c>
      <c r="J23" s="44">
        <v>1</v>
      </c>
      <c r="K23" s="44">
        <v>1</v>
      </c>
      <c r="L23" s="44">
        <v>1</v>
      </c>
      <c r="M23" s="44">
        <v>1</v>
      </c>
      <c r="N23" s="44">
        <v>1</v>
      </c>
      <c r="O23" s="60">
        <f t="shared" si="5"/>
        <v>11</v>
      </c>
      <c r="AH23" s="71"/>
      <c r="AI23" s="71"/>
      <c r="AJ23" s="71"/>
      <c r="AL23" s="71"/>
      <c r="AM23" s="71"/>
    </row>
    <row r="24" spans="2:39" x14ac:dyDescent="0.25">
      <c r="B24" s="175" t="s">
        <v>22</v>
      </c>
      <c r="C24" s="53">
        <v>4</v>
      </c>
      <c r="D24" s="270">
        <v>1</v>
      </c>
      <c r="E24" s="270">
        <v>1</v>
      </c>
      <c r="F24" s="270">
        <v>1</v>
      </c>
      <c r="G24" s="270">
        <v>1</v>
      </c>
      <c r="H24" s="270">
        <v>1</v>
      </c>
      <c r="I24" s="270">
        <v>1</v>
      </c>
      <c r="J24" s="270">
        <v>1</v>
      </c>
      <c r="K24" s="270">
        <v>1</v>
      </c>
      <c r="L24" s="270">
        <v>1</v>
      </c>
      <c r="M24" s="270">
        <v>1</v>
      </c>
      <c r="N24" s="270">
        <v>1</v>
      </c>
      <c r="O24" s="60">
        <v>11</v>
      </c>
      <c r="AF24" s="71"/>
      <c r="AG24" s="71"/>
      <c r="AM24" s="36"/>
    </row>
    <row r="25" spans="2:39" x14ac:dyDescent="0.25">
      <c r="B25" s="175" t="s">
        <v>22</v>
      </c>
      <c r="C25" s="53">
        <v>5</v>
      </c>
      <c r="D25" s="44">
        <v>1</v>
      </c>
      <c r="E25" s="44">
        <v>1</v>
      </c>
      <c r="F25" s="44">
        <v>1</v>
      </c>
      <c r="G25" s="44">
        <v>1</v>
      </c>
      <c r="H25" s="44">
        <v>1</v>
      </c>
      <c r="I25" s="44">
        <v>1</v>
      </c>
      <c r="J25" s="44">
        <v>1</v>
      </c>
      <c r="K25" s="44">
        <v>1</v>
      </c>
      <c r="L25" s="44">
        <v>1</v>
      </c>
      <c r="M25" s="44">
        <v>1</v>
      </c>
      <c r="N25" s="44">
        <v>1</v>
      </c>
      <c r="O25" s="60">
        <f>COUNTIF(D25:N25,"1")</f>
        <v>11</v>
      </c>
      <c r="AF25" s="71"/>
      <c r="AG25" s="71"/>
      <c r="AM25" s="36"/>
    </row>
    <row r="26" spans="2:39" x14ac:dyDescent="0.25">
      <c r="B26" s="175" t="s">
        <v>22</v>
      </c>
      <c r="C26" s="53">
        <v>6</v>
      </c>
      <c r="D26" s="44">
        <v>1</v>
      </c>
      <c r="E26" s="44">
        <v>1</v>
      </c>
      <c r="F26" s="44">
        <v>1</v>
      </c>
      <c r="G26" s="44">
        <v>1</v>
      </c>
      <c r="H26" s="44">
        <v>1</v>
      </c>
      <c r="I26" s="44">
        <v>1</v>
      </c>
      <c r="J26" s="44">
        <v>1</v>
      </c>
      <c r="K26" s="44">
        <v>1</v>
      </c>
      <c r="L26" s="44">
        <v>1</v>
      </c>
      <c r="M26" s="44">
        <v>1</v>
      </c>
      <c r="N26" s="44">
        <v>1</v>
      </c>
      <c r="O26" s="60">
        <f>COUNTIF(D26:N26,"1")</f>
        <v>11</v>
      </c>
      <c r="AM26" s="36"/>
    </row>
    <row r="27" spans="2:39" x14ac:dyDescent="0.25">
      <c r="B27" s="175" t="s">
        <v>22</v>
      </c>
      <c r="C27" s="53">
        <v>7</v>
      </c>
      <c r="D27" s="44">
        <v>1</v>
      </c>
      <c r="E27" s="44">
        <v>1</v>
      </c>
      <c r="F27" s="44">
        <v>1</v>
      </c>
      <c r="G27" s="44">
        <v>1</v>
      </c>
      <c r="H27" s="44">
        <v>1</v>
      </c>
      <c r="I27" s="44">
        <v>1</v>
      </c>
      <c r="J27" s="44">
        <v>1</v>
      </c>
      <c r="K27" s="44">
        <v>1</v>
      </c>
      <c r="L27" s="44">
        <v>1</v>
      </c>
      <c r="M27" s="44">
        <v>1</v>
      </c>
      <c r="N27" s="44">
        <v>1</v>
      </c>
      <c r="O27" s="60">
        <f>COUNTIF(D27:N27,"1")</f>
        <v>11</v>
      </c>
    </row>
    <row r="29" spans="2:39" x14ac:dyDescent="0.25">
      <c r="B29" s="101" t="s">
        <v>122</v>
      </c>
      <c r="C29" s="6">
        <v>1</v>
      </c>
    </row>
    <row r="30" spans="2:39" x14ac:dyDescent="0.25">
      <c r="B30" s="101" t="s">
        <v>123</v>
      </c>
      <c r="C30" s="6">
        <v>0</v>
      </c>
    </row>
    <row r="31" spans="2:39" x14ac:dyDescent="0.25">
      <c r="B31" s="101" t="s">
        <v>124</v>
      </c>
      <c r="C31" s="6" t="s">
        <v>125</v>
      </c>
    </row>
    <row r="32" spans="2:39" x14ac:dyDescent="0.25">
      <c r="B32" s="101" t="s">
        <v>126</v>
      </c>
      <c r="C32" s="6" t="s">
        <v>127</v>
      </c>
    </row>
    <row r="33" spans="2:33" x14ac:dyDescent="0.25"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</row>
    <row r="34" spans="2:33" x14ac:dyDescent="0.25"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</row>
    <row r="35" spans="2:33" x14ac:dyDescent="0.25"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</row>
    <row r="38" spans="2:33" ht="15" thickBot="1" x14ac:dyDescent="0.3"/>
    <row r="39" spans="2:33" x14ac:dyDescent="0.25">
      <c r="D39" s="333" t="s">
        <v>107</v>
      </c>
      <c r="E39" s="333" t="s">
        <v>108</v>
      </c>
      <c r="F39" s="333" t="s">
        <v>116</v>
      </c>
      <c r="G39" s="333" t="s">
        <v>117</v>
      </c>
      <c r="H39" s="333" t="s">
        <v>118</v>
      </c>
      <c r="I39" s="333" t="s">
        <v>119</v>
      </c>
      <c r="J39" s="333" t="s">
        <v>120</v>
      </c>
      <c r="K39" s="333" t="s">
        <v>121</v>
      </c>
      <c r="L39" s="333" t="s">
        <v>110</v>
      </c>
      <c r="M39" s="333" t="s">
        <v>111</v>
      </c>
      <c r="N39" s="333" t="s">
        <v>112</v>
      </c>
      <c r="O39" s="45"/>
    </row>
    <row r="40" spans="2:33" ht="15" customHeight="1" x14ac:dyDescent="0.25"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V40" s="70"/>
      <c r="W40" s="70"/>
      <c r="X40" s="70"/>
      <c r="Y40" s="70"/>
      <c r="Z40" s="70"/>
    </row>
    <row r="41" spans="2:33" ht="15" customHeight="1" thickBot="1" x14ac:dyDescent="0.3">
      <c r="B41" s="337" t="s">
        <v>113</v>
      </c>
      <c r="C41" s="338"/>
      <c r="D41" s="47">
        <f t="shared" ref="D41:N41" si="7">D9</f>
        <v>14</v>
      </c>
      <c r="E41" s="48">
        <f t="shared" si="7"/>
        <v>14</v>
      </c>
      <c r="F41" s="47">
        <f t="shared" si="7"/>
        <v>14</v>
      </c>
      <c r="G41" s="48">
        <f t="shared" si="7"/>
        <v>14</v>
      </c>
      <c r="H41" s="48">
        <f t="shared" si="7"/>
        <v>14</v>
      </c>
      <c r="I41" s="48">
        <f t="shared" si="7"/>
        <v>14</v>
      </c>
      <c r="J41" s="48">
        <f t="shared" si="7"/>
        <v>14</v>
      </c>
      <c r="K41" s="48">
        <f t="shared" si="7"/>
        <v>14</v>
      </c>
      <c r="L41" s="48">
        <f t="shared" si="7"/>
        <v>14</v>
      </c>
      <c r="M41" s="48">
        <f t="shared" si="7"/>
        <v>14</v>
      </c>
      <c r="N41" s="49">
        <f t="shared" si="7"/>
        <v>14</v>
      </c>
      <c r="V41" s="74"/>
      <c r="W41" s="75"/>
      <c r="X41" s="75" t="s">
        <v>128</v>
      </c>
      <c r="Y41" s="75" t="s">
        <v>114</v>
      </c>
      <c r="Z41" s="74"/>
    </row>
    <row r="42" spans="2:33" ht="15" thickBot="1" x14ac:dyDescent="0.3">
      <c r="V42" s="74"/>
      <c r="W42" s="76" t="s">
        <v>107</v>
      </c>
      <c r="X42" s="77">
        <f>D9</f>
        <v>14</v>
      </c>
      <c r="Y42" s="77">
        <f>D10+D11</f>
        <v>0</v>
      </c>
      <c r="Z42" s="74"/>
    </row>
    <row r="43" spans="2:33" x14ac:dyDescent="0.2">
      <c r="E43" s="99"/>
      <c r="F43" s="333" t="s">
        <v>116</v>
      </c>
      <c r="G43" s="333" t="s">
        <v>117</v>
      </c>
      <c r="H43" s="333" t="s">
        <v>118</v>
      </c>
      <c r="I43" s="333" t="s">
        <v>119</v>
      </c>
      <c r="J43" s="333" t="s">
        <v>120</v>
      </c>
      <c r="K43" s="333" t="s">
        <v>121</v>
      </c>
      <c r="V43" s="74"/>
      <c r="W43" s="76" t="s">
        <v>108</v>
      </c>
      <c r="X43" s="77">
        <f>E9</f>
        <v>14</v>
      </c>
      <c r="Y43" s="77">
        <f>E10+E11</f>
        <v>0</v>
      </c>
      <c r="Z43" s="74"/>
    </row>
    <row r="44" spans="2:33" x14ac:dyDescent="0.2">
      <c r="E44" s="99"/>
      <c r="F44" s="334"/>
      <c r="G44" s="334"/>
      <c r="H44" s="334"/>
      <c r="I44" s="334"/>
      <c r="J44" s="334"/>
      <c r="K44" s="334"/>
      <c r="M44" s="30"/>
      <c r="N44" s="30"/>
      <c r="O44" s="30"/>
      <c r="V44" s="70"/>
      <c r="W44" s="72"/>
      <c r="X44" s="72"/>
      <c r="Y44" s="72"/>
      <c r="Z44" s="70"/>
    </row>
    <row r="45" spans="2:33" x14ac:dyDescent="0.2">
      <c r="E45" s="110" t="s">
        <v>129</v>
      </c>
      <c r="F45" s="110">
        <f t="shared" ref="F45:K45" si="8">F41</f>
        <v>14</v>
      </c>
      <c r="G45" s="110">
        <f t="shared" si="8"/>
        <v>14</v>
      </c>
      <c r="H45" s="110">
        <f t="shared" si="8"/>
        <v>14</v>
      </c>
      <c r="I45" s="110">
        <f t="shared" si="8"/>
        <v>14</v>
      </c>
      <c r="J45" s="110">
        <f t="shared" si="8"/>
        <v>14</v>
      </c>
      <c r="K45" s="110">
        <f t="shared" si="8"/>
        <v>14</v>
      </c>
      <c r="L45" s="45"/>
      <c r="M45" s="93"/>
      <c r="N45" s="93"/>
      <c r="O45" s="93"/>
    </row>
    <row r="46" spans="2:33" x14ac:dyDescent="0.2">
      <c r="E46" s="110" t="s">
        <v>114</v>
      </c>
      <c r="F46" s="110">
        <f t="shared" ref="F46:K46" si="9">+F10+F11</f>
        <v>0</v>
      </c>
      <c r="G46" s="110">
        <f t="shared" si="9"/>
        <v>0</v>
      </c>
      <c r="H46" s="110">
        <f t="shared" si="9"/>
        <v>0</v>
      </c>
      <c r="I46" s="110">
        <f t="shared" si="9"/>
        <v>0</v>
      </c>
      <c r="J46" s="110">
        <f t="shared" si="9"/>
        <v>0</v>
      </c>
      <c r="K46" s="110">
        <f t="shared" si="9"/>
        <v>0</v>
      </c>
      <c r="L46" s="45"/>
      <c r="M46" s="93"/>
      <c r="N46" s="93"/>
      <c r="O46" s="93"/>
    </row>
    <row r="48" spans="2:33" x14ac:dyDescent="0.25">
      <c r="AF48" s="46" t="s">
        <v>113</v>
      </c>
      <c r="AG48" s="46">
        <f>D9+E9</f>
        <v>28</v>
      </c>
    </row>
    <row r="49" spans="32:33" x14ac:dyDescent="0.25">
      <c r="AF49" s="46" t="s">
        <v>114</v>
      </c>
      <c r="AG49" s="46">
        <f>D10+E10</f>
        <v>0</v>
      </c>
    </row>
    <row r="50" spans="32:33" ht="14.25" customHeight="1" x14ac:dyDescent="0.25">
      <c r="AF50" s="46" t="s">
        <v>115</v>
      </c>
      <c r="AG50" s="46">
        <f>D11+E11</f>
        <v>0</v>
      </c>
    </row>
    <row r="51" spans="32:33" x14ac:dyDescent="0.25">
      <c r="AF51" s="46" t="s">
        <v>16</v>
      </c>
      <c r="AG51" s="46">
        <f>D12+E12</f>
        <v>0</v>
      </c>
    </row>
    <row r="75" spans="32:33" ht="15" customHeight="1" x14ac:dyDescent="0.25">
      <c r="AF75" s="46" t="s">
        <v>113</v>
      </c>
      <c r="AG75" s="46">
        <f>L9+M9+N9</f>
        <v>42</v>
      </c>
    </row>
    <row r="76" spans="32:33" ht="15" customHeight="1" x14ac:dyDescent="0.25">
      <c r="AF76" s="46" t="s">
        <v>114</v>
      </c>
      <c r="AG76" s="46">
        <f>L10+M10+N10</f>
        <v>0</v>
      </c>
    </row>
    <row r="77" spans="32:33" ht="15" customHeight="1" x14ac:dyDescent="0.25">
      <c r="AF77" s="46" t="s">
        <v>115</v>
      </c>
      <c r="AG77" s="46">
        <f>L11+M11+N11</f>
        <v>0</v>
      </c>
    </row>
    <row r="78" spans="32:33" ht="15" customHeight="1" x14ac:dyDescent="0.25">
      <c r="AF78" s="46" t="s">
        <v>16</v>
      </c>
      <c r="AG78" s="46">
        <f>L12+M12+N12</f>
        <v>0</v>
      </c>
    </row>
    <row r="99" spans="16:24" x14ac:dyDescent="0.25">
      <c r="P99" s="78"/>
      <c r="Q99" s="74"/>
      <c r="R99" s="74"/>
      <c r="S99" s="74"/>
      <c r="T99" s="74"/>
      <c r="U99" s="68"/>
      <c r="V99" s="68"/>
      <c r="W99" s="68"/>
      <c r="X99" s="68"/>
    </row>
    <row r="100" spans="16:24" x14ac:dyDescent="0.25">
      <c r="P100" s="78"/>
      <c r="Q100" s="75"/>
      <c r="R100" s="75" t="s">
        <v>128</v>
      </c>
      <c r="S100" s="75" t="s">
        <v>114</v>
      </c>
      <c r="T100" s="74"/>
      <c r="U100" s="68"/>
      <c r="V100" s="68"/>
      <c r="W100" s="68"/>
      <c r="X100" s="68"/>
    </row>
    <row r="101" spans="16:24" x14ac:dyDescent="0.25">
      <c r="P101" s="78"/>
      <c r="Q101" s="76" t="s">
        <v>110</v>
      </c>
      <c r="R101" s="77">
        <f>L9</f>
        <v>14</v>
      </c>
      <c r="S101" s="77">
        <f>L10+L11</f>
        <v>0</v>
      </c>
      <c r="T101" s="74"/>
      <c r="U101" s="68"/>
      <c r="V101" s="68"/>
      <c r="W101" s="68"/>
      <c r="X101" s="68"/>
    </row>
    <row r="102" spans="16:24" x14ac:dyDescent="0.25">
      <c r="P102" s="78"/>
      <c r="Q102" s="76" t="s">
        <v>111</v>
      </c>
      <c r="R102" s="77">
        <f>M9</f>
        <v>14</v>
      </c>
      <c r="S102" s="77">
        <f>M10+M11</f>
        <v>0</v>
      </c>
      <c r="T102" s="74"/>
      <c r="U102" s="68"/>
      <c r="V102" s="68"/>
      <c r="W102" s="68"/>
      <c r="X102" s="68"/>
    </row>
    <row r="103" spans="16:24" x14ac:dyDescent="0.25">
      <c r="P103" s="78"/>
      <c r="Q103" s="76" t="s">
        <v>112</v>
      </c>
      <c r="R103" s="77">
        <f>N9</f>
        <v>14</v>
      </c>
      <c r="S103" s="77">
        <f>N10+N11</f>
        <v>0</v>
      </c>
      <c r="T103" s="79"/>
      <c r="U103" s="68"/>
      <c r="V103" s="68"/>
      <c r="W103" s="68"/>
      <c r="X103" s="68"/>
    </row>
    <row r="104" spans="16:24" x14ac:dyDescent="0.25">
      <c r="P104" s="78"/>
      <c r="Q104" s="78"/>
      <c r="R104" s="78"/>
      <c r="S104" s="78"/>
      <c r="T104" s="78"/>
      <c r="U104" s="68"/>
      <c r="V104" s="68"/>
      <c r="W104" s="68"/>
      <c r="X104" s="68"/>
    </row>
    <row r="105" spans="16:24" x14ac:dyDescent="0.25">
      <c r="P105" s="69"/>
      <c r="Q105" s="69"/>
      <c r="R105" s="69"/>
      <c r="S105" s="69"/>
      <c r="T105" s="69"/>
      <c r="U105" s="68"/>
      <c r="V105" s="68"/>
      <c r="W105" s="68"/>
      <c r="X105" s="68"/>
    </row>
    <row r="106" spans="16:24" x14ac:dyDescent="0.25">
      <c r="P106" s="69"/>
      <c r="Q106" s="69"/>
      <c r="R106" s="69"/>
      <c r="S106" s="69"/>
      <c r="T106" s="69"/>
      <c r="U106" s="68"/>
      <c r="V106" s="68"/>
      <c r="W106" s="68"/>
      <c r="X106" s="68"/>
    </row>
    <row r="107" spans="16:24" x14ac:dyDescent="0.25">
      <c r="Q107" s="68"/>
      <c r="R107" s="68"/>
      <c r="S107" s="68"/>
      <c r="T107" s="68"/>
      <c r="U107" s="68"/>
      <c r="V107" s="68"/>
      <c r="W107" s="68"/>
      <c r="X107" s="68"/>
    </row>
    <row r="108" spans="16:24" x14ac:dyDescent="0.25">
      <c r="Q108" s="68"/>
      <c r="R108" s="68"/>
      <c r="S108" s="68"/>
      <c r="T108" s="68"/>
      <c r="U108" s="68"/>
      <c r="V108" s="68"/>
      <c r="W108" s="68"/>
      <c r="X108" s="68"/>
    </row>
    <row r="109" spans="16:24" x14ac:dyDescent="0.25">
      <c r="Q109" s="68"/>
      <c r="R109" s="68"/>
      <c r="S109" s="68"/>
      <c r="T109" s="68"/>
      <c r="U109" s="68"/>
      <c r="V109" s="68"/>
      <c r="W109" s="68"/>
      <c r="X109" s="68"/>
    </row>
    <row r="110" spans="16:24" x14ac:dyDescent="0.25">
      <c r="Q110" s="68"/>
      <c r="R110" s="68"/>
      <c r="S110" s="68"/>
      <c r="T110" s="68"/>
      <c r="U110" s="68"/>
      <c r="V110" s="68"/>
      <c r="W110" s="68"/>
      <c r="X110" s="68"/>
    </row>
    <row r="111" spans="16:24" x14ac:dyDescent="0.25">
      <c r="Q111" s="68"/>
      <c r="R111" s="68"/>
      <c r="S111" s="68"/>
      <c r="T111" s="68"/>
      <c r="U111" s="68"/>
      <c r="V111" s="68"/>
      <c r="W111" s="68"/>
      <c r="X111" s="68"/>
    </row>
    <row r="112" spans="16:24" x14ac:dyDescent="0.25">
      <c r="Q112" s="68"/>
      <c r="R112" s="68"/>
      <c r="S112" s="68"/>
      <c r="T112" s="68"/>
      <c r="U112" s="68"/>
      <c r="V112" s="68"/>
      <c r="W112" s="68"/>
      <c r="X112" s="68"/>
    </row>
    <row r="113" spans="17:24" x14ac:dyDescent="0.25">
      <c r="Q113" s="68"/>
      <c r="R113" s="68"/>
      <c r="S113" s="68"/>
      <c r="T113" s="68"/>
      <c r="U113" s="68"/>
      <c r="V113" s="68"/>
      <c r="W113" s="68"/>
      <c r="X113" s="68"/>
    </row>
    <row r="114" spans="17:24" x14ac:dyDescent="0.25">
      <c r="Q114" s="68"/>
      <c r="R114" s="68"/>
      <c r="S114" s="68"/>
      <c r="T114" s="68"/>
      <c r="U114" s="68"/>
      <c r="V114" s="68"/>
      <c r="W114" s="68"/>
      <c r="X114" s="68"/>
    </row>
    <row r="115" spans="17:24" x14ac:dyDescent="0.25">
      <c r="Q115" s="68"/>
      <c r="R115" s="68"/>
      <c r="S115" s="68"/>
      <c r="T115" s="68"/>
      <c r="U115" s="68"/>
      <c r="V115" s="68"/>
      <c r="W115" s="68"/>
      <c r="X115" s="68"/>
    </row>
    <row r="318" ht="15" customHeight="1" x14ac:dyDescent="0.25"/>
    <row r="319" ht="15" customHeight="1" x14ac:dyDescent="0.25"/>
    <row r="320" ht="15" hidden="1" customHeight="1" x14ac:dyDescent="0.25"/>
    <row r="321" spans="16:24" ht="15" customHeight="1" x14ac:dyDescent="0.25"/>
    <row r="322" spans="16:24" ht="15.75" customHeight="1" x14ac:dyDescent="0.25"/>
    <row r="323" spans="16:24" x14ac:dyDescent="0.25">
      <c r="S323" s="46"/>
    </row>
    <row r="324" spans="16:24" x14ac:dyDescent="0.25">
      <c r="S324" s="46"/>
    </row>
    <row r="325" spans="16:24" x14ac:dyDescent="0.25">
      <c r="S325" s="46"/>
    </row>
    <row r="326" spans="16:24" ht="15" thickBot="1" x14ac:dyDescent="0.3"/>
    <row r="327" spans="16:24" ht="23.25" thickBot="1" x14ac:dyDescent="0.3">
      <c r="S327" s="119" t="s">
        <v>116</v>
      </c>
      <c r="T327" s="119" t="s">
        <v>117</v>
      </c>
      <c r="U327" s="119" t="s">
        <v>118</v>
      </c>
      <c r="V327" s="119" t="s">
        <v>119</v>
      </c>
      <c r="W327" s="119" t="s">
        <v>120</v>
      </c>
      <c r="X327" s="119" t="s">
        <v>121</v>
      </c>
    </row>
    <row r="328" spans="16:24" ht="15" customHeight="1" x14ac:dyDescent="0.25">
      <c r="S328" s="119" t="s">
        <v>116</v>
      </c>
      <c r="T328" s="119" t="s">
        <v>117</v>
      </c>
      <c r="U328" s="119" t="s">
        <v>118</v>
      </c>
      <c r="V328" s="119" t="s">
        <v>119</v>
      </c>
      <c r="W328" s="119" t="s">
        <v>120</v>
      </c>
      <c r="X328" s="119" t="s">
        <v>121</v>
      </c>
    </row>
    <row r="329" spans="16:24" x14ac:dyDescent="0.2">
      <c r="R329" s="110" t="s">
        <v>129</v>
      </c>
      <c r="S329" s="36">
        <v>284</v>
      </c>
      <c r="T329" s="36">
        <v>284</v>
      </c>
      <c r="U329" s="36">
        <v>280</v>
      </c>
      <c r="V329" s="36">
        <v>282</v>
      </c>
      <c r="W329" s="36">
        <v>279</v>
      </c>
      <c r="X329" s="36">
        <v>289</v>
      </c>
    </row>
    <row r="330" spans="16:24" ht="12.75" customHeight="1" x14ac:dyDescent="0.2">
      <c r="P330" s="30"/>
      <c r="Q330" s="30"/>
      <c r="R330" s="110" t="s">
        <v>114</v>
      </c>
      <c r="S330" s="36">
        <v>16</v>
      </c>
      <c r="T330" s="36">
        <v>16</v>
      </c>
      <c r="U330" s="36">
        <v>20</v>
      </c>
      <c r="V330" s="36">
        <v>18</v>
      </c>
      <c r="W330" s="36">
        <v>21</v>
      </c>
      <c r="X330" s="36">
        <v>11</v>
      </c>
    </row>
    <row r="331" spans="16:24" x14ac:dyDescent="0.25">
      <c r="P331" s="93"/>
      <c r="Q331" s="93"/>
      <c r="R331" s="93"/>
    </row>
    <row r="332" spans="16:24" x14ac:dyDescent="0.25">
      <c r="P332" s="93"/>
      <c r="Q332" s="93"/>
      <c r="R332" s="93"/>
    </row>
    <row r="334" spans="16:24" ht="15" customHeight="1" x14ac:dyDescent="0.25"/>
    <row r="336" spans="16:24" ht="12.75" customHeight="1" x14ac:dyDescent="0.25"/>
    <row r="337" ht="12.6" customHeight="1" x14ac:dyDescent="0.25"/>
    <row r="338" ht="12.6" customHeight="1" x14ac:dyDescent="0.25"/>
  </sheetData>
  <mergeCells count="34">
    <mergeCell ref="B1:O1"/>
    <mergeCell ref="B2:N2"/>
    <mergeCell ref="B4:B6"/>
    <mergeCell ref="D4:K4"/>
    <mergeCell ref="L4:N5"/>
    <mergeCell ref="O4:O6"/>
    <mergeCell ref="D5:D6"/>
    <mergeCell ref="E5:E6"/>
    <mergeCell ref="C4:C6"/>
    <mergeCell ref="F5:K5"/>
    <mergeCell ref="B3:O3"/>
    <mergeCell ref="B8:C8"/>
    <mergeCell ref="D39:D40"/>
    <mergeCell ref="B41:C41"/>
    <mergeCell ref="M39:M40"/>
    <mergeCell ref="N39:N40"/>
    <mergeCell ref="F39:F40"/>
    <mergeCell ref="G39:G40"/>
    <mergeCell ref="H39:H40"/>
    <mergeCell ref="I39:I40"/>
    <mergeCell ref="J39:J40"/>
    <mergeCell ref="K39:K40"/>
    <mergeCell ref="L39:L40"/>
    <mergeCell ref="B9:C9"/>
    <mergeCell ref="B10:C10"/>
    <mergeCell ref="B11:C11"/>
    <mergeCell ref="B12:C12"/>
    <mergeCell ref="E39:E40"/>
    <mergeCell ref="K43:K44"/>
    <mergeCell ref="F43:F44"/>
    <mergeCell ref="G43:G44"/>
    <mergeCell ref="H43:H44"/>
    <mergeCell ref="I43:I44"/>
    <mergeCell ref="J43:J44"/>
  </mergeCells>
  <conditionalFormatting sqref="C29">
    <cfRule type="cellIs" dxfId="669" priority="651" operator="equal">
      <formula>1</formula>
    </cfRule>
  </conditionalFormatting>
  <conditionalFormatting sqref="C30">
    <cfRule type="cellIs" dxfId="668" priority="650" operator="equal">
      <formula>0</formula>
    </cfRule>
  </conditionalFormatting>
  <conditionalFormatting sqref="C31">
    <cfRule type="cellIs" dxfId="667" priority="649" operator="equal">
      <formula>"J"</formula>
    </cfRule>
  </conditionalFormatting>
  <conditionalFormatting sqref="C32">
    <cfRule type="cellIs" dxfId="666" priority="648" operator="equal">
      <formula>"V"</formula>
    </cfRule>
  </conditionalFormatting>
  <conditionalFormatting sqref="D18:N19 H25 D14:N16 F21:K21">
    <cfRule type="cellIs" dxfId="665" priority="607" operator="equal">
      <formula>"V"</formula>
    </cfRule>
    <cfRule type="cellIs" dxfId="664" priority="608" operator="equal">
      <formula>"V"</formula>
    </cfRule>
    <cfRule type="cellIs" dxfId="663" priority="609" operator="equal">
      <formula>"J"</formula>
    </cfRule>
    <cfRule type="cellIs" dxfId="662" priority="610" operator="equal">
      <formula>0</formula>
    </cfRule>
    <cfRule type="cellIs" dxfId="661" priority="611" operator="equal">
      <formula>1</formula>
    </cfRule>
  </conditionalFormatting>
  <conditionalFormatting sqref="B14:B27">
    <cfRule type="expression" dxfId="660" priority="1161">
      <formula>COUNTIF($E382:$P382,"1")</formula>
    </cfRule>
  </conditionalFormatting>
  <conditionalFormatting sqref="C14:C27">
    <cfRule type="expression" dxfId="659" priority="1213">
      <formula>COUNTIF($E622:$P622,"1")</formula>
    </cfRule>
  </conditionalFormatting>
  <conditionalFormatting sqref="D21">
    <cfRule type="cellIs" dxfId="658" priority="357" operator="equal">
      <formula>"V"</formula>
    </cfRule>
    <cfRule type="cellIs" dxfId="657" priority="358" operator="equal">
      <formula>"V"</formula>
    </cfRule>
    <cfRule type="cellIs" dxfId="656" priority="359" operator="equal">
      <formula>"J"</formula>
    </cfRule>
    <cfRule type="cellIs" dxfId="655" priority="360" operator="equal">
      <formula>0</formula>
    </cfRule>
    <cfRule type="cellIs" dxfId="654" priority="361" operator="equal">
      <formula>1</formula>
    </cfRule>
  </conditionalFormatting>
  <conditionalFormatting sqref="E21">
    <cfRule type="cellIs" dxfId="653" priority="352" operator="equal">
      <formula>"V"</formula>
    </cfRule>
    <cfRule type="cellIs" dxfId="652" priority="353" operator="equal">
      <formula>"V"</formula>
    </cfRule>
    <cfRule type="cellIs" dxfId="651" priority="354" operator="equal">
      <formula>"J"</formula>
    </cfRule>
    <cfRule type="cellIs" dxfId="650" priority="355" operator="equal">
      <formula>0</formula>
    </cfRule>
    <cfRule type="cellIs" dxfId="649" priority="356" operator="equal">
      <formula>1</formula>
    </cfRule>
  </conditionalFormatting>
  <conditionalFormatting sqref="L21">
    <cfRule type="cellIs" dxfId="648" priority="347" operator="equal">
      <formula>"V"</formula>
    </cfRule>
    <cfRule type="cellIs" dxfId="647" priority="348" operator="equal">
      <formula>"V"</formula>
    </cfRule>
    <cfRule type="cellIs" dxfId="646" priority="349" operator="equal">
      <formula>"J"</formula>
    </cfRule>
    <cfRule type="cellIs" dxfId="645" priority="350" operator="equal">
      <formula>0</formula>
    </cfRule>
    <cfRule type="cellIs" dxfId="644" priority="351" operator="equal">
      <formula>1</formula>
    </cfRule>
  </conditionalFormatting>
  <conditionalFormatting sqref="M21">
    <cfRule type="cellIs" dxfId="643" priority="342" operator="equal">
      <formula>"V"</formula>
    </cfRule>
    <cfRule type="cellIs" dxfId="642" priority="343" operator="equal">
      <formula>"V"</formula>
    </cfRule>
    <cfRule type="cellIs" dxfId="641" priority="344" operator="equal">
      <formula>"J"</formula>
    </cfRule>
    <cfRule type="cellIs" dxfId="640" priority="345" operator="equal">
      <formula>0</formula>
    </cfRule>
    <cfRule type="cellIs" dxfId="639" priority="346" operator="equal">
      <formula>1</formula>
    </cfRule>
  </conditionalFormatting>
  <conditionalFormatting sqref="N21">
    <cfRule type="cellIs" dxfId="638" priority="337" operator="equal">
      <formula>"V"</formula>
    </cfRule>
    <cfRule type="cellIs" dxfId="637" priority="338" operator="equal">
      <formula>"V"</formula>
    </cfRule>
    <cfRule type="cellIs" dxfId="636" priority="339" operator="equal">
      <formula>"J"</formula>
    </cfRule>
    <cfRule type="cellIs" dxfId="635" priority="340" operator="equal">
      <formula>0</formula>
    </cfRule>
    <cfRule type="cellIs" dxfId="634" priority="341" operator="equal">
      <formula>1</formula>
    </cfRule>
  </conditionalFormatting>
  <conditionalFormatting sqref="D23">
    <cfRule type="cellIs" dxfId="633" priority="332" operator="equal">
      <formula>"V"</formula>
    </cfRule>
    <cfRule type="cellIs" dxfId="632" priority="333" operator="equal">
      <formula>"V"</formula>
    </cfRule>
    <cfRule type="cellIs" dxfId="631" priority="334" operator="equal">
      <formula>"J"</formula>
    </cfRule>
    <cfRule type="cellIs" dxfId="630" priority="335" operator="equal">
      <formula>0</formula>
    </cfRule>
    <cfRule type="cellIs" dxfId="629" priority="336" operator="equal">
      <formula>1</formula>
    </cfRule>
  </conditionalFormatting>
  <conditionalFormatting sqref="F23">
    <cfRule type="cellIs" dxfId="628" priority="326" operator="equal">
      <formula>"V"</formula>
    </cfRule>
    <cfRule type="cellIs" dxfId="627" priority="327" operator="equal">
      <formula>"V"</formula>
    </cfRule>
    <cfRule type="cellIs" dxfId="626" priority="328" operator="equal">
      <formula>"J"</formula>
    </cfRule>
    <cfRule type="cellIs" dxfId="625" priority="329" operator="equal">
      <formula>0</formula>
    </cfRule>
    <cfRule type="cellIs" dxfId="624" priority="330" operator="equal">
      <formula>1</formula>
    </cfRule>
  </conditionalFormatting>
  <conditionalFormatting sqref="G23">
    <cfRule type="cellIs" dxfId="623" priority="321" operator="equal">
      <formula>"V"</formula>
    </cfRule>
    <cfRule type="cellIs" dxfId="622" priority="322" operator="equal">
      <formula>"V"</formula>
    </cfRule>
    <cfRule type="cellIs" dxfId="621" priority="323" operator="equal">
      <formula>"J"</formula>
    </cfRule>
    <cfRule type="cellIs" dxfId="620" priority="324" operator="equal">
      <formula>0</formula>
    </cfRule>
    <cfRule type="cellIs" dxfId="619" priority="325" operator="equal">
      <formula>1</formula>
    </cfRule>
  </conditionalFormatting>
  <conditionalFormatting sqref="H23">
    <cfRule type="cellIs" dxfId="618" priority="316" operator="equal">
      <formula>"V"</formula>
    </cfRule>
    <cfRule type="cellIs" dxfId="617" priority="317" operator="equal">
      <formula>"V"</formula>
    </cfRule>
    <cfRule type="cellIs" dxfId="616" priority="318" operator="equal">
      <formula>"J"</formula>
    </cfRule>
    <cfRule type="cellIs" dxfId="615" priority="319" operator="equal">
      <formula>0</formula>
    </cfRule>
    <cfRule type="cellIs" dxfId="614" priority="320" operator="equal">
      <formula>1</formula>
    </cfRule>
  </conditionalFormatting>
  <conditionalFormatting sqref="I23">
    <cfRule type="cellIs" dxfId="613" priority="311" operator="equal">
      <formula>"V"</formula>
    </cfRule>
    <cfRule type="cellIs" dxfId="612" priority="312" operator="equal">
      <formula>"V"</formula>
    </cfRule>
    <cfRule type="cellIs" dxfId="611" priority="313" operator="equal">
      <formula>"J"</formula>
    </cfRule>
    <cfRule type="cellIs" dxfId="610" priority="314" operator="equal">
      <formula>0</formula>
    </cfRule>
    <cfRule type="cellIs" dxfId="609" priority="315" operator="equal">
      <formula>1</formula>
    </cfRule>
  </conditionalFormatting>
  <conditionalFormatting sqref="J23">
    <cfRule type="cellIs" dxfId="608" priority="306" operator="equal">
      <formula>"V"</formula>
    </cfRule>
    <cfRule type="cellIs" dxfId="607" priority="307" operator="equal">
      <formula>"V"</formula>
    </cfRule>
    <cfRule type="cellIs" dxfId="606" priority="308" operator="equal">
      <formula>"J"</formula>
    </cfRule>
    <cfRule type="cellIs" dxfId="605" priority="309" operator="equal">
      <formula>0</formula>
    </cfRule>
    <cfRule type="cellIs" dxfId="604" priority="310" operator="equal">
      <formula>1</formula>
    </cfRule>
  </conditionalFormatting>
  <conditionalFormatting sqref="K23">
    <cfRule type="cellIs" dxfId="603" priority="301" operator="equal">
      <formula>"V"</formula>
    </cfRule>
    <cfRule type="cellIs" dxfId="602" priority="302" operator="equal">
      <formula>"V"</formula>
    </cfRule>
    <cfRule type="cellIs" dxfId="601" priority="303" operator="equal">
      <formula>"J"</formula>
    </cfRule>
    <cfRule type="cellIs" dxfId="600" priority="304" operator="equal">
      <formula>0</formula>
    </cfRule>
    <cfRule type="cellIs" dxfId="599" priority="305" operator="equal">
      <formula>1</formula>
    </cfRule>
  </conditionalFormatting>
  <conditionalFormatting sqref="L23">
    <cfRule type="cellIs" dxfId="598" priority="296" operator="equal">
      <formula>"V"</formula>
    </cfRule>
    <cfRule type="cellIs" dxfId="597" priority="297" operator="equal">
      <formula>"V"</formula>
    </cfRule>
    <cfRule type="cellIs" dxfId="596" priority="298" operator="equal">
      <formula>"J"</formula>
    </cfRule>
    <cfRule type="cellIs" dxfId="595" priority="299" operator="equal">
      <formula>0</formula>
    </cfRule>
    <cfRule type="cellIs" dxfId="594" priority="300" operator="equal">
      <formula>1</formula>
    </cfRule>
  </conditionalFormatting>
  <conditionalFormatting sqref="M23">
    <cfRule type="cellIs" dxfId="593" priority="291" operator="equal">
      <formula>"V"</formula>
    </cfRule>
    <cfRule type="cellIs" dxfId="592" priority="292" operator="equal">
      <formula>"V"</formula>
    </cfRule>
    <cfRule type="cellIs" dxfId="591" priority="293" operator="equal">
      <formula>"J"</formula>
    </cfRule>
    <cfRule type="cellIs" dxfId="590" priority="294" operator="equal">
      <formula>0</formula>
    </cfRule>
    <cfRule type="cellIs" dxfId="589" priority="295" operator="equal">
      <formula>1</formula>
    </cfRule>
  </conditionalFormatting>
  <conditionalFormatting sqref="N23">
    <cfRule type="cellIs" dxfId="588" priority="286" operator="equal">
      <formula>"V"</formula>
    </cfRule>
    <cfRule type="cellIs" dxfId="587" priority="287" operator="equal">
      <formula>"V"</formula>
    </cfRule>
    <cfRule type="cellIs" dxfId="586" priority="288" operator="equal">
      <formula>"J"</formula>
    </cfRule>
    <cfRule type="cellIs" dxfId="585" priority="289" operator="equal">
      <formula>0</formula>
    </cfRule>
    <cfRule type="cellIs" dxfId="584" priority="290" operator="equal">
      <formula>1</formula>
    </cfRule>
  </conditionalFormatting>
  <conditionalFormatting sqref="D24">
    <cfRule type="cellIs" dxfId="583" priority="281" operator="equal">
      <formula>"V"</formula>
    </cfRule>
    <cfRule type="cellIs" dxfId="582" priority="282" operator="equal">
      <formula>"V"</formula>
    </cfRule>
    <cfRule type="cellIs" dxfId="581" priority="283" operator="equal">
      <formula>"J"</formula>
    </cfRule>
    <cfRule type="cellIs" dxfId="580" priority="284" operator="equal">
      <formula>0</formula>
    </cfRule>
    <cfRule type="cellIs" dxfId="579" priority="285" operator="equal">
      <formula>1</formula>
    </cfRule>
  </conditionalFormatting>
  <conditionalFormatting sqref="E24">
    <cfRule type="cellIs" dxfId="578" priority="276" operator="equal">
      <formula>"V"</formula>
    </cfRule>
    <cfRule type="cellIs" dxfId="577" priority="277" operator="equal">
      <formula>"V"</formula>
    </cfRule>
    <cfRule type="cellIs" dxfId="576" priority="278" operator="equal">
      <formula>"J"</formula>
    </cfRule>
    <cfRule type="cellIs" dxfId="575" priority="279" operator="equal">
      <formula>0</formula>
    </cfRule>
    <cfRule type="cellIs" dxfId="574" priority="280" operator="equal">
      <formula>1</formula>
    </cfRule>
  </conditionalFormatting>
  <conditionalFormatting sqref="F24">
    <cfRule type="cellIs" dxfId="573" priority="271" operator="equal">
      <formula>"V"</formula>
    </cfRule>
    <cfRule type="cellIs" dxfId="572" priority="272" operator="equal">
      <formula>"V"</formula>
    </cfRule>
    <cfRule type="cellIs" dxfId="571" priority="273" operator="equal">
      <formula>"J"</formula>
    </cfRule>
    <cfRule type="cellIs" dxfId="570" priority="274" operator="equal">
      <formula>0</formula>
    </cfRule>
    <cfRule type="cellIs" dxfId="569" priority="275" operator="equal">
      <formula>1</formula>
    </cfRule>
  </conditionalFormatting>
  <conditionalFormatting sqref="G24">
    <cfRule type="cellIs" dxfId="568" priority="266" operator="equal">
      <formula>"V"</formula>
    </cfRule>
    <cfRule type="cellIs" dxfId="567" priority="267" operator="equal">
      <formula>"V"</formula>
    </cfRule>
    <cfRule type="cellIs" dxfId="566" priority="268" operator="equal">
      <formula>"J"</formula>
    </cfRule>
    <cfRule type="cellIs" dxfId="565" priority="269" operator="equal">
      <formula>0</formula>
    </cfRule>
    <cfRule type="cellIs" dxfId="564" priority="270" operator="equal">
      <formula>1</formula>
    </cfRule>
  </conditionalFormatting>
  <conditionalFormatting sqref="H24">
    <cfRule type="cellIs" dxfId="563" priority="261" operator="equal">
      <formula>"V"</formula>
    </cfRule>
    <cfRule type="cellIs" dxfId="562" priority="262" operator="equal">
      <formula>"V"</formula>
    </cfRule>
    <cfRule type="cellIs" dxfId="561" priority="263" operator="equal">
      <formula>"J"</formula>
    </cfRule>
    <cfRule type="cellIs" dxfId="560" priority="264" operator="equal">
      <formula>0</formula>
    </cfRule>
    <cfRule type="cellIs" dxfId="559" priority="265" operator="equal">
      <formula>1</formula>
    </cfRule>
  </conditionalFormatting>
  <conditionalFormatting sqref="I24">
    <cfRule type="cellIs" dxfId="558" priority="256" operator="equal">
      <formula>"V"</formula>
    </cfRule>
    <cfRule type="cellIs" dxfId="557" priority="257" operator="equal">
      <formula>"V"</formula>
    </cfRule>
    <cfRule type="cellIs" dxfId="556" priority="258" operator="equal">
      <formula>"J"</formula>
    </cfRule>
    <cfRule type="cellIs" dxfId="555" priority="259" operator="equal">
      <formula>0</formula>
    </cfRule>
    <cfRule type="cellIs" dxfId="554" priority="260" operator="equal">
      <formula>1</formula>
    </cfRule>
  </conditionalFormatting>
  <conditionalFormatting sqref="J24">
    <cfRule type="cellIs" dxfId="553" priority="251" operator="equal">
      <formula>"V"</formula>
    </cfRule>
    <cfRule type="cellIs" dxfId="552" priority="252" operator="equal">
      <formula>"V"</formula>
    </cfRule>
    <cfRule type="cellIs" dxfId="551" priority="253" operator="equal">
      <formula>"J"</formula>
    </cfRule>
    <cfRule type="cellIs" dxfId="550" priority="254" operator="equal">
      <formula>0</formula>
    </cfRule>
    <cfRule type="cellIs" dxfId="549" priority="255" operator="equal">
      <formula>1</formula>
    </cfRule>
  </conditionalFormatting>
  <conditionalFormatting sqref="K24">
    <cfRule type="cellIs" dxfId="548" priority="246" operator="equal">
      <formula>"V"</formula>
    </cfRule>
    <cfRule type="cellIs" dxfId="547" priority="247" operator="equal">
      <formula>"V"</formula>
    </cfRule>
    <cfRule type="cellIs" dxfId="546" priority="248" operator="equal">
      <formula>"J"</formula>
    </cfRule>
    <cfRule type="cellIs" dxfId="545" priority="249" operator="equal">
      <formula>0</formula>
    </cfRule>
    <cfRule type="cellIs" dxfId="544" priority="250" operator="equal">
      <formula>1</formula>
    </cfRule>
  </conditionalFormatting>
  <conditionalFormatting sqref="L24">
    <cfRule type="cellIs" dxfId="543" priority="241" operator="equal">
      <formula>"V"</formula>
    </cfRule>
    <cfRule type="cellIs" dxfId="542" priority="242" operator="equal">
      <formula>"V"</formula>
    </cfRule>
    <cfRule type="cellIs" dxfId="541" priority="243" operator="equal">
      <formula>"J"</formula>
    </cfRule>
    <cfRule type="cellIs" dxfId="540" priority="244" operator="equal">
      <formula>0</formula>
    </cfRule>
    <cfRule type="cellIs" dxfId="539" priority="245" operator="equal">
      <formula>1</formula>
    </cfRule>
  </conditionalFormatting>
  <conditionalFormatting sqref="M24">
    <cfRule type="cellIs" dxfId="538" priority="236" operator="equal">
      <formula>"V"</formula>
    </cfRule>
    <cfRule type="cellIs" dxfId="537" priority="237" operator="equal">
      <formula>"V"</formula>
    </cfRule>
    <cfRule type="cellIs" dxfId="536" priority="238" operator="equal">
      <formula>"J"</formula>
    </cfRule>
    <cfRule type="cellIs" dxfId="535" priority="239" operator="equal">
      <formula>0</formula>
    </cfRule>
    <cfRule type="cellIs" dxfId="534" priority="240" operator="equal">
      <formula>1</formula>
    </cfRule>
  </conditionalFormatting>
  <conditionalFormatting sqref="N24">
    <cfRule type="cellIs" dxfId="533" priority="231" operator="equal">
      <formula>"V"</formula>
    </cfRule>
    <cfRule type="cellIs" dxfId="532" priority="232" operator="equal">
      <formula>"V"</formula>
    </cfRule>
    <cfRule type="cellIs" dxfId="531" priority="233" operator="equal">
      <formula>"J"</formula>
    </cfRule>
    <cfRule type="cellIs" dxfId="530" priority="234" operator="equal">
      <formula>0</formula>
    </cfRule>
    <cfRule type="cellIs" dxfId="529" priority="235" operator="equal">
      <formula>1</formula>
    </cfRule>
  </conditionalFormatting>
  <conditionalFormatting sqref="D25">
    <cfRule type="cellIs" dxfId="528" priority="226" operator="equal">
      <formula>"V"</formula>
    </cfRule>
    <cfRule type="cellIs" dxfId="527" priority="227" operator="equal">
      <formula>"V"</formula>
    </cfRule>
    <cfRule type="cellIs" dxfId="526" priority="228" operator="equal">
      <formula>"J"</formula>
    </cfRule>
    <cfRule type="cellIs" dxfId="525" priority="229" operator="equal">
      <formula>0</formula>
    </cfRule>
    <cfRule type="cellIs" dxfId="524" priority="230" operator="equal">
      <formula>1</formula>
    </cfRule>
  </conditionalFormatting>
  <conditionalFormatting sqref="E25">
    <cfRule type="cellIs" dxfId="523" priority="221" operator="equal">
      <formula>"V"</formula>
    </cfRule>
    <cfRule type="cellIs" dxfId="522" priority="222" operator="equal">
      <formula>"V"</formula>
    </cfRule>
    <cfRule type="cellIs" dxfId="521" priority="223" operator="equal">
      <formula>"J"</formula>
    </cfRule>
    <cfRule type="cellIs" dxfId="520" priority="224" operator="equal">
      <formula>0</formula>
    </cfRule>
    <cfRule type="cellIs" dxfId="519" priority="225" operator="equal">
      <formula>1</formula>
    </cfRule>
  </conditionalFormatting>
  <conditionalFormatting sqref="F25">
    <cfRule type="cellIs" dxfId="518" priority="216" operator="equal">
      <formula>"V"</formula>
    </cfRule>
    <cfRule type="cellIs" dxfId="517" priority="217" operator="equal">
      <formula>"V"</formula>
    </cfRule>
    <cfRule type="cellIs" dxfId="516" priority="218" operator="equal">
      <formula>"J"</formula>
    </cfRule>
    <cfRule type="cellIs" dxfId="515" priority="219" operator="equal">
      <formula>0</formula>
    </cfRule>
    <cfRule type="cellIs" dxfId="514" priority="220" operator="equal">
      <formula>1</formula>
    </cfRule>
  </conditionalFormatting>
  <conditionalFormatting sqref="G25">
    <cfRule type="cellIs" dxfId="513" priority="211" operator="equal">
      <formula>"V"</formula>
    </cfRule>
    <cfRule type="cellIs" dxfId="512" priority="212" operator="equal">
      <formula>"V"</formula>
    </cfRule>
    <cfRule type="cellIs" dxfId="511" priority="213" operator="equal">
      <formula>"J"</formula>
    </cfRule>
    <cfRule type="cellIs" dxfId="510" priority="214" operator="equal">
      <formula>0</formula>
    </cfRule>
    <cfRule type="cellIs" dxfId="509" priority="215" operator="equal">
      <formula>1</formula>
    </cfRule>
  </conditionalFormatting>
  <conditionalFormatting sqref="I25">
    <cfRule type="cellIs" dxfId="508" priority="206" operator="equal">
      <formula>"V"</formula>
    </cfRule>
    <cfRule type="cellIs" dxfId="507" priority="207" operator="equal">
      <formula>"V"</formula>
    </cfRule>
    <cfRule type="cellIs" dxfId="506" priority="208" operator="equal">
      <formula>"J"</formula>
    </cfRule>
    <cfRule type="cellIs" dxfId="505" priority="209" operator="equal">
      <formula>0</formula>
    </cfRule>
    <cfRule type="cellIs" dxfId="504" priority="210" operator="equal">
      <formula>1</formula>
    </cfRule>
  </conditionalFormatting>
  <conditionalFormatting sqref="J25">
    <cfRule type="cellIs" dxfId="503" priority="201" operator="equal">
      <formula>"V"</formula>
    </cfRule>
    <cfRule type="cellIs" dxfId="502" priority="202" operator="equal">
      <formula>"V"</formula>
    </cfRule>
    <cfRule type="cellIs" dxfId="501" priority="203" operator="equal">
      <formula>"J"</formula>
    </cfRule>
    <cfRule type="cellIs" dxfId="500" priority="204" operator="equal">
      <formula>0</formula>
    </cfRule>
    <cfRule type="cellIs" dxfId="499" priority="205" operator="equal">
      <formula>1</formula>
    </cfRule>
  </conditionalFormatting>
  <conditionalFormatting sqref="K25">
    <cfRule type="cellIs" dxfId="498" priority="196" operator="equal">
      <formula>"V"</formula>
    </cfRule>
    <cfRule type="cellIs" dxfId="497" priority="197" operator="equal">
      <formula>"V"</formula>
    </cfRule>
    <cfRule type="cellIs" dxfId="496" priority="198" operator="equal">
      <formula>"J"</formula>
    </cfRule>
    <cfRule type="cellIs" dxfId="495" priority="199" operator="equal">
      <formula>0</formula>
    </cfRule>
    <cfRule type="cellIs" dxfId="494" priority="200" operator="equal">
      <formula>1</formula>
    </cfRule>
  </conditionalFormatting>
  <conditionalFormatting sqref="L25">
    <cfRule type="cellIs" dxfId="493" priority="191" operator="equal">
      <formula>"V"</formula>
    </cfRule>
    <cfRule type="cellIs" dxfId="492" priority="192" operator="equal">
      <formula>"V"</formula>
    </cfRule>
    <cfRule type="cellIs" dxfId="491" priority="193" operator="equal">
      <formula>"J"</formula>
    </cfRule>
    <cfRule type="cellIs" dxfId="490" priority="194" operator="equal">
      <formula>0</formula>
    </cfRule>
    <cfRule type="cellIs" dxfId="489" priority="195" operator="equal">
      <formula>1</formula>
    </cfRule>
  </conditionalFormatting>
  <conditionalFormatting sqref="M25">
    <cfRule type="cellIs" dxfId="488" priority="186" operator="equal">
      <formula>"V"</formula>
    </cfRule>
    <cfRule type="cellIs" dxfId="487" priority="187" operator="equal">
      <formula>"V"</formula>
    </cfRule>
    <cfRule type="cellIs" dxfId="486" priority="188" operator="equal">
      <formula>"J"</formula>
    </cfRule>
    <cfRule type="cellIs" dxfId="485" priority="189" operator="equal">
      <formula>0</formula>
    </cfRule>
    <cfRule type="cellIs" dxfId="484" priority="190" operator="equal">
      <formula>1</formula>
    </cfRule>
  </conditionalFormatting>
  <conditionalFormatting sqref="N25">
    <cfRule type="cellIs" dxfId="483" priority="181" operator="equal">
      <formula>"V"</formula>
    </cfRule>
    <cfRule type="cellIs" dxfId="482" priority="182" operator="equal">
      <formula>"V"</formula>
    </cfRule>
    <cfRule type="cellIs" dxfId="481" priority="183" operator="equal">
      <formula>"J"</formula>
    </cfRule>
    <cfRule type="cellIs" dxfId="480" priority="184" operator="equal">
      <formula>0</formula>
    </cfRule>
    <cfRule type="cellIs" dxfId="479" priority="185" operator="equal">
      <formula>1</formula>
    </cfRule>
  </conditionalFormatting>
  <conditionalFormatting sqref="D26">
    <cfRule type="cellIs" dxfId="478" priority="176" operator="equal">
      <formula>"V"</formula>
    </cfRule>
    <cfRule type="cellIs" dxfId="477" priority="177" operator="equal">
      <formula>"V"</formula>
    </cfRule>
    <cfRule type="cellIs" dxfId="476" priority="178" operator="equal">
      <formula>"J"</formula>
    </cfRule>
    <cfRule type="cellIs" dxfId="475" priority="179" operator="equal">
      <formula>0</formula>
    </cfRule>
    <cfRule type="cellIs" dxfId="474" priority="180" operator="equal">
      <formula>1</formula>
    </cfRule>
  </conditionalFormatting>
  <conditionalFormatting sqref="E26">
    <cfRule type="cellIs" dxfId="473" priority="171" operator="equal">
      <formula>"V"</formula>
    </cfRule>
    <cfRule type="cellIs" dxfId="472" priority="172" operator="equal">
      <formula>"V"</formula>
    </cfRule>
    <cfRule type="cellIs" dxfId="471" priority="173" operator="equal">
      <formula>"J"</formula>
    </cfRule>
    <cfRule type="cellIs" dxfId="470" priority="174" operator="equal">
      <formula>0</formula>
    </cfRule>
    <cfRule type="cellIs" dxfId="469" priority="175" operator="equal">
      <formula>1</formula>
    </cfRule>
  </conditionalFormatting>
  <conditionalFormatting sqref="F26">
    <cfRule type="cellIs" dxfId="468" priority="166" operator="equal">
      <formula>"V"</formula>
    </cfRule>
    <cfRule type="cellIs" dxfId="467" priority="167" operator="equal">
      <formula>"V"</formula>
    </cfRule>
    <cfRule type="cellIs" dxfId="466" priority="168" operator="equal">
      <formula>"J"</formula>
    </cfRule>
    <cfRule type="cellIs" dxfId="465" priority="169" operator="equal">
      <formula>0</formula>
    </cfRule>
    <cfRule type="cellIs" dxfId="464" priority="170" operator="equal">
      <formula>1</formula>
    </cfRule>
  </conditionalFormatting>
  <conditionalFormatting sqref="G26">
    <cfRule type="cellIs" dxfId="463" priority="161" operator="equal">
      <formula>"V"</formula>
    </cfRule>
    <cfRule type="cellIs" dxfId="462" priority="162" operator="equal">
      <formula>"V"</formula>
    </cfRule>
    <cfRule type="cellIs" dxfId="461" priority="163" operator="equal">
      <formula>"J"</formula>
    </cfRule>
    <cfRule type="cellIs" dxfId="460" priority="164" operator="equal">
      <formula>0</formula>
    </cfRule>
    <cfRule type="cellIs" dxfId="459" priority="165" operator="equal">
      <formula>1</formula>
    </cfRule>
  </conditionalFormatting>
  <conditionalFormatting sqref="H26">
    <cfRule type="cellIs" dxfId="458" priority="156" operator="equal">
      <formula>"V"</formula>
    </cfRule>
    <cfRule type="cellIs" dxfId="457" priority="157" operator="equal">
      <formula>"V"</formula>
    </cfRule>
    <cfRule type="cellIs" dxfId="456" priority="158" operator="equal">
      <formula>"J"</formula>
    </cfRule>
    <cfRule type="cellIs" dxfId="455" priority="159" operator="equal">
      <formula>0</formula>
    </cfRule>
    <cfRule type="cellIs" dxfId="454" priority="160" operator="equal">
      <formula>1</formula>
    </cfRule>
  </conditionalFormatting>
  <conditionalFormatting sqref="I26">
    <cfRule type="cellIs" dxfId="453" priority="151" operator="equal">
      <formula>"V"</formula>
    </cfRule>
    <cfRule type="cellIs" dxfId="452" priority="152" operator="equal">
      <formula>"V"</formula>
    </cfRule>
    <cfRule type="cellIs" dxfId="451" priority="153" operator="equal">
      <formula>"J"</formula>
    </cfRule>
    <cfRule type="cellIs" dxfId="450" priority="154" operator="equal">
      <formula>0</formula>
    </cfRule>
    <cfRule type="cellIs" dxfId="449" priority="155" operator="equal">
      <formula>1</formula>
    </cfRule>
  </conditionalFormatting>
  <conditionalFormatting sqref="J26">
    <cfRule type="cellIs" dxfId="448" priority="146" operator="equal">
      <formula>"V"</formula>
    </cfRule>
    <cfRule type="cellIs" dxfId="447" priority="147" operator="equal">
      <formula>"V"</formula>
    </cfRule>
    <cfRule type="cellIs" dxfId="446" priority="148" operator="equal">
      <formula>"J"</formula>
    </cfRule>
    <cfRule type="cellIs" dxfId="445" priority="149" operator="equal">
      <formula>0</formula>
    </cfRule>
    <cfRule type="cellIs" dxfId="444" priority="150" operator="equal">
      <formula>1</formula>
    </cfRule>
  </conditionalFormatting>
  <conditionalFormatting sqref="K26">
    <cfRule type="cellIs" dxfId="443" priority="141" operator="equal">
      <formula>"V"</formula>
    </cfRule>
    <cfRule type="cellIs" dxfId="442" priority="142" operator="equal">
      <formula>"V"</formula>
    </cfRule>
    <cfRule type="cellIs" dxfId="441" priority="143" operator="equal">
      <formula>"J"</formula>
    </cfRule>
    <cfRule type="cellIs" dxfId="440" priority="144" operator="equal">
      <formula>0</formula>
    </cfRule>
    <cfRule type="cellIs" dxfId="439" priority="145" operator="equal">
      <formula>1</formula>
    </cfRule>
  </conditionalFormatting>
  <conditionalFormatting sqref="L26">
    <cfRule type="cellIs" dxfId="438" priority="136" operator="equal">
      <formula>"V"</formula>
    </cfRule>
    <cfRule type="cellIs" dxfId="437" priority="137" operator="equal">
      <formula>"V"</formula>
    </cfRule>
    <cfRule type="cellIs" dxfId="436" priority="138" operator="equal">
      <formula>"J"</formula>
    </cfRule>
    <cfRule type="cellIs" dxfId="435" priority="139" operator="equal">
      <formula>0</formula>
    </cfRule>
    <cfRule type="cellIs" dxfId="434" priority="140" operator="equal">
      <formula>1</formula>
    </cfRule>
  </conditionalFormatting>
  <conditionalFormatting sqref="M26">
    <cfRule type="cellIs" dxfId="433" priority="131" operator="equal">
      <formula>"V"</formula>
    </cfRule>
    <cfRule type="cellIs" dxfId="432" priority="132" operator="equal">
      <formula>"V"</formula>
    </cfRule>
    <cfRule type="cellIs" dxfId="431" priority="133" operator="equal">
      <formula>"J"</formula>
    </cfRule>
    <cfRule type="cellIs" dxfId="430" priority="134" operator="equal">
      <formula>0</formula>
    </cfRule>
    <cfRule type="cellIs" dxfId="429" priority="135" operator="equal">
      <formula>1</formula>
    </cfRule>
  </conditionalFormatting>
  <conditionalFormatting sqref="N26">
    <cfRule type="cellIs" dxfId="428" priority="126" operator="equal">
      <formula>"V"</formula>
    </cfRule>
    <cfRule type="cellIs" dxfId="427" priority="127" operator="equal">
      <formula>"V"</formula>
    </cfRule>
    <cfRule type="cellIs" dxfId="426" priority="128" operator="equal">
      <formula>"J"</formula>
    </cfRule>
    <cfRule type="cellIs" dxfId="425" priority="129" operator="equal">
      <formula>0</formula>
    </cfRule>
    <cfRule type="cellIs" dxfId="424" priority="130" operator="equal">
      <formula>1</formula>
    </cfRule>
  </conditionalFormatting>
  <conditionalFormatting sqref="D27">
    <cfRule type="cellIs" dxfId="423" priority="121" operator="equal">
      <formula>"V"</formula>
    </cfRule>
    <cfRule type="cellIs" dxfId="422" priority="122" operator="equal">
      <formula>"V"</formula>
    </cfRule>
    <cfRule type="cellIs" dxfId="421" priority="123" operator="equal">
      <formula>"J"</formula>
    </cfRule>
    <cfRule type="cellIs" dxfId="420" priority="124" operator="equal">
      <formula>0</formula>
    </cfRule>
    <cfRule type="cellIs" dxfId="419" priority="125" operator="equal">
      <formula>1</formula>
    </cfRule>
  </conditionalFormatting>
  <conditionalFormatting sqref="E27">
    <cfRule type="cellIs" dxfId="418" priority="116" operator="equal">
      <formula>"V"</formula>
    </cfRule>
    <cfRule type="cellIs" dxfId="417" priority="117" operator="equal">
      <formula>"V"</formula>
    </cfRule>
    <cfRule type="cellIs" dxfId="416" priority="118" operator="equal">
      <formula>"J"</formula>
    </cfRule>
    <cfRule type="cellIs" dxfId="415" priority="119" operator="equal">
      <formula>0</formula>
    </cfRule>
    <cfRule type="cellIs" dxfId="414" priority="120" operator="equal">
      <formula>1</formula>
    </cfRule>
  </conditionalFormatting>
  <conditionalFormatting sqref="F27">
    <cfRule type="cellIs" dxfId="413" priority="111" operator="equal">
      <formula>"V"</formula>
    </cfRule>
    <cfRule type="cellIs" dxfId="412" priority="112" operator="equal">
      <formula>"V"</formula>
    </cfRule>
    <cfRule type="cellIs" dxfId="411" priority="113" operator="equal">
      <formula>"J"</formula>
    </cfRule>
    <cfRule type="cellIs" dxfId="410" priority="114" operator="equal">
      <formula>0</formula>
    </cfRule>
    <cfRule type="cellIs" dxfId="409" priority="115" operator="equal">
      <formula>1</formula>
    </cfRule>
  </conditionalFormatting>
  <conditionalFormatting sqref="G27">
    <cfRule type="cellIs" dxfId="408" priority="106" operator="equal">
      <formula>"V"</formula>
    </cfRule>
    <cfRule type="cellIs" dxfId="407" priority="107" operator="equal">
      <formula>"V"</formula>
    </cfRule>
    <cfRule type="cellIs" dxfId="406" priority="108" operator="equal">
      <formula>"J"</formula>
    </cfRule>
    <cfRule type="cellIs" dxfId="405" priority="109" operator="equal">
      <formula>0</formula>
    </cfRule>
    <cfRule type="cellIs" dxfId="404" priority="110" operator="equal">
      <formula>1</formula>
    </cfRule>
  </conditionalFormatting>
  <conditionalFormatting sqref="H27">
    <cfRule type="cellIs" dxfId="403" priority="101" operator="equal">
      <formula>"V"</formula>
    </cfRule>
    <cfRule type="cellIs" dxfId="402" priority="102" operator="equal">
      <formula>"V"</formula>
    </cfRule>
    <cfRule type="cellIs" dxfId="401" priority="103" operator="equal">
      <formula>"J"</formula>
    </cfRule>
    <cfRule type="cellIs" dxfId="400" priority="104" operator="equal">
      <formula>0</formula>
    </cfRule>
    <cfRule type="cellIs" dxfId="399" priority="105" operator="equal">
      <formula>1</formula>
    </cfRule>
  </conditionalFormatting>
  <conditionalFormatting sqref="I27">
    <cfRule type="cellIs" dxfId="398" priority="96" operator="equal">
      <formula>"V"</formula>
    </cfRule>
    <cfRule type="cellIs" dxfId="397" priority="97" operator="equal">
      <formula>"V"</formula>
    </cfRule>
    <cfRule type="cellIs" dxfId="396" priority="98" operator="equal">
      <formula>"J"</formula>
    </cfRule>
    <cfRule type="cellIs" dxfId="395" priority="99" operator="equal">
      <formula>0</formula>
    </cfRule>
    <cfRule type="cellIs" dxfId="394" priority="100" operator="equal">
      <formula>1</formula>
    </cfRule>
  </conditionalFormatting>
  <conditionalFormatting sqref="J27">
    <cfRule type="cellIs" dxfId="393" priority="91" operator="equal">
      <formula>"V"</formula>
    </cfRule>
    <cfRule type="cellIs" dxfId="392" priority="92" operator="equal">
      <formula>"V"</formula>
    </cfRule>
    <cfRule type="cellIs" dxfId="391" priority="93" operator="equal">
      <formula>"J"</formula>
    </cfRule>
    <cfRule type="cellIs" dxfId="390" priority="94" operator="equal">
      <formula>0</formula>
    </cfRule>
    <cfRule type="cellIs" dxfId="389" priority="95" operator="equal">
      <formula>1</formula>
    </cfRule>
  </conditionalFormatting>
  <conditionalFormatting sqref="K27">
    <cfRule type="cellIs" dxfId="388" priority="86" operator="equal">
      <formula>"V"</formula>
    </cfRule>
    <cfRule type="cellIs" dxfId="387" priority="87" operator="equal">
      <formula>"V"</formula>
    </cfRule>
    <cfRule type="cellIs" dxfId="386" priority="88" operator="equal">
      <formula>"J"</formula>
    </cfRule>
    <cfRule type="cellIs" dxfId="385" priority="89" operator="equal">
      <formula>0</formula>
    </cfRule>
    <cfRule type="cellIs" dxfId="384" priority="90" operator="equal">
      <formula>1</formula>
    </cfRule>
  </conditionalFormatting>
  <conditionalFormatting sqref="L27">
    <cfRule type="cellIs" dxfId="383" priority="81" operator="equal">
      <formula>"V"</formula>
    </cfRule>
    <cfRule type="cellIs" dxfId="382" priority="82" operator="equal">
      <formula>"V"</formula>
    </cfRule>
    <cfRule type="cellIs" dxfId="381" priority="83" operator="equal">
      <formula>"J"</formula>
    </cfRule>
    <cfRule type="cellIs" dxfId="380" priority="84" operator="equal">
      <formula>0</formula>
    </cfRule>
    <cfRule type="cellIs" dxfId="379" priority="85" operator="equal">
      <formula>1</formula>
    </cfRule>
  </conditionalFormatting>
  <conditionalFormatting sqref="M27">
    <cfRule type="cellIs" dxfId="378" priority="76" operator="equal">
      <formula>"V"</formula>
    </cfRule>
    <cfRule type="cellIs" dxfId="377" priority="77" operator="equal">
      <formula>"V"</formula>
    </cfRule>
    <cfRule type="cellIs" dxfId="376" priority="78" operator="equal">
      <formula>"J"</formula>
    </cfRule>
    <cfRule type="cellIs" dxfId="375" priority="79" operator="equal">
      <formula>0</formula>
    </cfRule>
    <cfRule type="cellIs" dxfId="374" priority="80" operator="equal">
      <formula>1</formula>
    </cfRule>
  </conditionalFormatting>
  <conditionalFormatting sqref="N27">
    <cfRule type="cellIs" dxfId="373" priority="71" operator="equal">
      <formula>"V"</formula>
    </cfRule>
    <cfRule type="cellIs" dxfId="372" priority="72" operator="equal">
      <formula>"V"</formula>
    </cfRule>
    <cfRule type="cellIs" dxfId="371" priority="73" operator="equal">
      <formula>"J"</formula>
    </cfRule>
    <cfRule type="cellIs" dxfId="370" priority="74" operator="equal">
      <formula>0</formula>
    </cfRule>
    <cfRule type="cellIs" dxfId="369" priority="75" operator="equal">
      <formula>1</formula>
    </cfRule>
  </conditionalFormatting>
  <conditionalFormatting sqref="D22">
    <cfRule type="cellIs" dxfId="368" priority="66" operator="equal">
      <formula>"V"</formula>
    </cfRule>
    <cfRule type="cellIs" dxfId="367" priority="67" operator="equal">
      <formula>"V"</formula>
    </cfRule>
    <cfRule type="cellIs" dxfId="366" priority="68" operator="equal">
      <formula>"J"</formula>
    </cfRule>
    <cfRule type="cellIs" dxfId="365" priority="69" operator="equal">
      <formula>0</formula>
    </cfRule>
    <cfRule type="cellIs" dxfId="364" priority="70" operator="equal">
      <formula>1</formula>
    </cfRule>
  </conditionalFormatting>
  <conditionalFormatting sqref="E22">
    <cfRule type="cellIs" dxfId="363" priority="61" operator="equal">
      <formula>"V"</formula>
    </cfRule>
    <cfRule type="cellIs" dxfId="362" priority="62" operator="equal">
      <formula>"V"</formula>
    </cfRule>
    <cfRule type="cellIs" dxfId="361" priority="63" operator="equal">
      <formula>"J"</formula>
    </cfRule>
    <cfRule type="cellIs" dxfId="360" priority="64" operator="equal">
      <formula>0</formula>
    </cfRule>
    <cfRule type="cellIs" dxfId="359" priority="65" operator="equal">
      <formula>1</formula>
    </cfRule>
  </conditionalFormatting>
  <conditionalFormatting sqref="F22">
    <cfRule type="cellIs" dxfId="358" priority="56" operator="equal">
      <formula>"V"</formula>
    </cfRule>
    <cfRule type="cellIs" dxfId="357" priority="57" operator="equal">
      <formula>"V"</formula>
    </cfRule>
    <cfRule type="cellIs" dxfId="356" priority="58" operator="equal">
      <formula>"J"</formula>
    </cfRule>
    <cfRule type="cellIs" dxfId="355" priority="59" operator="equal">
      <formula>0</formula>
    </cfRule>
    <cfRule type="cellIs" dxfId="354" priority="60" operator="equal">
      <formula>1</formula>
    </cfRule>
  </conditionalFormatting>
  <conditionalFormatting sqref="G22">
    <cfRule type="cellIs" dxfId="353" priority="51" operator="equal">
      <formula>"V"</formula>
    </cfRule>
    <cfRule type="cellIs" dxfId="352" priority="52" operator="equal">
      <formula>"V"</formula>
    </cfRule>
    <cfRule type="cellIs" dxfId="351" priority="53" operator="equal">
      <formula>"J"</formula>
    </cfRule>
    <cfRule type="cellIs" dxfId="350" priority="54" operator="equal">
      <formula>0</formula>
    </cfRule>
    <cfRule type="cellIs" dxfId="349" priority="55" operator="equal">
      <formula>1</formula>
    </cfRule>
  </conditionalFormatting>
  <conditionalFormatting sqref="H22">
    <cfRule type="cellIs" dxfId="348" priority="46" operator="equal">
      <formula>"V"</formula>
    </cfRule>
    <cfRule type="cellIs" dxfId="347" priority="47" operator="equal">
      <formula>"V"</formula>
    </cfRule>
    <cfRule type="cellIs" dxfId="346" priority="48" operator="equal">
      <formula>"J"</formula>
    </cfRule>
    <cfRule type="cellIs" dxfId="345" priority="49" operator="equal">
      <formula>0</formula>
    </cfRule>
    <cfRule type="cellIs" dxfId="344" priority="50" operator="equal">
      <formula>1</formula>
    </cfRule>
  </conditionalFormatting>
  <conditionalFormatting sqref="I22">
    <cfRule type="cellIs" dxfId="343" priority="41" operator="equal">
      <formula>"V"</formula>
    </cfRule>
    <cfRule type="cellIs" dxfId="342" priority="42" operator="equal">
      <formula>"V"</formula>
    </cfRule>
    <cfRule type="cellIs" dxfId="341" priority="43" operator="equal">
      <formula>"J"</formula>
    </cfRule>
    <cfRule type="cellIs" dxfId="340" priority="44" operator="equal">
      <formula>0</formula>
    </cfRule>
    <cfRule type="cellIs" dxfId="339" priority="45" operator="equal">
      <formula>1</formula>
    </cfRule>
  </conditionalFormatting>
  <conditionalFormatting sqref="J22">
    <cfRule type="cellIs" dxfId="338" priority="36" operator="equal">
      <formula>"V"</formula>
    </cfRule>
    <cfRule type="cellIs" dxfId="337" priority="37" operator="equal">
      <formula>"V"</formula>
    </cfRule>
    <cfRule type="cellIs" dxfId="336" priority="38" operator="equal">
      <formula>"J"</formula>
    </cfRule>
    <cfRule type="cellIs" dxfId="335" priority="39" operator="equal">
      <formula>0</formula>
    </cfRule>
    <cfRule type="cellIs" dxfId="334" priority="40" operator="equal">
      <formula>1</formula>
    </cfRule>
  </conditionalFormatting>
  <conditionalFormatting sqref="K22">
    <cfRule type="cellIs" dxfId="333" priority="31" operator="equal">
      <formula>"V"</formula>
    </cfRule>
    <cfRule type="cellIs" dxfId="332" priority="32" operator="equal">
      <formula>"V"</formula>
    </cfRule>
    <cfRule type="cellIs" dxfId="331" priority="33" operator="equal">
      <formula>"J"</formula>
    </cfRule>
    <cfRule type="cellIs" dxfId="330" priority="34" operator="equal">
      <formula>0</formula>
    </cfRule>
    <cfRule type="cellIs" dxfId="329" priority="35" operator="equal">
      <formula>1</formula>
    </cfRule>
  </conditionalFormatting>
  <conditionalFormatting sqref="L22">
    <cfRule type="cellIs" dxfId="328" priority="26" operator="equal">
      <formula>"V"</formula>
    </cfRule>
    <cfRule type="cellIs" dxfId="327" priority="27" operator="equal">
      <formula>"V"</formula>
    </cfRule>
    <cfRule type="cellIs" dxfId="326" priority="28" operator="equal">
      <formula>"J"</formula>
    </cfRule>
    <cfRule type="cellIs" dxfId="325" priority="29" operator="equal">
      <formula>0</formula>
    </cfRule>
    <cfRule type="cellIs" dxfId="324" priority="30" operator="equal">
      <formula>1</formula>
    </cfRule>
  </conditionalFormatting>
  <conditionalFormatting sqref="M22">
    <cfRule type="cellIs" dxfId="323" priority="21" operator="equal">
      <formula>"V"</formula>
    </cfRule>
    <cfRule type="cellIs" dxfId="322" priority="22" operator="equal">
      <formula>"V"</formula>
    </cfRule>
    <cfRule type="cellIs" dxfId="321" priority="23" operator="equal">
      <formula>"J"</formula>
    </cfRule>
    <cfRule type="cellIs" dxfId="320" priority="24" operator="equal">
      <formula>0</formula>
    </cfRule>
    <cfRule type="cellIs" dxfId="319" priority="25" operator="equal">
      <formula>1</formula>
    </cfRule>
  </conditionalFormatting>
  <conditionalFormatting sqref="N22">
    <cfRule type="cellIs" dxfId="318" priority="16" operator="equal">
      <formula>"V"</formula>
    </cfRule>
    <cfRule type="cellIs" dxfId="317" priority="17" operator="equal">
      <formula>"V"</formula>
    </cfRule>
    <cfRule type="cellIs" dxfId="316" priority="18" operator="equal">
      <formula>"J"</formula>
    </cfRule>
    <cfRule type="cellIs" dxfId="315" priority="19" operator="equal">
      <formula>0</formula>
    </cfRule>
    <cfRule type="cellIs" dxfId="314" priority="20" operator="equal">
      <formula>1</formula>
    </cfRule>
  </conditionalFormatting>
  <conditionalFormatting sqref="E23">
    <cfRule type="cellIs" dxfId="313" priority="11" operator="equal">
      <formula>"V"</formula>
    </cfRule>
    <cfRule type="cellIs" dxfId="312" priority="12" operator="equal">
      <formula>"V"</formula>
    </cfRule>
    <cfRule type="cellIs" dxfId="311" priority="13" operator="equal">
      <formula>"J"</formula>
    </cfRule>
    <cfRule type="cellIs" dxfId="310" priority="14" operator="equal">
      <formula>0</formula>
    </cfRule>
    <cfRule type="cellIs" dxfId="309" priority="15" operator="equal">
      <formula>1</formula>
    </cfRule>
  </conditionalFormatting>
  <conditionalFormatting sqref="D17:N17">
    <cfRule type="cellIs" dxfId="308" priority="6" operator="equal">
      <formula>"V"</formula>
    </cfRule>
    <cfRule type="cellIs" dxfId="307" priority="7" operator="equal">
      <formula>"V"</formula>
    </cfRule>
    <cfRule type="cellIs" dxfId="306" priority="8" operator="equal">
      <formula>"J"</formula>
    </cfRule>
    <cfRule type="cellIs" dxfId="305" priority="9" operator="equal">
      <formula>0</formula>
    </cfRule>
    <cfRule type="cellIs" dxfId="304" priority="10" operator="equal">
      <formula>1</formula>
    </cfRule>
  </conditionalFormatting>
  <conditionalFormatting sqref="D20:N20">
    <cfRule type="cellIs" dxfId="303" priority="1" operator="equal">
      <formula>"V"</formula>
    </cfRule>
    <cfRule type="cellIs" dxfId="302" priority="2" operator="equal">
      <formula>"V"</formula>
    </cfRule>
    <cfRule type="cellIs" dxfId="301" priority="3" operator="equal">
      <formula>"J"</formula>
    </cfRule>
    <cfRule type="cellIs" dxfId="300" priority="4" operator="equal">
      <formula>0</formula>
    </cfRule>
    <cfRule type="cellIs" dxfId="299" priority="5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0" orientation="landscape" r:id="rId1"/>
  <rowBreaks count="5" manualBreakCount="5">
    <brk id="43" min="15" max="28" man="1"/>
    <brk id="36" min="1" max="14" man="1"/>
    <brk id="71" min="15" max="28" man="1"/>
    <brk id="99" min="15" max="28" man="1"/>
    <brk id="271" max="16383" man="1"/>
  </rowBreaks>
  <colBreaks count="1" manualBreakCount="1">
    <brk id="15" max="1048575" man="1"/>
  </colBreaks>
  <ignoredErrors>
    <ignoredError sqref="O14 O15:O23 O25:O27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79998168889431442"/>
  </sheetPr>
  <dimension ref="A1:AF50"/>
  <sheetViews>
    <sheetView showGridLines="0" zoomScale="88" zoomScaleNormal="88" zoomScaleSheetLayoutView="85" workbookViewId="0">
      <selection activeCell="B2" sqref="B2:M2"/>
    </sheetView>
  </sheetViews>
  <sheetFormatPr baseColWidth="10" defaultColWidth="11.42578125" defaultRowHeight="14.25" x14ac:dyDescent="0.2"/>
  <cols>
    <col min="1" max="1" width="5.140625" style="99" customWidth="1"/>
    <col min="2" max="2" width="20.42578125" style="10" bestFit="1" customWidth="1"/>
    <col min="3" max="3" width="12.42578125" style="10" bestFit="1" customWidth="1"/>
    <col min="4" max="4" width="12.140625" style="10" bestFit="1" customWidth="1"/>
    <col min="5" max="13" width="8" style="10" customWidth="1"/>
    <col min="14" max="16384" width="11.42578125" style="10"/>
  </cols>
  <sheetData>
    <row r="1" spans="2:32" ht="18" customHeight="1" x14ac:dyDescent="0.25">
      <c r="B1" s="356" t="s">
        <v>130</v>
      </c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</row>
    <row r="2" spans="2:32" ht="18.75" customHeight="1" x14ac:dyDescent="0.25">
      <c r="B2" s="357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</row>
    <row r="3" spans="2:32" ht="24.75" customHeight="1" x14ac:dyDescent="0.25"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</row>
    <row r="4" spans="2:32" ht="54.75" customHeight="1" x14ac:dyDescent="0.2">
      <c r="B4" s="308" t="s">
        <v>131</v>
      </c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</row>
    <row r="5" spans="2:32" ht="12.75" customHeight="1" thickBot="1" x14ac:dyDescent="0.3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</row>
    <row r="6" spans="2:32" ht="15.75" customHeight="1" x14ac:dyDescent="0.2">
      <c r="B6" s="298" t="s">
        <v>34</v>
      </c>
      <c r="C6" s="359" t="s">
        <v>105</v>
      </c>
      <c r="D6" s="359"/>
      <c r="E6" s="359"/>
      <c r="F6" s="359"/>
      <c r="G6" s="359"/>
      <c r="H6" s="359"/>
      <c r="I6" s="359"/>
      <c r="J6" s="359"/>
      <c r="K6" s="300" t="s">
        <v>106</v>
      </c>
      <c r="L6" s="300"/>
      <c r="M6" s="300"/>
      <c r="N6" s="301" t="s">
        <v>12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</row>
    <row r="7" spans="2:32" ht="15" customHeight="1" x14ac:dyDescent="0.2">
      <c r="B7" s="338"/>
      <c r="C7" s="354" t="s">
        <v>107</v>
      </c>
      <c r="D7" s="354" t="s">
        <v>108</v>
      </c>
      <c r="E7" s="355" t="s">
        <v>109</v>
      </c>
      <c r="F7" s="355"/>
      <c r="G7" s="355"/>
      <c r="H7" s="355"/>
      <c r="I7" s="355"/>
      <c r="J7" s="355"/>
      <c r="K7" s="354"/>
      <c r="L7" s="354"/>
      <c r="M7" s="354"/>
      <c r="N7" s="360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</row>
    <row r="8" spans="2:32" ht="15" customHeight="1" x14ac:dyDescent="0.2">
      <c r="B8" s="338"/>
      <c r="C8" s="354"/>
      <c r="D8" s="354"/>
      <c r="E8" s="283" t="s">
        <v>6</v>
      </c>
      <c r="F8" s="283" t="s">
        <v>7</v>
      </c>
      <c r="G8" s="283" t="s">
        <v>8</v>
      </c>
      <c r="H8" s="283" t="s">
        <v>9</v>
      </c>
      <c r="I8" s="283" t="s">
        <v>10</v>
      </c>
      <c r="J8" s="283" t="s">
        <v>11</v>
      </c>
      <c r="K8" s="283" t="s">
        <v>110</v>
      </c>
      <c r="L8" s="283" t="s">
        <v>111</v>
      </c>
      <c r="M8" s="283" t="s">
        <v>112</v>
      </c>
      <c r="N8" s="360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</row>
    <row r="9" spans="2:32" s="99" customFormat="1" ht="15" customHeight="1" x14ac:dyDescent="0.2">
      <c r="B9" s="149"/>
      <c r="C9" s="149"/>
      <c r="D9" s="149"/>
      <c r="E9" s="215"/>
      <c r="F9" s="215"/>
      <c r="G9" s="215"/>
      <c r="H9" s="215"/>
      <c r="I9" s="215"/>
      <c r="J9" s="215"/>
      <c r="K9" s="215"/>
      <c r="L9" s="215"/>
      <c r="M9" s="215"/>
      <c r="N9" s="149"/>
    </row>
    <row r="10" spans="2:32" x14ac:dyDescent="0.2">
      <c r="B10" s="214" t="s">
        <v>132</v>
      </c>
      <c r="C10" s="7">
        <f t="shared" ref="C10:N10" si="0">SUM(C12:C13)</f>
        <v>0</v>
      </c>
      <c r="D10" s="7">
        <f t="shared" si="0"/>
        <v>0</v>
      </c>
      <c r="E10" s="7">
        <f t="shared" si="0"/>
        <v>0</v>
      </c>
      <c r="F10" s="7">
        <f t="shared" si="0"/>
        <v>0</v>
      </c>
      <c r="G10" s="7">
        <f t="shared" si="0"/>
        <v>0</v>
      </c>
      <c r="H10" s="7">
        <f t="shared" si="0"/>
        <v>0</v>
      </c>
      <c r="I10" s="7">
        <f t="shared" si="0"/>
        <v>0</v>
      </c>
      <c r="J10" s="7">
        <f t="shared" si="0"/>
        <v>0</v>
      </c>
      <c r="K10" s="7">
        <f t="shared" si="0"/>
        <v>0</v>
      </c>
      <c r="L10" s="7">
        <f t="shared" si="0"/>
        <v>0</v>
      </c>
      <c r="M10" s="7">
        <f>SUM(M12:M13)</f>
        <v>0</v>
      </c>
      <c r="N10" s="8">
        <f t="shared" si="0"/>
        <v>0</v>
      </c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</row>
    <row r="11" spans="2:32" s="99" customFormat="1" x14ac:dyDescent="0.2">
      <c r="B11" s="216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</row>
    <row r="12" spans="2:32" x14ac:dyDescent="0.2">
      <c r="B12" s="213" t="s">
        <v>17</v>
      </c>
      <c r="C12" s="200">
        <f>COUNTIF('Anexo 5'!D14:D20,"0")</f>
        <v>0</v>
      </c>
      <c r="D12" s="200">
        <f>COUNTIF('Anexo 5'!E14:E20,"0")</f>
        <v>0</v>
      </c>
      <c r="E12" s="200">
        <f>COUNTIF('Anexo 5'!F14:F20,"0")</f>
        <v>0</v>
      </c>
      <c r="F12" s="200">
        <f>COUNTIF('Anexo 5'!G14:G20,0)</f>
        <v>0</v>
      </c>
      <c r="G12" s="200">
        <f>COUNTIF('Anexo 5'!H14:H20,"0")</f>
        <v>0</v>
      </c>
      <c r="H12" s="200">
        <f>COUNTIF('Anexo 5'!I14:I20,"0")</f>
        <v>0</v>
      </c>
      <c r="I12" s="200">
        <f>COUNTIF('Anexo 5'!J14:J20,"0")</f>
        <v>0</v>
      </c>
      <c r="J12" s="200">
        <f>COUNTIF('Anexo 5'!K14:K20,0)</f>
        <v>0</v>
      </c>
      <c r="K12" s="200">
        <f>COUNTIF('Anexo 5'!L14:L20,"0")</f>
        <v>0</v>
      </c>
      <c r="L12" s="200">
        <f>COUNTIF('Anexo 5'!M14:M20,"0")</f>
        <v>0</v>
      </c>
      <c r="M12" s="200">
        <f>COUNTIF('Anexo 5'!N14:N20,"0")</f>
        <v>0</v>
      </c>
      <c r="N12" s="8">
        <f>SUM(C12:M12)</f>
        <v>0</v>
      </c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</row>
    <row r="13" spans="2:32" x14ac:dyDescent="0.2">
      <c r="B13" s="213" t="s">
        <v>19</v>
      </c>
      <c r="C13" s="200">
        <f>COUNTIF('Anexo 5'!D21:D27,"0")</f>
        <v>0</v>
      </c>
      <c r="D13" s="200">
        <f>COUNTIF('Anexo 5'!E21:E27,"0")</f>
        <v>0</v>
      </c>
      <c r="E13" s="200">
        <f>COUNTIF('Anexo 5'!F21:F27,"0")</f>
        <v>0</v>
      </c>
      <c r="F13" s="200">
        <f>COUNTIF('Anexo 5'!G21:G27,0)</f>
        <v>0</v>
      </c>
      <c r="G13" s="200">
        <f>COUNTIF('Anexo 5'!H21:H27,"0")</f>
        <v>0</v>
      </c>
      <c r="H13" s="200">
        <f>COUNTIF('Anexo 5'!I21:I27,"0")</f>
        <v>0</v>
      </c>
      <c r="I13" s="200">
        <f>COUNTIF('Anexo 5'!J21:J27,"0")</f>
        <v>0</v>
      </c>
      <c r="J13" s="200">
        <f>COUNTIF('Anexo 5'!K21:K27,0)</f>
        <v>0</v>
      </c>
      <c r="K13" s="200">
        <f>COUNTIF('Anexo 5'!L21:L27,"0")</f>
        <v>0</v>
      </c>
      <c r="L13" s="200">
        <f>COUNTIF('Anexo 5'!M21:M27,"0")</f>
        <v>0</v>
      </c>
      <c r="M13" s="200">
        <f>COUNTIF('Anexo 5'!N21:N27,"0")</f>
        <v>0</v>
      </c>
      <c r="N13" s="8">
        <f>SUM(C13:M13)</f>
        <v>0</v>
      </c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14"/>
      <c r="AF13" s="14"/>
    </row>
    <row r="14" spans="2:32" ht="15" thickBot="1" x14ac:dyDescent="0.25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</row>
    <row r="15" spans="2:32" x14ac:dyDescent="0.2"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</row>
    <row r="16" spans="2:32" x14ac:dyDescent="0.2"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</row>
    <row r="18" spans="2:32" x14ac:dyDescent="0.2">
      <c r="B18" s="99"/>
      <c r="C18" s="124" t="s">
        <v>107</v>
      </c>
      <c r="D18" s="124" t="s">
        <v>108</v>
      </c>
      <c r="E18" s="283" t="s">
        <v>6</v>
      </c>
      <c r="F18" s="283" t="s">
        <v>7</v>
      </c>
      <c r="G18" s="283" t="s">
        <v>8</v>
      </c>
      <c r="H18" s="283" t="s">
        <v>9</v>
      </c>
      <c r="I18" s="283" t="s">
        <v>10</v>
      </c>
      <c r="J18" s="283" t="s">
        <v>11</v>
      </c>
      <c r="K18" s="283" t="s">
        <v>110</v>
      </c>
      <c r="L18" s="283" t="s">
        <v>111</v>
      </c>
      <c r="M18" s="283" t="s">
        <v>112</v>
      </c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14"/>
      <c r="AF18" s="14"/>
    </row>
    <row r="19" spans="2:32" x14ac:dyDescent="0.2">
      <c r="B19" s="99"/>
      <c r="C19" s="2">
        <f t="shared" ref="C19:M19" si="1">C10</f>
        <v>0</v>
      </c>
      <c r="D19" s="2">
        <f t="shared" si="1"/>
        <v>0</v>
      </c>
      <c r="E19" s="2">
        <f t="shared" si="1"/>
        <v>0</v>
      </c>
      <c r="F19" s="2">
        <f t="shared" si="1"/>
        <v>0</v>
      </c>
      <c r="G19" s="2">
        <f t="shared" si="1"/>
        <v>0</v>
      </c>
      <c r="H19" s="2">
        <f t="shared" si="1"/>
        <v>0</v>
      </c>
      <c r="I19" s="2">
        <f t="shared" si="1"/>
        <v>0</v>
      </c>
      <c r="J19" s="2">
        <f t="shared" si="1"/>
        <v>0</v>
      </c>
      <c r="K19" s="2">
        <f t="shared" si="1"/>
        <v>0</v>
      </c>
      <c r="L19" s="2">
        <f t="shared" si="1"/>
        <v>0</v>
      </c>
      <c r="M19" s="2">
        <f t="shared" si="1"/>
        <v>0</v>
      </c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</row>
    <row r="43" ht="15" customHeight="1" x14ac:dyDescent="0.2"/>
    <row r="44" ht="12.75" customHeight="1" x14ac:dyDescent="0.2"/>
    <row r="48" ht="12.75" customHeight="1" x14ac:dyDescent="0.2"/>
    <row r="49" ht="12.6" customHeight="1" x14ac:dyDescent="0.2"/>
    <row r="50" ht="12.6" customHeight="1" x14ac:dyDescent="0.2"/>
  </sheetData>
  <mergeCells count="11">
    <mergeCell ref="D7:D8"/>
    <mergeCell ref="E7:J7"/>
    <mergeCell ref="B1:N1"/>
    <mergeCell ref="B2:M2"/>
    <mergeCell ref="B3:M3"/>
    <mergeCell ref="B6:B8"/>
    <mergeCell ref="C6:J6"/>
    <mergeCell ref="K6:M7"/>
    <mergeCell ref="N6:N8"/>
    <mergeCell ref="C7:C8"/>
    <mergeCell ref="B4:N4"/>
  </mergeCells>
  <conditionalFormatting sqref="C12:M13">
    <cfRule type="cellIs" dxfId="298" priority="3" operator="greaterThan">
      <formula>0</formula>
    </cfRule>
  </conditionalFormatting>
  <conditionalFormatting sqref="B12:B13">
    <cfRule type="expression" dxfId="297" priority="717">
      <formula>COUNTIF($E12:$P12,"1")</formula>
    </cfRule>
  </conditionalFormatting>
  <pageMargins left="1.4960629921259843" right="0.70866141732283472" top="0.74803149606299213" bottom="0.74803149606299213" header="0.31496062992125984" footer="0.31496062992125984"/>
  <pageSetup scale="70" orientation="landscape" r:id="rId1"/>
  <colBreaks count="1" manualBreakCount="1">
    <brk id="1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S84"/>
  <sheetViews>
    <sheetView showGridLines="0" topLeftCell="B1" zoomScale="85" zoomScaleNormal="85" zoomScaleSheetLayoutView="100" workbookViewId="0">
      <selection activeCell="Q66" sqref="Q66"/>
    </sheetView>
  </sheetViews>
  <sheetFormatPr baseColWidth="10" defaultColWidth="11.42578125" defaultRowHeight="14.25" x14ac:dyDescent="0.2"/>
  <cols>
    <col min="1" max="1" width="5.28515625" style="100" customWidth="1"/>
    <col min="2" max="2" width="15.42578125" style="16" bestFit="1" customWidth="1"/>
    <col min="3" max="3" width="7.42578125" style="16" customWidth="1"/>
    <col min="4" max="6" width="9.7109375" style="16" customWidth="1"/>
    <col min="7" max="10" width="9.7109375" style="10" customWidth="1"/>
    <col min="11" max="11" width="9.42578125" style="10" customWidth="1"/>
    <col min="12" max="13" width="8.28515625" style="16" customWidth="1"/>
    <col min="14" max="16384" width="11.42578125" style="16"/>
  </cols>
  <sheetData>
    <row r="1" spans="2:19" ht="26.25" customHeight="1" x14ac:dyDescent="0.2">
      <c r="B1" s="361" t="s">
        <v>133</v>
      </c>
      <c r="C1" s="361"/>
      <c r="D1" s="361"/>
      <c r="E1" s="361"/>
      <c r="F1" s="361"/>
      <c r="G1" s="361"/>
      <c r="H1" s="361"/>
      <c r="I1" s="361"/>
      <c r="J1" s="361"/>
      <c r="K1" s="361"/>
      <c r="L1" s="100"/>
      <c r="M1" s="100"/>
      <c r="N1" s="100"/>
      <c r="O1" s="100"/>
      <c r="P1" s="100"/>
      <c r="Q1" s="100"/>
      <c r="R1" s="100"/>
      <c r="S1" s="100"/>
    </row>
    <row r="2" spans="2:19" ht="81.75" customHeight="1" x14ac:dyDescent="0.2">
      <c r="B2" s="325" t="s">
        <v>134</v>
      </c>
      <c r="C2" s="325"/>
      <c r="D2" s="325"/>
      <c r="E2" s="325"/>
      <c r="F2" s="325"/>
      <c r="G2" s="325"/>
      <c r="H2" s="325"/>
      <c r="I2" s="325"/>
      <c r="J2" s="325"/>
      <c r="K2" s="325"/>
      <c r="L2" s="100"/>
      <c r="M2" s="100"/>
      <c r="N2" s="100"/>
      <c r="O2" s="20"/>
      <c r="P2" s="100"/>
      <c r="Q2" s="100"/>
      <c r="R2" s="34"/>
      <c r="S2" s="34"/>
    </row>
    <row r="3" spans="2:19" s="100" customFormat="1" ht="22.5" customHeight="1" thickBot="1" x14ac:dyDescent="0.25">
      <c r="B3" s="120"/>
      <c r="C3" s="120"/>
      <c r="D3" s="120"/>
      <c r="E3" s="120"/>
      <c r="F3" s="120"/>
      <c r="G3" s="120"/>
      <c r="H3" s="120"/>
      <c r="I3" s="120"/>
      <c r="J3" s="120"/>
      <c r="K3" s="120"/>
      <c r="O3" s="20"/>
      <c r="R3" s="34"/>
      <c r="S3" s="34"/>
    </row>
    <row r="4" spans="2:19" ht="13.9" customHeight="1" x14ac:dyDescent="0.2">
      <c r="B4" s="298" t="s">
        <v>34</v>
      </c>
      <c r="C4" s="344" t="s">
        <v>135</v>
      </c>
      <c r="D4" s="344" t="s">
        <v>136</v>
      </c>
      <c r="E4" s="344"/>
      <c r="F4" s="344"/>
      <c r="G4" s="344"/>
      <c r="H4" s="344"/>
      <c r="I4" s="344"/>
      <c r="J4" s="344"/>
      <c r="K4" s="365"/>
      <c r="L4" s="100"/>
      <c r="M4" s="100"/>
      <c r="N4" s="100"/>
      <c r="O4" s="100"/>
      <c r="P4" s="100"/>
      <c r="Q4" s="100"/>
      <c r="R4" s="100"/>
      <c r="S4" s="100"/>
    </row>
    <row r="5" spans="2:19" ht="48.75" customHeight="1" thickBot="1" x14ac:dyDescent="0.25">
      <c r="B5" s="362"/>
      <c r="C5" s="348"/>
      <c r="D5" s="280"/>
      <c r="E5" s="280"/>
      <c r="F5" s="280"/>
      <c r="G5" s="280"/>
      <c r="H5" s="280"/>
      <c r="I5" s="280"/>
      <c r="J5" s="280"/>
      <c r="K5" s="148" t="s">
        <v>12</v>
      </c>
      <c r="L5" s="100"/>
      <c r="M5" s="100"/>
      <c r="N5" s="100"/>
      <c r="O5" s="100"/>
      <c r="P5" s="100"/>
      <c r="Q5" s="100"/>
      <c r="R5" s="100"/>
      <c r="S5" s="100"/>
    </row>
    <row r="6" spans="2:19" s="100" customFormat="1" ht="12" customHeight="1" x14ac:dyDescent="0.2">
      <c r="B6" s="208"/>
      <c r="C6" s="183"/>
      <c r="D6" s="183"/>
      <c r="E6" s="183"/>
      <c r="F6" s="183"/>
      <c r="G6" s="183"/>
      <c r="H6" s="183"/>
      <c r="I6" s="183"/>
      <c r="J6" s="183"/>
      <c r="K6" s="183"/>
    </row>
    <row r="7" spans="2:19" s="100" customFormat="1" ht="15" customHeight="1" x14ac:dyDescent="0.2">
      <c r="B7" s="335" t="s">
        <v>12</v>
      </c>
      <c r="C7" s="336"/>
      <c r="D7" s="130">
        <f>SUM(D8:D11)</f>
        <v>14</v>
      </c>
      <c r="E7" s="130">
        <f t="shared" ref="E7:I7" si="0">SUM(E8:E11)</f>
        <v>14</v>
      </c>
      <c r="F7" s="130">
        <f>SUM(F8:F11)</f>
        <v>14</v>
      </c>
      <c r="G7" s="130">
        <f t="shared" si="0"/>
        <v>14</v>
      </c>
      <c r="H7" s="130">
        <f t="shared" si="0"/>
        <v>14</v>
      </c>
      <c r="I7" s="130">
        <f t="shared" si="0"/>
        <v>14</v>
      </c>
      <c r="J7" s="130">
        <f>SUM(J8:J11)</f>
        <v>14</v>
      </c>
      <c r="K7" s="207">
        <f>SUM(D7:J7)</f>
        <v>98</v>
      </c>
    </row>
    <row r="8" spans="2:19" s="100" customFormat="1" ht="15" customHeight="1" x14ac:dyDescent="0.2">
      <c r="B8" s="335" t="s">
        <v>129</v>
      </c>
      <c r="C8" s="336"/>
      <c r="D8" s="130">
        <f>COUNTIF(D14:D27,1)</f>
        <v>7</v>
      </c>
      <c r="E8" s="130">
        <f t="shared" ref="E8:J8" si="1">COUNTIF(E14:E27,1)</f>
        <v>14</v>
      </c>
      <c r="F8" s="130">
        <f t="shared" si="1"/>
        <v>6</v>
      </c>
      <c r="G8" s="130">
        <f t="shared" si="1"/>
        <v>10</v>
      </c>
      <c r="H8" s="130">
        <f t="shared" si="1"/>
        <v>11</v>
      </c>
      <c r="I8" s="130">
        <f t="shared" si="1"/>
        <v>9</v>
      </c>
      <c r="J8" s="130">
        <f t="shared" si="1"/>
        <v>10</v>
      </c>
      <c r="K8" s="207">
        <f>SUM(D8:J8)</f>
        <v>67</v>
      </c>
    </row>
    <row r="9" spans="2:19" s="100" customFormat="1" ht="15" customHeight="1" x14ac:dyDescent="0.2">
      <c r="B9" s="363" t="s">
        <v>137</v>
      </c>
      <c r="C9" s="364"/>
      <c r="D9" s="200">
        <f t="shared" ref="D9:J9" si="2">COUNTIF(D14:D27,0)</f>
        <v>7</v>
      </c>
      <c r="E9" s="200">
        <f t="shared" si="2"/>
        <v>0</v>
      </c>
      <c r="F9" s="200">
        <f t="shared" si="2"/>
        <v>8</v>
      </c>
      <c r="G9" s="200">
        <f t="shared" si="2"/>
        <v>4</v>
      </c>
      <c r="H9" s="200">
        <f t="shared" si="2"/>
        <v>3</v>
      </c>
      <c r="I9" s="200">
        <f t="shared" si="2"/>
        <v>5</v>
      </c>
      <c r="J9" s="200">
        <f t="shared" si="2"/>
        <v>4</v>
      </c>
      <c r="K9" s="8">
        <f>SUM(D9:J9)</f>
        <v>31</v>
      </c>
    </row>
    <row r="10" spans="2:19" s="100" customFormat="1" ht="15" customHeight="1" x14ac:dyDescent="0.2">
      <c r="B10" s="363" t="s">
        <v>138</v>
      </c>
      <c r="C10" s="364"/>
      <c r="D10" s="200">
        <f t="shared" ref="D10:J10" si="3">COUNTIF(D14:D27,"J")</f>
        <v>0</v>
      </c>
      <c r="E10" s="200">
        <f t="shared" si="3"/>
        <v>0</v>
      </c>
      <c r="F10" s="200">
        <f t="shared" si="3"/>
        <v>0</v>
      </c>
      <c r="G10" s="200">
        <f t="shared" si="3"/>
        <v>0</v>
      </c>
      <c r="H10" s="200">
        <f t="shared" si="3"/>
        <v>0</v>
      </c>
      <c r="I10" s="200">
        <f t="shared" si="3"/>
        <v>0</v>
      </c>
      <c r="J10" s="200">
        <f t="shared" si="3"/>
        <v>0</v>
      </c>
      <c r="K10" s="8">
        <f>SUM(D10:J10)</f>
        <v>0</v>
      </c>
    </row>
    <row r="11" spans="2:19" s="100" customFormat="1" ht="15" customHeight="1" x14ac:dyDescent="0.2">
      <c r="B11" s="363" t="s">
        <v>139</v>
      </c>
      <c r="C11" s="364"/>
      <c r="D11" s="200">
        <f>COUNTIF(D14:D27,"NA")</f>
        <v>0</v>
      </c>
      <c r="E11" s="200">
        <f t="shared" ref="E11:I11" si="4">COUNTIF(E14:E27,"NA")</f>
        <v>0</v>
      </c>
      <c r="F11" s="200">
        <f t="shared" si="4"/>
        <v>0</v>
      </c>
      <c r="G11" s="200">
        <f t="shared" si="4"/>
        <v>0</v>
      </c>
      <c r="H11" s="200">
        <f t="shared" si="4"/>
        <v>0</v>
      </c>
      <c r="I11" s="200">
        <f t="shared" si="4"/>
        <v>0</v>
      </c>
      <c r="J11" s="200">
        <f>COUNTIF(J14:J27,"NA")</f>
        <v>0</v>
      </c>
      <c r="K11" s="8">
        <f>SUM(D11:J11)</f>
        <v>0</v>
      </c>
    </row>
    <row r="12" spans="2:19" s="100" customFormat="1" ht="15" hidden="1" customHeight="1" x14ac:dyDescent="0.2">
      <c r="B12" s="363" t="s">
        <v>140</v>
      </c>
      <c r="C12" s="364"/>
      <c r="D12" s="201">
        <f t="shared" ref="D12:K12" si="5">(D11*100)/D7</f>
        <v>0</v>
      </c>
      <c r="E12" s="201">
        <f t="shared" si="5"/>
        <v>0</v>
      </c>
      <c r="F12" s="201">
        <f t="shared" si="5"/>
        <v>0</v>
      </c>
      <c r="G12" s="201">
        <f t="shared" si="5"/>
        <v>0</v>
      </c>
      <c r="H12" s="201">
        <f t="shared" si="5"/>
        <v>0</v>
      </c>
      <c r="I12" s="201">
        <f t="shared" si="5"/>
        <v>0</v>
      </c>
      <c r="J12" s="201">
        <f t="shared" si="5"/>
        <v>0</v>
      </c>
      <c r="K12" s="202">
        <f t="shared" si="5"/>
        <v>0</v>
      </c>
    </row>
    <row r="13" spans="2:19" s="100" customFormat="1" ht="12" customHeight="1" x14ac:dyDescent="0.2">
      <c r="B13" s="173"/>
      <c r="C13" s="184"/>
      <c r="D13" s="184"/>
      <c r="E13" s="184"/>
      <c r="F13" s="184"/>
      <c r="G13" s="184"/>
      <c r="H13" s="184"/>
      <c r="I13" s="184"/>
      <c r="J13" s="184"/>
      <c r="K13" s="184"/>
    </row>
    <row r="14" spans="2:19" ht="15" customHeight="1" x14ac:dyDescent="0.2">
      <c r="B14" s="209" t="s">
        <v>17</v>
      </c>
      <c r="C14" s="210">
        <v>1</v>
      </c>
      <c r="D14" s="211">
        <v>1</v>
      </c>
      <c r="E14" s="211">
        <v>1</v>
      </c>
      <c r="F14" s="211">
        <v>0</v>
      </c>
      <c r="G14" s="211">
        <v>0</v>
      </c>
      <c r="H14" s="211">
        <v>1</v>
      </c>
      <c r="I14" s="211">
        <v>0</v>
      </c>
      <c r="J14" s="211">
        <v>1</v>
      </c>
      <c r="K14" s="204">
        <f t="shared" ref="K14:K27" si="6">SUM(D14:J14)</f>
        <v>4</v>
      </c>
      <c r="L14" s="100"/>
      <c r="M14" s="100"/>
      <c r="N14" s="100"/>
      <c r="O14" s="100"/>
      <c r="P14" s="100"/>
      <c r="Q14" s="100"/>
      <c r="R14" s="100"/>
      <c r="S14" s="100"/>
    </row>
    <row r="15" spans="2:19" ht="15" customHeight="1" x14ac:dyDescent="0.2">
      <c r="B15" s="203" t="s">
        <v>17</v>
      </c>
      <c r="C15" s="24">
        <v>2</v>
      </c>
      <c r="D15" s="211">
        <v>0</v>
      </c>
      <c r="E15" s="211">
        <v>1</v>
      </c>
      <c r="F15" s="211">
        <v>1</v>
      </c>
      <c r="G15" s="211">
        <v>1</v>
      </c>
      <c r="H15" s="211">
        <v>1</v>
      </c>
      <c r="I15" s="211">
        <v>1</v>
      </c>
      <c r="J15" s="211">
        <v>1</v>
      </c>
      <c r="K15" s="205">
        <f t="shared" si="6"/>
        <v>6</v>
      </c>
      <c r="L15" s="100"/>
      <c r="M15" s="100"/>
      <c r="N15" s="100"/>
      <c r="O15" s="100"/>
      <c r="P15" s="100"/>
      <c r="Q15" s="100"/>
      <c r="R15" s="100"/>
      <c r="S15" s="100"/>
    </row>
    <row r="16" spans="2:19" ht="15" customHeight="1" x14ac:dyDescent="0.2">
      <c r="B16" s="203" t="s">
        <v>17</v>
      </c>
      <c r="C16" s="24">
        <v>3</v>
      </c>
      <c r="D16" s="211">
        <v>1</v>
      </c>
      <c r="E16" s="211">
        <v>1</v>
      </c>
      <c r="F16" s="211">
        <v>1</v>
      </c>
      <c r="G16" s="211">
        <v>0</v>
      </c>
      <c r="H16" s="211">
        <v>1</v>
      </c>
      <c r="I16" s="211">
        <v>0</v>
      </c>
      <c r="J16" s="211">
        <v>1</v>
      </c>
      <c r="K16" s="205">
        <f t="shared" si="6"/>
        <v>5</v>
      </c>
      <c r="L16" s="100"/>
      <c r="M16" s="100"/>
      <c r="N16" s="100"/>
      <c r="O16" s="100"/>
      <c r="P16" s="100"/>
      <c r="Q16" s="100"/>
      <c r="R16" s="100"/>
      <c r="S16" s="100"/>
    </row>
    <row r="17" spans="2:19" ht="15" customHeight="1" x14ac:dyDescent="0.2">
      <c r="B17" s="203" t="s">
        <v>17</v>
      </c>
      <c r="C17" s="24">
        <v>4</v>
      </c>
      <c r="D17" s="211">
        <v>1</v>
      </c>
      <c r="E17" s="211">
        <v>1</v>
      </c>
      <c r="F17" s="211">
        <v>0</v>
      </c>
      <c r="G17" s="211">
        <v>1</v>
      </c>
      <c r="H17" s="211">
        <v>1</v>
      </c>
      <c r="I17" s="211">
        <v>0</v>
      </c>
      <c r="J17" s="211">
        <v>1</v>
      </c>
      <c r="K17" s="205">
        <f t="shared" si="6"/>
        <v>5</v>
      </c>
      <c r="L17" s="100"/>
      <c r="M17" s="100"/>
      <c r="N17" s="100"/>
      <c r="O17" s="100"/>
      <c r="P17" s="100"/>
      <c r="Q17" s="100"/>
      <c r="R17" s="100"/>
      <c r="S17" s="100"/>
    </row>
    <row r="18" spans="2:19" ht="15" customHeight="1" x14ac:dyDescent="0.2">
      <c r="B18" s="203" t="s">
        <v>17</v>
      </c>
      <c r="C18" s="24">
        <v>5</v>
      </c>
      <c r="D18" s="211">
        <v>0</v>
      </c>
      <c r="E18" s="211">
        <v>1</v>
      </c>
      <c r="F18" s="211">
        <v>0</v>
      </c>
      <c r="G18" s="211">
        <v>1</v>
      </c>
      <c r="H18" s="211">
        <v>1</v>
      </c>
      <c r="I18" s="211">
        <v>1</v>
      </c>
      <c r="J18" s="211">
        <v>1</v>
      </c>
      <c r="K18" s="205">
        <f t="shared" si="6"/>
        <v>5</v>
      </c>
      <c r="L18" s="100"/>
      <c r="M18" s="100"/>
      <c r="N18" s="100"/>
      <c r="O18" s="100"/>
      <c r="P18" s="100"/>
      <c r="Q18" s="100"/>
      <c r="R18" s="100"/>
      <c r="S18" s="100"/>
    </row>
    <row r="19" spans="2:19" ht="15" customHeight="1" x14ac:dyDescent="0.2">
      <c r="B19" s="203" t="s">
        <v>17</v>
      </c>
      <c r="C19" s="24">
        <v>6</v>
      </c>
      <c r="D19" s="211">
        <v>0</v>
      </c>
      <c r="E19" s="211">
        <v>1</v>
      </c>
      <c r="F19" s="211">
        <v>0</v>
      </c>
      <c r="G19" s="211">
        <v>1</v>
      </c>
      <c r="H19" s="211">
        <v>0</v>
      </c>
      <c r="I19" s="211">
        <v>1</v>
      </c>
      <c r="J19" s="211">
        <v>1</v>
      </c>
      <c r="K19" s="205">
        <f t="shared" si="6"/>
        <v>4</v>
      </c>
      <c r="L19" s="100"/>
      <c r="M19" s="100"/>
      <c r="N19" s="100"/>
      <c r="O19" s="100"/>
      <c r="P19" s="100"/>
      <c r="Q19" s="100"/>
      <c r="R19" s="100"/>
      <c r="S19" s="100"/>
    </row>
    <row r="20" spans="2:19" ht="15" customHeight="1" x14ac:dyDescent="0.2">
      <c r="B20" s="203" t="s">
        <v>17</v>
      </c>
      <c r="C20" s="24">
        <v>7</v>
      </c>
      <c r="D20" s="211">
        <v>0</v>
      </c>
      <c r="E20" s="211">
        <v>1</v>
      </c>
      <c r="F20" s="211">
        <v>1</v>
      </c>
      <c r="G20" s="211">
        <v>1</v>
      </c>
      <c r="H20" s="211">
        <v>1</v>
      </c>
      <c r="I20" s="211">
        <v>0</v>
      </c>
      <c r="J20" s="211">
        <v>0</v>
      </c>
      <c r="K20" s="205">
        <f t="shared" si="6"/>
        <v>4</v>
      </c>
      <c r="L20" s="100"/>
      <c r="M20" s="100"/>
      <c r="N20" s="100"/>
      <c r="O20" s="100"/>
      <c r="P20" s="100"/>
      <c r="Q20" s="100"/>
      <c r="R20" s="100"/>
      <c r="S20" s="100"/>
    </row>
    <row r="21" spans="2:19" ht="15" customHeight="1" x14ac:dyDescent="0.2">
      <c r="B21" s="206" t="s">
        <v>19</v>
      </c>
      <c r="C21" s="129">
        <v>1</v>
      </c>
      <c r="D21" s="211">
        <v>1</v>
      </c>
      <c r="E21" s="211">
        <v>1</v>
      </c>
      <c r="F21" s="211">
        <v>1</v>
      </c>
      <c r="G21" s="211">
        <v>1</v>
      </c>
      <c r="H21" s="211">
        <v>0</v>
      </c>
      <c r="I21" s="211">
        <v>1</v>
      </c>
      <c r="J21" s="211">
        <v>1</v>
      </c>
      <c r="K21" s="207">
        <f t="shared" si="6"/>
        <v>6</v>
      </c>
      <c r="L21" s="100"/>
      <c r="M21" s="100"/>
      <c r="N21" s="100"/>
      <c r="O21" s="100"/>
      <c r="P21" s="100"/>
      <c r="Q21" s="100"/>
      <c r="R21" s="100"/>
      <c r="S21" s="100"/>
    </row>
    <row r="22" spans="2:19" ht="15" customHeight="1" x14ac:dyDescent="0.2">
      <c r="B22" s="203" t="s">
        <v>19</v>
      </c>
      <c r="C22" s="24">
        <v>2</v>
      </c>
      <c r="D22" s="211">
        <v>1</v>
      </c>
      <c r="E22" s="211">
        <v>1</v>
      </c>
      <c r="F22" s="211">
        <v>0</v>
      </c>
      <c r="G22" s="211">
        <v>0</v>
      </c>
      <c r="H22" s="211">
        <v>1</v>
      </c>
      <c r="I22" s="211">
        <v>0</v>
      </c>
      <c r="J22" s="211">
        <v>0</v>
      </c>
      <c r="K22" s="205">
        <f t="shared" si="6"/>
        <v>3</v>
      </c>
      <c r="L22" s="100"/>
      <c r="M22" s="100"/>
      <c r="N22" s="100"/>
      <c r="O22" s="100"/>
      <c r="P22" s="100"/>
      <c r="Q22" s="100"/>
      <c r="R22" s="100"/>
      <c r="S22" s="100"/>
    </row>
    <row r="23" spans="2:19" ht="15" customHeight="1" x14ac:dyDescent="0.2">
      <c r="B23" s="203" t="s">
        <v>19</v>
      </c>
      <c r="C23" s="24">
        <v>3</v>
      </c>
      <c r="D23" s="211">
        <v>0</v>
      </c>
      <c r="E23" s="211">
        <v>1</v>
      </c>
      <c r="F23" s="211">
        <v>1</v>
      </c>
      <c r="G23" s="211">
        <v>1</v>
      </c>
      <c r="H23" s="211">
        <v>1</v>
      </c>
      <c r="I23" s="211">
        <v>1</v>
      </c>
      <c r="J23" s="211">
        <v>0</v>
      </c>
      <c r="K23" s="205">
        <f t="shared" si="6"/>
        <v>5</v>
      </c>
      <c r="L23" s="100"/>
      <c r="M23" s="100"/>
      <c r="N23" s="100"/>
      <c r="O23" s="100"/>
      <c r="P23" s="100"/>
      <c r="Q23" s="100"/>
      <c r="R23" s="100"/>
      <c r="S23" s="100"/>
    </row>
    <row r="24" spans="2:19" ht="15" customHeight="1" x14ac:dyDescent="0.2">
      <c r="B24" s="203" t="s">
        <v>19</v>
      </c>
      <c r="C24" s="24">
        <v>4</v>
      </c>
      <c r="D24" s="211">
        <v>1</v>
      </c>
      <c r="E24" s="211">
        <v>1</v>
      </c>
      <c r="F24" s="211">
        <v>0</v>
      </c>
      <c r="G24" s="211">
        <v>1</v>
      </c>
      <c r="H24" s="211">
        <v>0</v>
      </c>
      <c r="I24" s="211">
        <v>1</v>
      </c>
      <c r="J24" s="211">
        <v>1</v>
      </c>
      <c r="K24" s="205">
        <f t="shared" si="6"/>
        <v>5</v>
      </c>
      <c r="L24" s="100"/>
      <c r="M24" s="100"/>
      <c r="N24" s="100"/>
      <c r="O24" s="100"/>
      <c r="P24" s="100"/>
      <c r="Q24" s="100"/>
      <c r="R24" s="100"/>
      <c r="S24" s="100"/>
    </row>
    <row r="25" spans="2:19" ht="15" customHeight="1" x14ac:dyDescent="0.2">
      <c r="B25" s="203" t="s">
        <v>19</v>
      </c>
      <c r="C25" s="24">
        <v>5</v>
      </c>
      <c r="D25" s="211">
        <v>0</v>
      </c>
      <c r="E25" s="211">
        <v>1</v>
      </c>
      <c r="F25" s="211">
        <v>0</v>
      </c>
      <c r="G25" s="211">
        <v>1</v>
      </c>
      <c r="H25" s="211">
        <v>1</v>
      </c>
      <c r="I25" s="211">
        <v>1</v>
      </c>
      <c r="J25" s="211">
        <v>1</v>
      </c>
      <c r="K25" s="205">
        <f t="shared" si="6"/>
        <v>5</v>
      </c>
      <c r="L25" s="100"/>
      <c r="M25" s="100"/>
      <c r="N25" s="100"/>
      <c r="O25" s="100"/>
      <c r="P25" s="100"/>
      <c r="Q25" s="100"/>
      <c r="R25" s="100"/>
      <c r="S25" s="100"/>
    </row>
    <row r="26" spans="2:19" ht="15" customHeight="1" x14ac:dyDescent="0.2">
      <c r="B26" s="203" t="s">
        <v>19</v>
      </c>
      <c r="C26" s="24">
        <v>6</v>
      </c>
      <c r="D26" s="211">
        <v>1</v>
      </c>
      <c r="E26" s="211">
        <v>1</v>
      </c>
      <c r="F26" s="211">
        <v>1</v>
      </c>
      <c r="G26" s="211">
        <v>1</v>
      </c>
      <c r="H26" s="211">
        <v>1</v>
      </c>
      <c r="I26" s="211">
        <v>1</v>
      </c>
      <c r="J26" s="211">
        <v>1</v>
      </c>
      <c r="K26" s="205">
        <f t="shared" si="6"/>
        <v>7</v>
      </c>
      <c r="L26" s="100"/>
      <c r="M26" s="100"/>
      <c r="N26" s="100"/>
      <c r="O26" s="100"/>
      <c r="P26" s="100"/>
      <c r="Q26" s="100"/>
      <c r="R26" s="100"/>
      <c r="S26" s="100"/>
    </row>
    <row r="27" spans="2:19" ht="15" customHeight="1" x14ac:dyDescent="0.2">
      <c r="B27" s="203" t="s">
        <v>19</v>
      </c>
      <c r="C27" s="24">
        <v>7</v>
      </c>
      <c r="D27" s="211">
        <v>0</v>
      </c>
      <c r="E27" s="211">
        <v>1</v>
      </c>
      <c r="F27" s="211">
        <v>0</v>
      </c>
      <c r="G27" s="211">
        <v>0</v>
      </c>
      <c r="H27" s="211">
        <v>1</v>
      </c>
      <c r="I27" s="211">
        <v>1</v>
      </c>
      <c r="J27" s="211">
        <v>0</v>
      </c>
      <c r="K27" s="205">
        <f t="shared" si="6"/>
        <v>3</v>
      </c>
      <c r="L27" s="100"/>
      <c r="M27" s="100"/>
      <c r="N27" s="100"/>
      <c r="O27" s="100"/>
      <c r="P27" s="100"/>
      <c r="Q27" s="100"/>
      <c r="R27" s="100"/>
      <c r="S27" s="100"/>
    </row>
    <row r="28" spans="2:19" ht="12" customHeight="1" thickBot="1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100"/>
      <c r="M28" s="100"/>
      <c r="N28" s="100"/>
      <c r="O28" s="100"/>
      <c r="P28" s="100"/>
      <c r="Q28" s="100"/>
      <c r="R28" s="100"/>
      <c r="S28" s="100"/>
    </row>
    <row r="29" spans="2:19" ht="12" customHeight="1" x14ac:dyDescent="0.2"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</row>
    <row r="30" spans="2:19" ht="15" customHeight="1" x14ac:dyDescent="0.2">
      <c r="B30" s="1" t="s">
        <v>141</v>
      </c>
      <c r="C30" s="6">
        <v>1</v>
      </c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</row>
    <row r="31" spans="2:19" ht="15" customHeight="1" x14ac:dyDescent="0.2">
      <c r="B31" s="1" t="s">
        <v>142</v>
      </c>
      <c r="C31" s="6">
        <v>0</v>
      </c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</row>
    <row r="32" spans="2:19" ht="15" customHeight="1" x14ac:dyDescent="0.2">
      <c r="B32" s="1" t="s">
        <v>143</v>
      </c>
      <c r="C32" s="6" t="s">
        <v>125</v>
      </c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</row>
    <row r="33" spans="2:12" ht="15" customHeight="1" x14ac:dyDescent="0.2">
      <c r="B33" s="1" t="s">
        <v>144</v>
      </c>
      <c r="C33" s="6" t="s">
        <v>145</v>
      </c>
      <c r="D33" s="100"/>
      <c r="E33" s="100"/>
      <c r="F33" s="100"/>
      <c r="G33" s="100"/>
      <c r="H33" s="100"/>
      <c r="I33" s="100"/>
      <c r="J33" s="100"/>
      <c r="K33" s="100"/>
      <c r="L33" s="100"/>
    </row>
    <row r="34" spans="2:12" ht="15" customHeight="1" x14ac:dyDescent="0.2">
      <c r="B34" s="100"/>
      <c r="C34" s="100"/>
      <c r="D34" s="4"/>
      <c r="E34" s="4"/>
      <c r="F34" s="4"/>
      <c r="G34" s="4"/>
      <c r="H34" s="4"/>
      <c r="I34" s="4"/>
      <c r="J34" s="4"/>
      <c r="K34" s="100"/>
      <c r="L34" s="100"/>
    </row>
    <row r="35" spans="2:12" ht="15" customHeight="1" x14ac:dyDescent="0.2">
      <c r="B35" s="4"/>
      <c r="C35" s="4"/>
      <c r="D35" s="4"/>
      <c r="E35" s="4"/>
      <c r="F35" s="4"/>
      <c r="G35" s="110"/>
      <c r="H35" s="110"/>
      <c r="I35" s="110"/>
      <c r="J35" s="110"/>
      <c r="K35" s="100"/>
      <c r="L35" s="100"/>
    </row>
    <row r="36" spans="2:12" ht="15" customHeight="1" x14ac:dyDescent="0.2">
      <c r="B36" s="99"/>
      <c r="C36" s="4"/>
      <c r="D36" s="309" t="s">
        <v>146</v>
      </c>
      <c r="E36" s="306" t="s">
        <v>147</v>
      </c>
      <c r="F36" s="306" t="s">
        <v>148</v>
      </c>
      <c r="G36" s="306" t="s">
        <v>149</v>
      </c>
      <c r="H36" s="354" t="s">
        <v>150</v>
      </c>
      <c r="I36" s="306" t="s">
        <v>151</v>
      </c>
      <c r="J36" s="306" t="s">
        <v>152</v>
      </c>
      <c r="K36" s="360" t="s">
        <v>12</v>
      </c>
      <c r="L36" s="100"/>
    </row>
    <row r="37" spans="2:12" ht="15" customHeight="1" x14ac:dyDescent="0.2">
      <c r="B37" s="99"/>
      <c r="C37" s="4"/>
      <c r="D37" s="309"/>
      <c r="E37" s="306"/>
      <c r="F37" s="306"/>
      <c r="G37" s="306"/>
      <c r="H37" s="354"/>
      <c r="I37" s="306"/>
      <c r="J37" s="306"/>
      <c r="K37" s="360"/>
      <c r="L37" s="100"/>
    </row>
    <row r="38" spans="2:12" ht="15" customHeight="1" x14ac:dyDescent="0.2">
      <c r="B38" s="99"/>
      <c r="C38" s="4"/>
      <c r="D38" s="244">
        <f>D8</f>
        <v>7</v>
      </c>
      <c r="E38" s="26">
        <f t="shared" ref="E38:J38" si="7">E8</f>
        <v>14</v>
      </c>
      <c r="F38" s="26">
        <f t="shared" si="7"/>
        <v>6</v>
      </c>
      <c r="G38" s="26">
        <f t="shared" si="7"/>
        <v>10</v>
      </c>
      <c r="H38" s="5">
        <f t="shared" si="7"/>
        <v>11</v>
      </c>
      <c r="I38" s="5">
        <f t="shared" si="7"/>
        <v>9</v>
      </c>
      <c r="J38" s="5">
        <f t="shared" si="7"/>
        <v>10</v>
      </c>
      <c r="K38" s="212">
        <f>SUM(D38:J38)</f>
        <v>67</v>
      </c>
      <c r="L38" s="100"/>
    </row>
    <row r="39" spans="2:12" ht="15" customHeight="1" x14ac:dyDescent="0.2">
      <c r="B39" s="99"/>
      <c r="C39" s="4"/>
      <c r="D39" s="4"/>
      <c r="E39" s="4"/>
      <c r="F39" s="4"/>
      <c r="G39" s="4"/>
      <c r="H39" s="110"/>
      <c r="I39" s="110"/>
      <c r="J39" s="110"/>
      <c r="K39" s="110"/>
      <c r="L39" s="100"/>
    </row>
    <row r="40" spans="2:12" ht="15" customHeight="1" x14ac:dyDescent="0.2">
      <c r="B40" s="309" t="s">
        <v>153</v>
      </c>
      <c r="C40" s="306"/>
      <c r="D40" s="306" t="s">
        <v>146</v>
      </c>
      <c r="E40" s="306" t="s">
        <v>147</v>
      </c>
      <c r="F40" s="306" t="s">
        <v>148</v>
      </c>
      <c r="G40" s="354" t="s">
        <v>149</v>
      </c>
      <c r="H40" s="354" t="s">
        <v>150</v>
      </c>
      <c r="I40" s="306" t="s">
        <v>151</v>
      </c>
      <c r="J40" s="306" t="s">
        <v>152</v>
      </c>
      <c r="K40" s="311" t="s">
        <v>12</v>
      </c>
      <c r="L40" s="100"/>
    </row>
    <row r="41" spans="2:12" ht="15" customHeight="1" x14ac:dyDescent="0.2">
      <c r="B41" s="309"/>
      <c r="C41" s="306"/>
      <c r="D41" s="306"/>
      <c r="E41" s="306"/>
      <c r="F41" s="306"/>
      <c r="G41" s="354"/>
      <c r="H41" s="354"/>
      <c r="I41" s="306"/>
      <c r="J41" s="306"/>
      <c r="K41" s="311"/>
      <c r="L41" s="100"/>
    </row>
    <row r="42" spans="2:12" ht="15" customHeight="1" x14ac:dyDescent="0.2">
      <c r="B42" s="309" t="s">
        <v>154</v>
      </c>
      <c r="C42" s="306"/>
      <c r="D42" s="2">
        <f t="shared" ref="D42:J42" si="8">D8</f>
        <v>7</v>
      </c>
      <c r="E42" s="2">
        <f t="shared" si="8"/>
        <v>14</v>
      </c>
      <c r="F42" s="2">
        <f t="shared" si="8"/>
        <v>6</v>
      </c>
      <c r="G42" s="3">
        <f t="shared" si="8"/>
        <v>10</v>
      </c>
      <c r="H42" s="2">
        <f t="shared" si="8"/>
        <v>11</v>
      </c>
      <c r="I42" s="2">
        <f t="shared" si="8"/>
        <v>9</v>
      </c>
      <c r="J42" s="2">
        <f t="shared" si="8"/>
        <v>10</v>
      </c>
      <c r="K42" s="9">
        <f>SUM(D42:J42)</f>
        <v>67</v>
      </c>
      <c r="L42" s="100"/>
    </row>
    <row r="43" spans="2:12" ht="15" customHeight="1" x14ac:dyDescent="0.2">
      <c r="B43" s="309" t="s">
        <v>155</v>
      </c>
      <c r="C43" s="306"/>
      <c r="D43" s="2">
        <f t="shared" ref="D43:J43" si="9">D9+D10</f>
        <v>7</v>
      </c>
      <c r="E43" s="2">
        <f t="shared" si="9"/>
        <v>0</v>
      </c>
      <c r="F43" s="2">
        <f t="shared" si="9"/>
        <v>8</v>
      </c>
      <c r="G43" s="2">
        <f t="shared" si="9"/>
        <v>4</v>
      </c>
      <c r="H43" s="2">
        <f t="shared" si="9"/>
        <v>3</v>
      </c>
      <c r="I43" s="2">
        <f t="shared" si="9"/>
        <v>5</v>
      </c>
      <c r="J43" s="2">
        <f t="shared" si="9"/>
        <v>4</v>
      </c>
      <c r="K43" s="9">
        <f>SUM(D43:J43)</f>
        <v>31</v>
      </c>
      <c r="L43" s="100"/>
    </row>
    <row r="44" spans="2:12" ht="15" customHeight="1" x14ac:dyDescent="0.2">
      <c r="B44" s="309" t="s">
        <v>156</v>
      </c>
      <c r="C44" s="306"/>
      <c r="D44" s="2">
        <f t="shared" ref="D44:J44" si="10">D7-D11</f>
        <v>14</v>
      </c>
      <c r="E44" s="2">
        <f t="shared" si="10"/>
        <v>14</v>
      </c>
      <c r="F44" s="2">
        <f t="shared" si="10"/>
        <v>14</v>
      </c>
      <c r="G44" s="2">
        <f t="shared" si="10"/>
        <v>14</v>
      </c>
      <c r="H44" s="2">
        <f t="shared" si="10"/>
        <v>14</v>
      </c>
      <c r="I44" s="2">
        <f t="shared" si="10"/>
        <v>14</v>
      </c>
      <c r="J44" s="2">
        <f t="shared" si="10"/>
        <v>14</v>
      </c>
      <c r="K44" s="9">
        <f>SUM(D44:J44)</f>
        <v>98</v>
      </c>
      <c r="L44" s="255"/>
    </row>
    <row r="45" spans="2:12" ht="15" customHeight="1" x14ac:dyDescent="0.2">
      <c r="B45" s="309" t="s">
        <v>139</v>
      </c>
      <c r="C45" s="306"/>
      <c r="D45" s="2">
        <f t="shared" ref="D45:I45" si="11">D11</f>
        <v>0</v>
      </c>
      <c r="E45" s="2">
        <f t="shared" si="11"/>
        <v>0</v>
      </c>
      <c r="F45" s="2">
        <f t="shared" si="11"/>
        <v>0</v>
      </c>
      <c r="G45" s="2">
        <f t="shared" si="11"/>
        <v>0</v>
      </c>
      <c r="H45" s="2">
        <f t="shared" si="11"/>
        <v>0</v>
      </c>
      <c r="I45" s="2">
        <f t="shared" si="11"/>
        <v>0</v>
      </c>
      <c r="J45" s="2">
        <f>J11</f>
        <v>0</v>
      </c>
      <c r="K45" s="9">
        <f>SUM(D45:J45)</f>
        <v>0</v>
      </c>
      <c r="L45" s="100"/>
    </row>
    <row r="46" spans="2:12" ht="15" customHeight="1" x14ac:dyDescent="0.2">
      <c r="B46" s="4"/>
      <c r="C46" s="4"/>
      <c r="D46" s="4"/>
      <c r="E46" s="4"/>
      <c r="F46" s="4"/>
      <c r="G46" s="110"/>
      <c r="H46" s="110"/>
      <c r="I46" s="110"/>
      <c r="J46" s="110"/>
      <c r="K46" s="110"/>
      <c r="L46" s="100"/>
    </row>
    <row r="47" spans="2:12" ht="15" customHeight="1" x14ac:dyDescent="0.2">
      <c r="B47" s="110"/>
      <c r="C47" s="100"/>
      <c r="D47" s="354" t="s">
        <v>146</v>
      </c>
      <c r="E47" s="354" t="s">
        <v>147</v>
      </c>
      <c r="F47" s="354" t="s">
        <v>148</v>
      </c>
      <c r="G47" s="354" t="s">
        <v>149</v>
      </c>
      <c r="H47" s="354" t="s">
        <v>150</v>
      </c>
      <c r="I47" s="306" t="s">
        <v>151</v>
      </c>
      <c r="J47" s="354" t="s">
        <v>152</v>
      </c>
      <c r="K47" s="360" t="s">
        <v>12</v>
      </c>
      <c r="L47" s="100"/>
    </row>
    <row r="48" spans="2:12" ht="15" customHeight="1" x14ac:dyDescent="0.2">
      <c r="B48" s="110"/>
      <c r="C48" s="100"/>
      <c r="D48" s="354"/>
      <c r="E48" s="354"/>
      <c r="F48" s="354"/>
      <c r="G48" s="354"/>
      <c r="H48" s="354"/>
      <c r="I48" s="306"/>
      <c r="J48" s="354"/>
      <c r="K48" s="360"/>
      <c r="L48" s="100"/>
    </row>
    <row r="49" spans="2:11" ht="15" customHeight="1" x14ac:dyDescent="0.2">
      <c r="B49" s="337" t="s">
        <v>129</v>
      </c>
      <c r="C49" s="338"/>
      <c r="D49" s="239">
        <f>D8/14</f>
        <v>0.5</v>
      </c>
      <c r="E49" s="239">
        <f t="shared" ref="E49:I49" si="12">E8/14</f>
        <v>1</v>
      </c>
      <c r="F49" s="239">
        <f t="shared" si="12"/>
        <v>0.42857142857142855</v>
      </c>
      <c r="G49" s="239">
        <f t="shared" si="12"/>
        <v>0.7142857142857143</v>
      </c>
      <c r="H49" s="239">
        <f t="shared" si="12"/>
        <v>0.7857142857142857</v>
      </c>
      <c r="I49" s="239">
        <f t="shared" si="12"/>
        <v>0.6428571428571429</v>
      </c>
      <c r="J49" s="239">
        <f>J8/14</f>
        <v>0.7142857142857143</v>
      </c>
      <c r="K49" s="240">
        <f>K8/(11*7)</f>
        <v>0.87012987012987009</v>
      </c>
    </row>
    <row r="50" spans="2:11" ht="15" customHeight="1" x14ac:dyDescent="0.2">
      <c r="B50" s="337" t="s">
        <v>114</v>
      </c>
      <c r="C50" s="338"/>
      <c r="D50" s="239">
        <f>(14-D8)/14</f>
        <v>0.5</v>
      </c>
      <c r="E50" s="239">
        <f t="shared" ref="E50:J50" si="13">(14-E8)/14</f>
        <v>0</v>
      </c>
      <c r="F50" s="239">
        <f t="shared" si="13"/>
        <v>0.5714285714285714</v>
      </c>
      <c r="G50" s="239">
        <f t="shared" si="13"/>
        <v>0.2857142857142857</v>
      </c>
      <c r="H50" s="239">
        <f t="shared" si="13"/>
        <v>0.21428571428571427</v>
      </c>
      <c r="I50" s="239">
        <f t="shared" si="13"/>
        <v>0.35714285714285715</v>
      </c>
      <c r="J50" s="239">
        <f t="shared" si="13"/>
        <v>0.2857142857142857</v>
      </c>
      <c r="K50" s="240">
        <f>((11*7)-K8)/(11*7)</f>
        <v>0.12987012987012986</v>
      </c>
    </row>
    <row r="51" spans="2:11" ht="15" customHeight="1" x14ac:dyDescent="0.2">
      <c r="B51" s="82"/>
      <c r="C51" s="100"/>
      <c r="D51" s="83"/>
      <c r="E51" s="94"/>
      <c r="F51" s="94"/>
      <c r="G51" s="94"/>
      <c r="H51" s="94"/>
      <c r="I51" s="95"/>
      <c r="J51" s="73"/>
      <c r="K51" s="73"/>
    </row>
    <row r="52" spans="2:11" ht="15" customHeight="1" x14ac:dyDescent="0.2">
      <c r="B52" s="82"/>
      <c r="C52" s="83"/>
      <c r="D52" s="81"/>
      <c r="E52" s="81"/>
      <c r="F52" s="81"/>
      <c r="G52" s="81"/>
      <c r="H52" s="81"/>
      <c r="I52" s="81"/>
      <c r="J52" s="81"/>
      <c r="K52" s="29"/>
    </row>
    <row r="53" spans="2:11" ht="15" customHeight="1" x14ac:dyDescent="0.2">
      <c r="B53" s="82"/>
      <c r="C53" s="83"/>
      <c r="D53" s="83"/>
      <c r="E53" s="83"/>
      <c r="F53" s="83"/>
      <c r="G53" s="84"/>
      <c r="H53" s="84"/>
      <c r="I53" s="84"/>
      <c r="J53" s="84"/>
      <c r="K53" s="29"/>
    </row>
    <row r="54" spans="2:11" ht="15" customHeight="1" x14ac:dyDescent="0.2">
      <c r="B54" s="82"/>
      <c r="C54" s="82"/>
      <c r="D54" s="82"/>
      <c r="E54" s="82"/>
      <c r="F54" s="82"/>
      <c r="G54" s="85"/>
      <c r="H54" s="85"/>
      <c r="I54" s="85"/>
      <c r="J54" s="85"/>
      <c r="K54" s="29"/>
    </row>
    <row r="55" spans="2:11" ht="15" customHeight="1" x14ac:dyDescent="0.2">
      <c r="B55" s="82"/>
      <c r="C55" s="82"/>
      <c r="D55" s="82"/>
      <c r="E55" s="82"/>
      <c r="F55" s="82"/>
      <c r="G55" s="85"/>
      <c r="H55" s="85"/>
      <c r="I55" s="85"/>
      <c r="J55" s="85"/>
      <c r="K55" s="99"/>
    </row>
    <row r="56" spans="2:11" ht="15" customHeight="1" x14ac:dyDescent="0.2">
      <c r="B56" s="82"/>
      <c r="C56" s="82"/>
      <c r="D56" s="82"/>
      <c r="E56" s="82"/>
      <c r="F56" s="82"/>
      <c r="G56" s="85"/>
      <c r="H56" s="85"/>
      <c r="I56" s="85"/>
      <c r="J56" s="85"/>
      <c r="K56" s="99"/>
    </row>
    <row r="57" spans="2:11" ht="15" customHeight="1" x14ac:dyDescent="0.2">
      <c r="B57" s="82"/>
      <c r="C57" s="82"/>
      <c r="D57" s="82"/>
      <c r="E57" s="82"/>
      <c r="F57" s="82"/>
      <c r="G57" s="85"/>
      <c r="H57" s="85"/>
      <c r="I57" s="85"/>
      <c r="J57" s="85"/>
      <c r="K57" s="99"/>
    </row>
    <row r="58" spans="2:11" ht="15" customHeight="1" x14ac:dyDescent="0.2">
      <c r="B58" s="82"/>
      <c r="C58" s="82"/>
      <c r="D58" s="82"/>
      <c r="E58" s="82"/>
      <c r="F58" s="82"/>
      <c r="G58" s="85"/>
      <c r="H58" s="85"/>
      <c r="I58" s="85"/>
      <c r="J58" s="85"/>
      <c r="K58" s="99"/>
    </row>
    <row r="59" spans="2:11" ht="15" customHeight="1" x14ac:dyDescent="0.2">
      <c r="B59" s="100"/>
      <c r="C59" s="100"/>
      <c r="D59" s="100"/>
      <c r="E59" s="100"/>
      <c r="F59" s="100"/>
      <c r="G59" s="99"/>
      <c r="H59" s="99"/>
      <c r="I59" s="99"/>
      <c r="J59" s="99"/>
      <c r="K59" s="99"/>
    </row>
    <row r="60" spans="2:11" ht="15" customHeight="1" x14ac:dyDescent="0.2">
      <c r="B60" s="100"/>
      <c r="C60" s="100"/>
      <c r="D60" s="100"/>
      <c r="E60" s="100"/>
      <c r="F60" s="100"/>
      <c r="G60" s="99"/>
      <c r="H60" s="99"/>
      <c r="I60" s="99"/>
      <c r="J60" s="99"/>
      <c r="K60" s="99"/>
    </row>
    <row r="61" spans="2:11" ht="15" customHeight="1" x14ac:dyDescent="0.2">
      <c r="B61" s="100"/>
      <c r="C61" s="100"/>
      <c r="D61" s="100"/>
      <c r="E61" s="100"/>
      <c r="F61" s="100"/>
      <c r="G61" s="99"/>
      <c r="H61" s="99"/>
      <c r="I61" s="99"/>
      <c r="J61" s="99"/>
      <c r="K61" s="99"/>
    </row>
    <row r="62" spans="2:11" ht="15" customHeight="1" x14ac:dyDescent="0.2">
      <c r="B62" s="100"/>
      <c r="C62" s="100"/>
      <c r="D62" s="100"/>
      <c r="E62" s="100"/>
      <c r="F62" s="100"/>
      <c r="G62" s="99"/>
      <c r="H62" s="99"/>
      <c r="I62" s="99"/>
      <c r="J62" s="99"/>
      <c r="K62" s="99"/>
    </row>
    <row r="63" spans="2:11" ht="15" customHeight="1" x14ac:dyDescent="0.2">
      <c r="B63" s="100"/>
      <c r="C63" s="100"/>
      <c r="D63" s="100"/>
      <c r="E63" s="100"/>
      <c r="F63" s="100"/>
      <c r="G63" s="99"/>
      <c r="H63" s="99"/>
      <c r="I63" s="99"/>
      <c r="J63" s="99"/>
      <c r="K63" s="99"/>
    </row>
    <row r="64" spans="2:11" ht="15" customHeight="1" x14ac:dyDescent="0.2">
      <c r="B64" s="100"/>
      <c r="C64" s="100"/>
      <c r="D64" s="100"/>
      <c r="E64" s="100"/>
      <c r="F64" s="100"/>
      <c r="G64" s="99"/>
      <c r="H64" s="99"/>
      <c r="I64" s="99"/>
      <c r="J64" s="99"/>
      <c r="K64" s="99"/>
    </row>
    <row r="65" spans="2:12" ht="15" customHeight="1" x14ac:dyDescent="0.2">
      <c r="B65" s="100"/>
      <c r="C65" s="100"/>
      <c r="D65" s="100"/>
      <c r="E65" s="100"/>
      <c r="F65" s="100"/>
      <c r="G65" s="99"/>
      <c r="H65" s="99"/>
      <c r="I65" s="99"/>
      <c r="J65" s="99"/>
      <c r="K65" s="99"/>
      <c r="L65" s="100"/>
    </row>
    <row r="66" spans="2:12" ht="15" customHeight="1" x14ac:dyDescent="0.2">
      <c r="B66" s="100"/>
      <c r="C66" s="100"/>
      <c r="D66" s="100"/>
      <c r="E66" s="100"/>
      <c r="F66" s="100"/>
      <c r="G66" s="99"/>
      <c r="H66" s="99"/>
      <c r="I66" s="99"/>
      <c r="J66" s="99"/>
      <c r="K66" s="99"/>
      <c r="L66" s="100"/>
    </row>
    <row r="67" spans="2:12" ht="15" customHeight="1" x14ac:dyDescent="0.2">
      <c r="B67" s="100"/>
      <c r="C67" s="100"/>
      <c r="D67" s="100"/>
      <c r="E67" s="100"/>
      <c r="F67" s="100"/>
      <c r="G67" s="99"/>
      <c r="H67" s="99"/>
      <c r="I67" s="99"/>
      <c r="J67" s="99"/>
      <c r="K67" s="99"/>
      <c r="L67" s="100"/>
    </row>
    <row r="68" spans="2:12" ht="15" customHeight="1" x14ac:dyDescent="0.2">
      <c r="B68" s="100"/>
      <c r="C68" s="100"/>
      <c r="D68" s="100"/>
      <c r="E68" s="100"/>
      <c r="F68" s="100"/>
      <c r="G68" s="99"/>
      <c r="H68" s="99"/>
      <c r="I68" s="99"/>
      <c r="J68" s="99"/>
      <c r="K68" s="99"/>
      <c r="L68" s="100"/>
    </row>
    <row r="69" spans="2:12" ht="15" customHeight="1" x14ac:dyDescent="0.2">
      <c r="B69" s="100"/>
      <c r="C69" s="100"/>
      <c r="D69" s="100"/>
      <c r="E69" s="100"/>
      <c r="F69" s="100"/>
      <c r="G69" s="99"/>
      <c r="H69" s="99"/>
      <c r="I69" s="99"/>
      <c r="J69" s="99"/>
      <c r="K69" s="99"/>
      <c r="L69" s="100"/>
    </row>
    <row r="70" spans="2:12" ht="15" customHeight="1" x14ac:dyDescent="0.2">
      <c r="B70" s="100"/>
      <c r="C70" s="100"/>
      <c r="D70" s="100"/>
      <c r="E70" s="100"/>
      <c r="F70" s="100"/>
      <c r="G70" s="99"/>
      <c r="H70" s="99"/>
      <c r="I70" s="99"/>
      <c r="J70" s="99"/>
      <c r="K70" s="99"/>
      <c r="L70" s="100"/>
    </row>
    <row r="71" spans="2:12" ht="15" customHeight="1" x14ac:dyDescent="0.2">
      <c r="B71" s="100"/>
      <c r="C71" s="100"/>
      <c r="D71" s="100"/>
      <c r="E71" s="100"/>
      <c r="F71" s="100"/>
      <c r="G71" s="99"/>
      <c r="H71" s="99"/>
      <c r="I71" s="99"/>
      <c r="J71" s="99"/>
      <c r="K71" s="99"/>
      <c r="L71" s="100"/>
    </row>
    <row r="72" spans="2:12" ht="15" customHeight="1" x14ac:dyDescent="0.2">
      <c r="B72" s="100"/>
      <c r="C72" s="100"/>
      <c r="D72" s="100"/>
      <c r="E72" s="100"/>
      <c r="F72" s="100"/>
      <c r="G72" s="99"/>
      <c r="H72" s="99"/>
      <c r="I72" s="99"/>
      <c r="J72" s="99"/>
      <c r="K72" s="99"/>
      <c r="L72" s="100"/>
    </row>
    <row r="73" spans="2:12" ht="15" customHeight="1" x14ac:dyDescent="0.2">
      <c r="B73" s="100"/>
      <c r="C73" s="100"/>
      <c r="D73" s="100"/>
      <c r="E73" s="100"/>
      <c r="F73" s="100"/>
      <c r="G73" s="99"/>
      <c r="H73" s="99"/>
      <c r="I73" s="99"/>
      <c r="J73" s="99"/>
      <c r="K73" s="99"/>
      <c r="L73" s="100"/>
    </row>
    <row r="74" spans="2:12" ht="15" customHeight="1" x14ac:dyDescent="0.2">
      <c r="B74" s="100"/>
      <c r="C74" s="100"/>
      <c r="D74" s="100"/>
      <c r="E74" s="100"/>
      <c r="F74" s="100"/>
      <c r="G74" s="99"/>
      <c r="H74" s="99"/>
      <c r="I74" s="99"/>
      <c r="J74" s="99"/>
      <c r="K74" s="99"/>
      <c r="L74" s="100"/>
    </row>
    <row r="75" spans="2:12" ht="15" customHeight="1" x14ac:dyDescent="0.2">
      <c r="B75" s="100"/>
      <c r="C75" s="100"/>
      <c r="D75" s="100"/>
      <c r="E75" s="100"/>
      <c r="F75" s="100"/>
      <c r="G75" s="99"/>
      <c r="H75" s="99"/>
      <c r="I75" s="99"/>
      <c r="J75" s="99"/>
      <c r="K75" s="99"/>
      <c r="L75" s="100"/>
    </row>
    <row r="76" spans="2:12" ht="15" customHeight="1" x14ac:dyDescent="0.2">
      <c r="B76" s="100"/>
      <c r="C76" s="100"/>
      <c r="D76" s="100"/>
      <c r="E76" s="100"/>
      <c r="F76" s="100"/>
      <c r="G76" s="99"/>
      <c r="H76" s="99"/>
      <c r="I76" s="99"/>
      <c r="J76" s="99"/>
      <c r="K76" s="99"/>
      <c r="L76" s="100"/>
    </row>
    <row r="77" spans="2:12" ht="29.25" customHeight="1" x14ac:dyDescent="0.2">
      <c r="B77" s="100"/>
      <c r="C77" s="100"/>
      <c r="D77" s="100"/>
      <c r="E77" s="100"/>
      <c r="F77" s="100"/>
      <c r="G77" s="99"/>
      <c r="H77" s="99"/>
      <c r="I77" s="99"/>
      <c r="J77" s="99"/>
      <c r="K77" s="99"/>
      <c r="L77" s="96"/>
    </row>
    <row r="78" spans="2:12" x14ac:dyDescent="0.2">
      <c r="B78" s="100"/>
      <c r="C78" s="100"/>
      <c r="D78" s="100"/>
      <c r="E78" s="100"/>
      <c r="F78" s="100"/>
      <c r="G78" s="99"/>
      <c r="H78" s="99"/>
      <c r="I78" s="99"/>
      <c r="J78" s="99"/>
      <c r="K78" s="99"/>
      <c r="L78" s="96"/>
    </row>
    <row r="79" spans="2:12" x14ac:dyDescent="0.2">
      <c r="B79" s="100"/>
      <c r="C79" s="100"/>
      <c r="D79" s="100"/>
      <c r="E79" s="100"/>
      <c r="F79" s="100"/>
      <c r="G79" s="99"/>
      <c r="H79" s="99"/>
      <c r="I79" s="99"/>
      <c r="J79" s="99"/>
      <c r="K79" s="99"/>
      <c r="L79" s="96"/>
    </row>
    <row r="80" spans="2:12" ht="14.25" customHeight="1" x14ac:dyDescent="0.2">
      <c r="B80" s="100"/>
      <c r="C80" s="100"/>
      <c r="D80" s="100"/>
      <c r="E80" s="100"/>
      <c r="F80" s="100"/>
      <c r="G80" s="99"/>
      <c r="H80" s="99"/>
      <c r="I80" s="99"/>
      <c r="J80" s="99"/>
      <c r="K80" s="99"/>
      <c r="L80" s="96"/>
    </row>
    <row r="81" spans="2:12" x14ac:dyDescent="0.2">
      <c r="B81" s="100"/>
      <c r="C81" s="100"/>
      <c r="D81" s="100"/>
      <c r="E81" s="100"/>
      <c r="F81" s="100"/>
      <c r="G81" s="99"/>
      <c r="H81" s="99"/>
      <c r="I81" s="99"/>
      <c r="J81" s="99"/>
      <c r="K81" s="99"/>
      <c r="L81" s="96"/>
    </row>
    <row r="82" spans="2:12" x14ac:dyDescent="0.2">
      <c r="B82" s="100"/>
      <c r="C82" s="100"/>
      <c r="D82" s="100"/>
      <c r="E82" s="100"/>
      <c r="F82" s="100"/>
      <c r="G82" s="99"/>
      <c r="H82" s="99"/>
      <c r="I82" s="99"/>
      <c r="J82" s="99"/>
      <c r="K82" s="99"/>
      <c r="L82" s="96"/>
    </row>
    <row r="83" spans="2:12" x14ac:dyDescent="0.2">
      <c r="B83" s="100"/>
      <c r="C83" s="100"/>
      <c r="D83" s="100"/>
      <c r="E83" s="100"/>
      <c r="F83" s="100"/>
      <c r="G83" s="99"/>
      <c r="H83" s="99"/>
      <c r="I83" s="99"/>
      <c r="J83" s="99"/>
      <c r="K83" s="99"/>
      <c r="L83" s="96"/>
    </row>
    <row r="84" spans="2:12" x14ac:dyDescent="0.2">
      <c r="B84" s="100"/>
      <c r="C84" s="100"/>
      <c r="D84" s="100"/>
      <c r="E84" s="100"/>
      <c r="F84" s="100"/>
      <c r="G84" s="99"/>
      <c r="H84" s="99"/>
      <c r="I84" s="99"/>
      <c r="J84" s="99"/>
      <c r="K84" s="99"/>
      <c r="L84" s="96"/>
    </row>
  </sheetData>
  <mergeCells count="42">
    <mergeCell ref="B45:C45"/>
    <mergeCell ref="B49:C49"/>
    <mergeCell ref="B50:C50"/>
    <mergeCell ref="J47:J48"/>
    <mergeCell ref="K47:K48"/>
    <mergeCell ref="E47:E48"/>
    <mergeCell ref="F47:F48"/>
    <mergeCell ref="G47:G48"/>
    <mergeCell ref="H47:H48"/>
    <mergeCell ref="I47:I48"/>
    <mergeCell ref="B1:K1"/>
    <mergeCell ref="B4:B5"/>
    <mergeCell ref="K40:K41"/>
    <mergeCell ref="K36:K37"/>
    <mergeCell ref="I40:I41"/>
    <mergeCell ref="J40:J41"/>
    <mergeCell ref="J36:J37"/>
    <mergeCell ref="B8:C8"/>
    <mergeCell ref="B9:C9"/>
    <mergeCell ref="B10:C10"/>
    <mergeCell ref="E40:E41"/>
    <mergeCell ref="F40:F41"/>
    <mergeCell ref="B11:C11"/>
    <mergeCell ref="B40:C41"/>
    <mergeCell ref="D4:K4"/>
    <mergeCell ref="B12:C12"/>
    <mergeCell ref="B2:K2"/>
    <mergeCell ref="D47:D48"/>
    <mergeCell ref="B7:C7"/>
    <mergeCell ref="D40:D41"/>
    <mergeCell ref="D36:D37"/>
    <mergeCell ref="E36:E37"/>
    <mergeCell ref="F36:F37"/>
    <mergeCell ref="G36:G37"/>
    <mergeCell ref="H36:H37"/>
    <mergeCell ref="I36:I37"/>
    <mergeCell ref="G40:G41"/>
    <mergeCell ref="H40:H41"/>
    <mergeCell ref="B42:C42"/>
    <mergeCell ref="B43:C43"/>
    <mergeCell ref="B44:C44"/>
    <mergeCell ref="C4:C5"/>
  </mergeCells>
  <conditionalFormatting sqref="C30">
    <cfRule type="cellIs" dxfId="296" priority="445" operator="equal">
      <formula>1</formula>
    </cfRule>
  </conditionalFormatting>
  <conditionalFormatting sqref="C31">
    <cfRule type="cellIs" dxfId="295" priority="444" operator="equal">
      <formula>0</formula>
    </cfRule>
  </conditionalFormatting>
  <conditionalFormatting sqref="C32">
    <cfRule type="cellIs" dxfId="294" priority="443" operator="equal">
      <formula>"J"</formula>
    </cfRule>
  </conditionalFormatting>
  <conditionalFormatting sqref="C33">
    <cfRule type="cellIs" dxfId="293" priority="442" operator="equal">
      <formula>"NA"</formula>
    </cfRule>
  </conditionalFormatting>
  <conditionalFormatting sqref="B14:C20 B15:B27 C21:C27">
    <cfRule type="expression" dxfId="292" priority="958">
      <formula>COUNTIF($E117:$N117,"1")</formula>
    </cfRule>
  </conditionalFormatting>
  <conditionalFormatting sqref="D14:J14">
    <cfRule type="cellIs" dxfId="291" priority="177" operator="equal">
      <formula>"NA"</formula>
    </cfRule>
    <cfRule type="cellIs" dxfId="290" priority="178" operator="equal">
      <formula>"J"</formula>
    </cfRule>
    <cfRule type="cellIs" dxfId="289" priority="179" operator="equal">
      <formula>0</formula>
    </cfRule>
    <cfRule type="cellIs" dxfId="288" priority="180" operator="equal">
      <formula>1</formula>
    </cfRule>
  </conditionalFormatting>
  <conditionalFormatting sqref="D14:J14">
    <cfRule type="cellIs" dxfId="287" priority="173" operator="equal">
      <formula>"NA"</formula>
    </cfRule>
    <cfRule type="cellIs" dxfId="286" priority="174" operator="equal">
      <formula>"J"</formula>
    </cfRule>
    <cfRule type="cellIs" dxfId="285" priority="175" operator="equal">
      <formula>0</formula>
    </cfRule>
    <cfRule type="cellIs" dxfId="284" priority="176" operator="equal">
      <formula>1</formula>
    </cfRule>
  </conditionalFormatting>
  <conditionalFormatting sqref="E14:J14">
    <cfRule type="cellIs" dxfId="283" priority="959" operator="equal">
      <formula>$C$33</formula>
    </cfRule>
    <cfRule type="cellIs" dxfId="282" priority="960" operator="equal">
      <formula>$C$32</formula>
    </cfRule>
    <cfRule type="cellIs" dxfId="281" priority="961" operator="equal">
      <formula>$C$31</formula>
    </cfRule>
    <cfRule type="cellIs" dxfId="280" priority="962" operator="equal">
      <formula>1</formula>
    </cfRule>
  </conditionalFormatting>
  <conditionalFormatting sqref="D15:J20">
    <cfRule type="cellIs" dxfId="279" priority="142" operator="equal">
      <formula>"NA"</formula>
    </cfRule>
    <cfRule type="cellIs" dxfId="278" priority="143" operator="equal">
      <formula>"J"</formula>
    </cfRule>
    <cfRule type="cellIs" dxfId="277" priority="144" operator="equal">
      <formula>0</formula>
    </cfRule>
    <cfRule type="cellIs" dxfId="276" priority="145" operator="equal">
      <formula>1</formula>
    </cfRule>
  </conditionalFormatting>
  <conditionalFormatting sqref="E15:J20">
    <cfRule type="cellIs" dxfId="275" priority="150" operator="equal">
      <formula>$C$33</formula>
    </cfRule>
    <cfRule type="cellIs" dxfId="274" priority="151" operator="equal">
      <formula>$C$32</formula>
    </cfRule>
    <cfRule type="cellIs" dxfId="273" priority="152" operator="equal">
      <formula>$C$31</formula>
    </cfRule>
    <cfRule type="cellIs" dxfId="272" priority="153" operator="equal">
      <formula>1</formula>
    </cfRule>
  </conditionalFormatting>
  <conditionalFormatting sqref="D21:J27">
    <cfRule type="cellIs" dxfId="271" priority="1" operator="equal">
      <formula>"NA"</formula>
    </cfRule>
    <cfRule type="cellIs" dxfId="270" priority="2" operator="equal">
      <formula>"J"</formula>
    </cfRule>
    <cfRule type="cellIs" dxfId="269" priority="3" operator="equal">
      <formula>0</formula>
    </cfRule>
    <cfRule type="cellIs" dxfId="268" priority="4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scale="79" fitToHeight="100" orientation="portrait" r:id="rId1"/>
  <rowBreaks count="2" manualBreakCount="2">
    <brk id="48" min="11" max="20" man="1"/>
    <brk id="52" max="10" man="1"/>
  </rowBreaks>
  <ignoredErrors>
    <ignoredError sqref="K14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FF"/>
  </sheetPr>
  <dimension ref="A1:O14"/>
  <sheetViews>
    <sheetView showGridLines="0" showWhiteSpace="0" zoomScale="88" zoomScaleNormal="88" zoomScaleSheetLayoutView="100" zoomScalePageLayoutView="25" workbookViewId="0">
      <selection activeCell="J18" sqref="J18"/>
    </sheetView>
  </sheetViews>
  <sheetFormatPr baseColWidth="10" defaultColWidth="11.42578125" defaultRowHeight="14.25" x14ac:dyDescent="0.2"/>
  <cols>
    <col min="1" max="1" width="3.7109375" style="100" customWidth="1"/>
    <col min="2" max="2" width="18.5703125" style="10" customWidth="1"/>
    <col min="3" max="9" width="9.7109375" style="18" customWidth="1"/>
    <col min="10" max="10" width="7.5703125" style="10" customWidth="1"/>
    <col min="11" max="12" width="11.42578125" style="16"/>
    <col min="13" max="13" width="14" style="16" bestFit="1" customWidth="1"/>
    <col min="14" max="16384" width="11.42578125" style="16"/>
  </cols>
  <sheetData>
    <row r="1" spans="2:15" ht="18" x14ac:dyDescent="0.2">
      <c r="B1" s="366" t="s">
        <v>157</v>
      </c>
      <c r="C1" s="366"/>
      <c r="D1" s="366"/>
      <c r="E1" s="366"/>
      <c r="F1" s="366"/>
      <c r="G1" s="366"/>
      <c r="H1" s="366"/>
      <c r="I1" s="366"/>
      <c r="J1" s="366"/>
      <c r="K1" s="100"/>
      <c r="L1" s="100"/>
      <c r="M1" s="100"/>
      <c r="N1" s="100"/>
      <c r="O1" s="100"/>
    </row>
    <row r="2" spans="2:15" ht="19.5" customHeight="1" x14ac:dyDescent="0.2">
      <c r="B2" s="15"/>
      <c r="C2" s="17"/>
      <c r="D2" s="17"/>
      <c r="E2" s="17"/>
      <c r="F2" s="17"/>
      <c r="G2" s="17"/>
      <c r="H2" s="17"/>
      <c r="I2" s="17"/>
      <c r="J2" s="17"/>
      <c r="K2" s="100"/>
      <c r="L2" s="100"/>
      <c r="M2" s="100"/>
      <c r="N2" s="100"/>
      <c r="O2" s="100"/>
    </row>
    <row r="3" spans="2:15" ht="72.75" customHeight="1" x14ac:dyDescent="0.2">
      <c r="B3" s="325" t="s">
        <v>158</v>
      </c>
      <c r="C3" s="325"/>
      <c r="D3" s="325"/>
      <c r="E3" s="325"/>
      <c r="F3" s="325"/>
      <c r="G3" s="325"/>
      <c r="H3" s="325"/>
      <c r="I3" s="325"/>
      <c r="J3" s="17"/>
      <c r="K3" s="100"/>
      <c r="L3" s="100"/>
      <c r="M3" s="100"/>
      <c r="N3" s="100"/>
      <c r="O3" s="100"/>
    </row>
    <row r="4" spans="2:15" ht="12.75" customHeight="1" x14ac:dyDescent="0.2">
      <c r="B4" s="15"/>
      <c r="C4" s="17"/>
      <c r="D4" s="17"/>
      <c r="E4" s="17"/>
      <c r="F4" s="17"/>
      <c r="G4" s="17"/>
      <c r="H4" s="17"/>
      <c r="I4" s="17"/>
      <c r="J4" s="17"/>
      <c r="K4" s="100"/>
      <c r="L4" s="100"/>
      <c r="M4" s="100"/>
      <c r="N4" s="100"/>
      <c r="O4" s="100"/>
    </row>
    <row r="5" spans="2:15" ht="13.9" customHeight="1" x14ac:dyDescent="0.2">
      <c r="B5" s="298" t="s">
        <v>34</v>
      </c>
      <c r="C5" s="300" t="s">
        <v>136</v>
      </c>
      <c r="D5" s="300"/>
      <c r="E5" s="300"/>
      <c r="F5" s="300"/>
      <c r="G5" s="300"/>
      <c r="H5" s="300"/>
      <c r="I5" s="300"/>
      <c r="J5" s="301"/>
      <c r="K5" s="100"/>
      <c r="L5" s="100"/>
      <c r="M5" s="100"/>
      <c r="N5" s="100"/>
      <c r="O5" s="100"/>
    </row>
    <row r="6" spans="2:15" ht="48.75" customHeight="1" x14ac:dyDescent="0.2">
      <c r="B6" s="338"/>
      <c r="C6" s="282"/>
      <c r="D6" s="282"/>
      <c r="E6" s="282"/>
      <c r="F6" s="282"/>
      <c r="G6" s="282"/>
      <c r="H6" s="282"/>
      <c r="I6" s="282"/>
      <c r="J6" s="285" t="s">
        <v>12</v>
      </c>
      <c r="K6" s="100"/>
      <c r="L6" s="100"/>
      <c r="M6" s="279" t="s">
        <v>34</v>
      </c>
      <c r="N6" s="125" t="s">
        <v>159</v>
      </c>
      <c r="O6" s="125" t="s">
        <v>160</v>
      </c>
    </row>
    <row r="7" spans="2:15" s="100" customFormat="1" ht="12" customHeight="1" x14ac:dyDescent="0.2">
      <c r="B7" s="217"/>
      <c r="C7" s="197"/>
      <c r="D7" s="197"/>
      <c r="E7" s="197"/>
      <c r="F7" s="197"/>
      <c r="G7" s="197"/>
      <c r="H7" s="197"/>
      <c r="I7" s="197"/>
      <c r="J7" s="198"/>
      <c r="M7" s="151"/>
      <c r="N7" s="155"/>
      <c r="O7" s="155"/>
    </row>
    <row r="8" spans="2:15" s="100" customFormat="1" ht="15" customHeight="1" x14ac:dyDescent="0.2">
      <c r="B8" s="281" t="s">
        <v>129</v>
      </c>
      <c r="C8" s="130">
        <f t="shared" ref="C8:J8" si="0">SUM(C10:C11)</f>
        <v>7</v>
      </c>
      <c r="D8" s="130">
        <f t="shared" si="0"/>
        <v>14</v>
      </c>
      <c r="E8" s="130">
        <f t="shared" si="0"/>
        <v>6</v>
      </c>
      <c r="F8" s="130">
        <f t="shared" si="0"/>
        <v>10</v>
      </c>
      <c r="G8" s="130">
        <f t="shared" si="0"/>
        <v>11</v>
      </c>
      <c r="H8" s="130">
        <f t="shared" si="0"/>
        <v>9</v>
      </c>
      <c r="I8" s="130">
        <f t="shared" si="0"/>
        <v>10</v>
      </c>
      <c r="J8" s="207">
        <f t="shared" si="0"/>
        <v>67</v>
      </c>
      <c r="M8" s="151"/>
      <c r="N8" s="155"/>
      <c r="O8" s="155"/>
    </row>
    <row r="9" spans="2:15" s="100" customFormat="1" ht="12" customHeight="1" x14ac:dyDescent="0.2">
      <c r="B9" s="224"/>
      <c r="C9" s="197"/>
      <c r="D9" s="197"/>
      <c r="E9" s="197"/>
      <c r="F9" s="197"/>
      <c r="G9" s="197"/>
      <c r="H9" s="197"/>
      <c r="I9" s="197"/>
      <c r="J9" s="198"/>
      <c r="M9" s="151"/>
      <c r="N9" s="155"/>
      <c r="O9" s="155"/>
    </row>
    <row r="10" spans="2:15" ht="15" customHeight="1" x14ac:dyDescent="0.2">
      <c r="B10" s="225" t="s">
        <v>18</v>
      </c>
      <c r="C10" s="223">
        <f>SUMIF('Anexo 6'!D14:D20,1)</f>
        <v>3</v>
      </c>
      <c r="D10" s="223">
        <f>SUMIF('Anexo 6'!E14:E20,1)</f>
        <v>7</v>
      </c>
      <c r="E10" s="223">
        <f>SUMIF('Anexo 6'!F14:F20,1)</f>
        <v>3</v>
      </c>
      <c r="F10" s="223">
        <f>SUMIF('Anexo 6'!G14:G20,1)</f>
        <v>5</v>
      </c>
      <c r="G10" s="223">
        <f>SUMIF('Anexo 6'!H14:H20,1)</f>
        <v>6</v>
      </c>
      <c r="H10" s="223">
        <f>SUMIF('Anexo 6'!I14:I20,1)</f>
        <v>3</v>
      </c>
      <c r="I10" s="223">
        <f>SUMIF('Anexo 6'!J14:J20,1)</f>
        <v>6</v>
      </c>
      <c r="J10" s="205">
        <f>SUM(C10:I10)</f>
        <v>33</v>
      </c>
      <c r="K10" s="4">
        <v>7</v>
      </c>
      <c r="L10" s="4">
        <f>K10*7</f>
        <v>49</v>
      </c>
      <c r="M10" s="87" t="s">
        <v>18</v>
      </c>
      <c r="N10" s="86">
        <f>J10/L10</f>
        <v>0.67346938775510201</v>
      </c>
      <c r="O10" s="86">
        <f>(L10-J10)/L10</f>
        <v>0.32653061224489793</v>
      </c>
    </row>
    <row r="11" spans="2:15" ht="15" customHeight="1" x14ac:dyDescent="0.2">
      <c r="B11" s="225" t="s">
        <v>19</v>
      </c>
      <c r="C11" s="223">
        <f>SUMIF('Anexo 6'!D21:D27,1)</f>
        <v>4</v>
      </c>
      <c r="D11" s="223">
        <f>SUMIF('Anexo 6'!E21:E27,1)</f>
        <v>7</v>
      </c>
      <c r="E11" s="223">
        <f>SUMIF('Anexo 6'!F21:F27,1)</f>
        <v>3</v>
      </c>
      <c r="F11" s="223">
        <f>SUMIF('Anexo 6'!G21:G27,1)</f>
        <v>5</v>
      </c>
      <c r="G11" s="223">
        <f>SUMIF('Anexo 6'!H21:H27,1)</f>
        <v>5</v>
      </c>
      <c r="H11" s="223">
        <f>SUMIF('Anexo 6'!I21:I27,1)</f>
        <v>6</v>
      </c>
      <c r="I11" s="223">
        <f>SUMIF('Anexo 6'!J21:J27,1)</f>
        <v>4</v>
      </c>
      <c r="J11" s="205">
        <f>SUM(C11:I11)</f>
        <v>34</v>
      </c>
      <c r="K11" s="4">
        <v>7</v>
      </c>
      <c r="L11" s="4">
        <f>K11*7</f>
        <v>49</v>
      </c>
      <c r="M11" s="88" t="s">
        <v>19</v>
      </c>
      <c r="N11" s="86">
        <f>J11/L11</f>
        <v>0.69387755102040816</v>
      </c>
      <c r="O11" s="86">
        <f>(L11-J11)/L11</f>
        <v>0.30612244897959184</v>
      </c>
    </row>
    <row r="12" spans="2:15" ht="15" customHeight="1" x14ac:dyDescent="0.2"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</row>
    <row r="13" spans="2:15" ht="15" customHeight="1" x14ac:dyDescent="0.2">
      <c r="B13" s="99"/>
      <c r="J13" s="99"/>
      <c r="K13" s="100"/>
      <c r="L13" s="100"/>
      <c r="M13" s="100"/>
      <c r="N13" s="100"/>
      <c r="O13" s="100"/>
    </row>
    <row r="14" spans="2:15" ht="15" customHeight="1" x14ac:dyDescent="0.2">
      <c r="B14" s="99"/>
      <c r="J14" s="99"/>
      <c r="K14" s="100"/>
      <c r="L14" s="100"/>
      <c r="M14" s="100"/>
      <c r="N14" s="100"/>
      <c r="O14" s="100"/>
    </row>
  </sheetData>
  <mergeCells count="4">
    <mergeCell ref="B1:J1"/>
    <mergeCell ref="B3:I3"/>
    <mergeCell ref="B5:B6"/>
    <mergeCell ref="C5:J5"/>
  </mergeCells>
  <printOptions horizontalCentered="1"/>
  <pageMargins left="0.70866141732283472" right="0.70866141732283472" top="0.74803149606299213" bottom="0.74803149606299213" header="0.31496062992125984" footer="0.31496062992125984"/>
  <pageSetup scale="85" fitToHeight="100" orientation="portrait" r:id="rId1"/>
  <colBreaks count="1" manualBreakCount="1">
    <brk id="10" max="66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2" ma:contentTypeDescription="Crear nuevo documento." ma:contentTypeScope="" ma:versionID="66daad394868adabef7e8ed390eca2ab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a9568aaf807b48ab207b1879168375c5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ABC129-3528-4586-997D-7E0DD44BF906}"/>
</file>

<file path=customXml/itemProps2.xml><?xml version="1.0" encoding="utf-8"?>
<ds:datastoreItem xmlns:ds="http://schemas.openxmlformats.org/officeDocument/2006/customXml" ds:itemID="{F547466A-E218-4EDA-A7F8-18C8E359F922}"/>
</file>

<file path=customXml/itemProps3.xml><?xml version="1.0" encoding="utf-8"?>
<ds:datastoreItem xmlns:ds="http://schemas.openxmlformats.org/officeDocument/2006/customXml" ds:itemID="{A45AD434-511A-4B4B-AAD0-682F13537D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17</vt:i4>
      </vt:variant>
    </vt:vector>
  </HeadingPairs>
  <TitlesOfParts>
    <vt:vector size="28" baseType="lpstr">
      <vt:lpstr>Anexo 1</vt:lpstr>
      <vt:lpstr>Anexo 1.1</vt:lpstr>
      <vt:lpstr>Anexo 2</vt:lpstr>
      <vt:lpstr>Anexo 3</vt:lpstr>
      <vt:lpstr>Anexo 4</vt:lpstr>
      <vt:lpstr>Anexo 5</vt:lpstr>
      <vt:lpstr>Anexo 5.1</vt:lpstr>
      <vt:lpstr>Anexo 6</vt:lpstr>
      <vt:lpstr>Anexo 6.1</vt:lpstr>
      <vt:lpstr>Anexo 6.2 </vt:lpstr>
      <vt:lpstr>Anexo 6.3</vt:lpstr>
      <vt:lpstr>'Anexo 1'!Área_de_impresión</vt:lpstr>
      <vt:lpstr>'Anexo 2'!Área_de_impresión</vt:lpstr>
      <vt:lpstr>'Anexo 4'!Área_de_impresión</vt:lpstr>
      <vt:lpstr>'Anexo 5'!Área_de_impresión</vt:lpstr>
      <vt:lpstr>'Anexo 5.1'!Área_de_impresión</vt:lpstr>
      <vt:lpstr>'Anexo 6'!Área_de_impresión</vt:lpstr>
      <vt:lpstr>'Anexo 6.1'!Área_de_impresión</vt:lpstr>
      <vt:lpstr>'Anexo 6.2 '!Área_de_impresión</vt:lpstr>
      <vt:lpstr>'Anexo 6.3'!Área_de_impresión</vt:lpstr>
      <vt:lpstr>'Anexo 1.1'!Títulos_a_imprimir</vt:lpstr>
      <vt:lpstr>'Anexo 2'!Títulos_a_imprimir</vt:lpstr>
      <vt:lpstr>'Anexo 3'!Títulos_a_imprimir</vt:lpstr>
      <vt:lpstr>'Anexo 4'!Títulos_a_imprimir</vt:lpstr>
      <vt:lpstr>'Anexo 5.1'!Títulos_a_imprimir</vt:lpstr>
      <vt:lpstr>'Anexo 6.1'!Títulos_a_imprimir</vt:lpstr>
      <vt:lpstr>'Anexo 6.2 '!Títulos_a_imprimir</vt:lpstr>
      <vt:lpstr>'Anexo 6.3'!Títulos_a_imprimir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2018-12-11T02:17:40Z</dcterms:created>
  <dcterms:modified xsi:type="dcterms:W3CDTF">2020-11-05T21:10:14Z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144 144 1920 1080</vt:lpwstr>
  </property>
  <property fmtid="{D5CDD505-2E9C-101B-9397-08002B2CF9AE}" pid="3" name="ContentTypeId">
    <vt:lpwstr>0x0101004F6B4E080DD57F41892F239C04E19BB0</vt:lpwstr>
  </property>
</Properties>
</file>