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miguel.berber\Downloads\"/>
    </mc:Choice>
  </mc:AlternateContent>
  <xr:revisionPtr revIDLastSave="0" documentId="13_ncr:1_{27A92794-8FE6-4133-B019-2AC6AC26863D}" xr6:coauthVersionLast="47" xr6:coauthVersionMax="47" xr10:uidLastSave="{00000000-0000-0000-0000-000000000000}"/>
  <bookViews>
    <workbookView xWindow="-108" yWindow="-108" windowWidth="23256" windowHeight="12576" firstSheet="1" activeTab="2" xr2:uid="{00000000-000D-0000-FFFF-FFFF00000000}"/>
  </bookViews>
  <sheets>
    <sheet name="PREMISAS CAMPAÑA " sheetId="5" state="hidden" r:id="rId1"/>
    <sheet name="CONTEOS 30-70 CAMPAÑA" sheetId="6" r:id="rId2"/>
    <sheet name="MODELO CAMPAÑA" sheetId="7" r:id="rId3"/>
  </sheets>
  <definedNames>
    <definedName name="_xlnm._FilterDatabase" localSheetId="2" hidden="1">'MODELO CAMPAÑA'!$A$7:$R$48</definedName>
    <definedName name="_xlnm.Print_Area" localSheetId="1">'CONTEOS 30-70 CAMPAÑA'!$A$1:$H$23</definedName>
    <definedName name="_xlnm.Print_Area" localSheetId="0">'PREMISAS CAMPAÑA '!$A$1:$G$35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3" i="7" l="1"/>
  <c r="D109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E20" i="5"/>
  <c r="E16" i="5"/>
  <c r="E18" i="5"/>
  <c r="E19" i="5"/>
  <c r="E21" i="5"/>
  <c r="E22" i="5"/>
  <c r="E23" i="5"/>
  <c r="E25" i="5"/>
  <c r="E26" i="5"/>
  <c r="E27" i="5"/>
  <c r="E28" i="5"/>
  <c r="E29" i="5"/>
  <c r="E30" i="5"/>
  <c r="C7" i="6"/>
  <c r="C8" i="6"/>
  <c r="C9" i="6"/>
  <c r="C10" i="6"/>
  <c r="C13" i="6"/>
  <c r="C14" i="6"/>
  <c r="C15" i="6"/>
  <c r="C16" i="6"/>
  <c r="C17" i="6"/>
  <c r="C18" i="6"/>
  <c r="C19" i="6"/>
  <c r="C6" i="6"/>
  <c r="B7" i="6"/>
  <c r="B8" i="6"/>
  <c r="B9" i="6"/>
  <c r="B10" i="6"/>
  <c r="B13" i="6"/>
  <c r="G13" i="6" s="1"/>
  <c r="B14" i="6"/>
  <c r="B15" i="6"/>
  <c r="B16" i="6"/>
  <c r="B17" i="6"/>
  <c r="B18" i="6"/>
  <c r="B19" i="6"/>
  <c r="B6" i="6"/>
  <c r="G6" i="6" s="1"/>
  <c r="A1" i="6" l="1"/>
  <c r="A7" i="6"/>
  <c r="A5" i="6"/>
  <c r="A8" i="6"/>
  <c r="A11" i="6"/>
  <c r="A9" i="6"/>
  <c r="A10" i="6"/>
  <c r="A12" i="6"/>
  <c r="A14" i="6"/>
  <c r="A15" i="6"/>
  <c r="A16" i="6"/>
  <c r="A17" i="6"/>
  <c r="A18" i="6"/>
  <c r="A19" i="6"/>
  <c r="B31" i="5"/>
  <c r="C22" i="5" l="1"/>
  <c r="C18" i="5"/>
  <c r="C29" i="5"/>
  <c r="D18" i="6" s="1"/>
  <c r="C26" i="5"/>
  <c r="C25" i="5"/>
  <c r="C20" i="5"/>
  <c r="C30" i="5"/>
  <c r="D19" i="6" s="1"/>
  <c r="D110" i="7"/>
  <c r="C28" i="5"/>
  <c r="D17" i="6" s="1"/>
  <c r="C23" i="5"/>
  <c r="C19" i="5"/>
  <c r="C15" i="5"/>
  <c r="C27" i="5"/>
  <c r="D16" i="6" s="1"/>
  <c r="C21" i="5"/>
  <c r="C16" i="5"/>
  <c r="D15" i="6" l="1"/>
  <c r="D14" i="6"/>
  <c r="A4" i="6"/>
  <c r="D10" i="6" l="1"/>
  <c r="D9" i="6"/>
  <c r="D11" i="6"/>
  <c r="D8" i="6"/>
  <c r="D5" i="6"/>
  <c r="D7" i="6"/>
  <c r="D12" i="6"/>
  <c r="E15" i="5"/>
  <c r="C31" i="5"/>
  <c r="D4" i="6" l="1"/>
  <c r="D20" i="6" s="1"/>
  <c r="E31" i="5"/>
  <c r="E10" i="5"/>
  <c r="F7" i="5"/>
  <c r="F10" i="5" s="1"/>
  <c r="G7" i="5" l="1"/>
  <c r="E7" i="6" l="1"/>
  <c r="G7" i="6" s="1"/>
  <c r="E5" i="6"/>
  <c r="G5" i="6" s="1"/>
  <c r="E8" i="6"/>
  <c r="G8" i="6" s="1"/>
  <c r="E11" i="6"/>
  <c r="G11" i="6" s="1"/>
  <c r="E9" i="6"/>
  <c r="G9" i="6" s="1"/>
  <c r="E10" i="6"/>
  <c r="G10" i="6" s="1"/>
  <c r="E12" i="6"/>
  <c r="G12" i="6" s="1"/>
  <c r="E14" i="6"/>
  <c r="G14" i="6" s="1"/>
  <c r="E15" i="6"/>
  <c r="G15" i="6" s="1"/>
  <c r="E16" i="6"/>
  <c r="G16" i="6" s="1"/>
  <c r="E17" i="6"/>
  <c r="G17" i="6" s="1"/>
  <c r="E18" i="6"/>
  <c r="G18" i="6" s="1"/>
  <c r="E19" i="6"/>
  <c r="G19" i="6" s="1"/>
  <c r="F7" i="6"/>
  <c r="F5" i="6"/>
  <c r="F8" i="6"/>
  <c r="F11" i="6"/>
  <c r="F9" i="6"/>
  <c r="F10" i="6"/>
  <c r="F12" i="6"/>
  <c r="F14" i="6"/>
  <c r="F15" i="6"/>
  <c r="F16" i="6"/>
  <c r="F17" i="6"/>
  <c r="F18" i="6"/>
  <c r="F19" i="6"/>
  <c r="F4" i="6"/>
  <c r="E4" i="6"/>
  <c r="G10" i="5"/>
  <c r="B3" i="6"/>
  <c r="B2" i="6"/>
  <c r="E3" i="6"/>
  <c r="E20" i="6" l="1"/>
  <c r="F20" i="6"/>
  <c r="C20" i="6"/>
  <c r="G4" i="6"/>
  <c r="B20" i="6"/>
  <c r="G20" i="6" l="1"/>
  <c r="H4" i="6" l="1"/>
  <c r="H7" i="6"/>
  <c r="H8" i="6"/>
  <c r="H16" i="6"/>
  <c r="H17" i="6"/>
  <c r="H10" i="6"/>
  <c r="H18" i="6"/>
  <c r="H11" i="6"/>
  <c r="H19" i="6"/>
  <c r="H12" i="6"/>
  <c r="H14" i="6"/>
  <c r="H9" i="6"/>
  <c r="H5" i="6"/>
  <c r="H13" i="6"/>
  <c r="H15" i="6"/>
  <c r="H6" i="6"/>
  <c r="F30" i="5" l="1"/>
  <c r="C108" i="7"/>
  <c r="F108" i="7" s="1"/>
  <c r="F17" i="5"/>
  <c r="C95" i="7"/>
  <c r="F22" i="5"/>
  <c r="C100" i="7"/>
  <c r="F29" i="5"/>
  <c r="C107" i="7"/>
  <c r="F107" i="7" s="1"/>
  <c r="F23" i="5"/>
  <c r="C101" i="7"/>
  <c r="F26" i="5"/>
  <c r="C104" i="7"/>
  <c r="F104" i="7" s="1"/>
  <c r="F24" i="5"/>
  <c r="C102" i="7"/>
  <c r="F102" i="7" s="1"/>
  <c r="F21" i="5"/>
  <c r="C99" i="7"/>
  <c r="F15" i="5"/>
  <c r="C93" i="7"/>
  <c r="F16" i="5"/>
  <c r="C94" i="7"/>
  <c r="F94" i="7" s="1"/>
  <c r="F28" i="5"/>
  <c r="C106" i="7"/>
  <c r="F106" i="7" s="1"/>
  <c r="F27" i="5"/>
  <c r="C105" i="7"/>
  <c r="F105" i="7" s="1"/>
  <c r="F20" i="5"/>
  <c r="C98" i="7"/>
  <c r="F98" i="7" s="1"/>
  <c r="F25" i="5"/>
  <c r="C103" i="7"/>
  <c r="F19" i="5"/>
  <c r="C97" i="7"/>
  <c r="F97" i="7" s="1"/>
  <c r="F18" i="5"/>
  <c r="C96" i="7"/>
  <c r="F96" i="7" s="1"/>
  <c r="F103" i="7"/>
  <c r="F95" i="7"/>
  <c r="H20" i="6"/>
  <c r="C110" i="7" l="1"/>
  <c r="F101" i="7"/>
  <c r="F99" i="7"/>
  <c r="F100" i="7"/>
  <c r="F93" i="7"/>
  <c r="F31" i="5"/>
  <c r="F35" i="5" s="1"/>
  <c r="C23" i="6" s="1"/>
</calcChain>
</file>

<file path=xl/sharedStrings.xml><?xml version="1.0" encoding="utf-8"?>
<sst xmlns="http://schemas.openxmlformats.org/spreadsheetml/2006/main" count="887" uniqueCount="63">
  <si>
    <t>PAN</t>
  </si>
  <si>
    <t>PRI</t>
  </si>
  <si>
    <t>PRD</t>
  </si>
  <si>
    <t>PT</t>
  </si>
  <si>
    <t>PVEM</t>
  </si>
  <si>
    <t>MC</t>
  </si>
  <si>
    <t>MORENA</t>
  </si>
  <si>
    <t>Vigencia:</t>
  </si>
  <si>
    <t>No. de
impactos</t>
  </si>
  <si>
    <t>INE</t>
  </si>
  <si>
    <t>ASIGN</t>
  </si>
  <si>
    <t>CONTEO</t>
  </si>
  <si>
    <t>Promocionales que le corresponde a cada partido político
(A + C)</t>
  </si>
  <si>
    <t>Fracciones de promocionales sobrantes del 30% igualitario</t>
  </si>
  <si>
    <t>Porcentaje correspondiente al 70%
(resultados de la última Elección de Diputados Locales)</t>
  </si>
  <si>
    <t>Fracciones de promocionales sobrantes del 70% proporcional</t>
  </si>
  <si>
    <t>TOTAL</t>
  </si>
  <si>
    <t>Promocionales para el INE</t>
  </si>
  <si>
    <t>ENTIDAD</t>
  </si>
  <si>
    <t>DIAS</t>
  </si>
  <si>
    <t>MINUTOS</t>
  </si>
  <si>
    <t>PROMOCIONALES DIARIOS</t>
  </si>
  <si>
    <t>PROMOCIONALES EN EL PERIODO</t>
  </si>
  <si>
    <t>PORCENTAJE MÍNIMO</t>
  </si>
  <si>
    <t>PARTIDOS</t>
  </si>
  <si>
    <t>PORCENTAJE DE VOTACIÓN</t>
  </si>
  <si>
    <t>PORCENTAJE CORRESPONDIENTE AL 70%</t>
  </si>
  <si>
    <t>Merma de promocionales para el Instituto:</t>
  </si>
  <si>
    <t>PES</t>
  </si>
  <si>
    <t>RSP</t>
  </si>
  <si>
    <t>Partido Acción Nacional</t>
  </si>
  <si>
    <t>Partido Revolucionario Institucional</t>
  </si>
  <si>
    <t>Partido de la Revolución Democrática</t>
  </si>
  <si>
    <t>Partido del Trabajo</t>
  </si>
  <si>
    <t>Partido Verde Ecologista de México</t>
  </si>
  <si>
    <t>Movimiento Ciudadano</t>
  </si>
  <si>
    <t>Partido Encuentro Solidario</t>
  </si>
  <si>
    <t>Redes Sociales Progresistas</t>
  </si>
  <si>
    <t>CHIAPAS</t>
  </si>
  <si>
    <t>Partido Chiapas Unido</t>
  </si>
  <si>
    <t>Partido Nueva Alianza Chiapas</t>
  </si>
  <si>
    <t>Votación Total Emitida</t>
  </si>
  <si>
    <t>CAMPAÑA CHIAPAS</t>
  </si>
  <si>
    <t>PROMOCIONALES DE CAMPAÑA</t>
  </si>
  <si>
    <t>PCU</t>
  </si>
  <si>
    <t>MVC</t>
  </si>
  <si>
    <t>NA</t>
  </si>
  <si>
    <t>PPCH</t>
  </si>
  <si>
    <t>Partido Podemos Mover a Chiapas</t>
  </si>
  <si>
    <t>PAUTA DE CAMPAÑA PARA EL PROCESO ELECTORAL LOCAL DE EXTRAORDINARIO CHIAPAS 2022</t>
  </si>
  <si>
    <t>Fuerza  por México</t>
  </si>
  <si>
    <t>MODELO DE PAUTA DE PRECAMPAÑA PARA EL PROCESO ELECTORAL LOCAL EXTRAORDINARIO DE CHIAPAS 2022</t>
  </si>
  <si>
    <t>Marzo</t>
  </si>
  <si>
    <t>FXM</t>
  </si>
  <si>
    <t>21 al 30 de marzo de 2022</t>
  </si>
  <si>
    <t>Partido Popular Chiapaneco</t>
  </si>
  <si>
    <t>Coalición "Por Chiapas al frente"</t>
  </si>
  <si>
    <t>Coalición "Juntos Haremos Historia en Chiapas"</t>
  </si>
  <si>
    <t>Partido o Coalición/ candidaturas independientes</t>
  </si>
  <si>
    <t>Promocionales aplicando la clausula de maximización
(Art. 15, Numeral 12 del RRTV)</t>
  </si>
  <si>
    <t>JHHC</t>
  </si>
  <si>
    <t>PCF</t>
  </si>
  <si>
    <t>Coalición "Juntos Hacemos Historia en Chiapas"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</si>
</sst>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dd"/>
    <numFmt numFmtId="166" formatCode="ddd"/>
    <numFmt numFmtId="167" formatCode="#,##0.0000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FFFFFF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9933"/>
      <name val="Arial"/>
      <family val="2"/>
    </font>
    <font>
      <b/>
      <sz val="11"/>
      <color rgb="FF6600FF"/>
      <name val="Arial"/>
      <family val="2"/>
    </font>
    <font>
      <b/>
      <sz val="11"/>
      <color rgb="FFED0909"/>
      <name val="Arial"/>
      <family val="2"/>
    </font>
    <font>
      <b/>
      <sz val="11"/>
      <color rgb="FFC00000"/>
      <name val="Arial"/>
      <family val="2"/>
    </font>
    <font>
      <b/>
      <sz val="11"/>
      <color rgb="FFF5C40F"/>
      <name val="Arial"/>
      <family val="2"/>
    </font>
    <font>
      <b/>
      <sz val="11"/>
      <color rgb="FFFF00FF"/>
      <name val="Arial"/>
      <family val="2"/>
    </font>
    <font>
      <b/>
      <sz val="11"/>
      <color rgb="FF512507"/>
      <name val="Arial"/>
      <family val="2"/>
    </font>
    <font>
      <b/>
      <sz val="11"/>
      <color theme="7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89C"/>
        <bgColor indexed="64"/>
      </patternFill>
    </fill>
    <fill>
      <patternFill patternType="solid">
        <fgColor rgb="FFFCFCF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BB931"/>
        <bgColor indexed="64"/>
      </patternFill>
    </fill>
    <fill>
      <patternFill patternType="solid">
        <fgColor theme="8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9" fillId="0" borderId="0"/>
    <xf numFmtId="0" fontId="15" fillId="0" borderId="0"/>
  </cellStyleXfs>
  <cellXfs count="10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/>
    <xf numFmtId="0" fontId="6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justify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3" fontId="1" fillId="5" borderId="10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167" fontId="7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3" fontId="1" fillId="0" borderId="0" xfId="0" applyNumberFormat="1" applyFont="1" applyFill="1" applyBorder="1" applyAlignment="1">
      <alignment horizontal="center"/>
    </xf>
    <xf numFmtId="0" fontId="0" fillId="0" borderId="0" xfId="0"/>
    <xf numFmtId="164" fontId="6" fillId="0" borderId="7" xfId="0" applyNumberFormat="1" applyFont="1" applyFill="1" applyBorder="1" applyAlignment="1">
      <alignment horizontal="center" vertical="center" wrapText="1"/>
    </xf>
    <xf numFmtId="0" fontId="11" fillId="11" borderId="1" xfId="0" applyNumberFormat="1" applyFont="1" applyFill="1" applyBorder="1" applyAlignment="1" applyProtection="1">
      <alignment horizontal="center" vertical="center" wrapText="1"/>
    </xf>
    <xf numFmtId="0" fontId="12" fillId="8" borderId="1" xfId="0" applyNumberFormat="1" applyFont="1" applyFill="1" applyBorder="1" applyAlignment="1" applyProtection="1">
      <alignment horizontal="center" vertical="center" wrapText="1"/>
    </xf>
    <xf numFmtId="0" fontId="10" fillId="6" borderId="1" xfId="0" applyNumberFormat="1" applyFont="1" applyFill="1" applyBorder="1" applyAlignment="1" applyProtection="1">
      <alignment horizontal="center" vertical="center" wrapText="1"/>
    </xf>
    <xf numFmtId="0" fontId="13" fillId="7" borderId="1" xfId="0" applyNumberFormat="1" applyFont="1" applyFill="1" applyBorder="1" applyAlignment="1" applyProtection="1">
      <alignment horizontal="center" vertical="center" wrapText="1"/>
    </xf>
    <xf numFmtId="0" fontId="11" fillId="10" borderId="1" xfId="0" applyNumberFormat="1" applyFont="1" applyFill="1" applyBorder="1" applyAlignment="1" applyProtection="1">
      <alignment horizontal="center" vertical="center" wrapText="1"/>
    </xf>
    <xf numFmtId="0" fontId="11" fillId="12" borderId="1" xfId="0" applyNumberFormat="1" applyFont="1" applyFill="1" applyBorder="1" applyAlignment="1" applyProtection="1">
      <alignment horizontal="center" vertical="center" wrapText="1"/>
    </xf>
    <xf numFmtId="0" fontId="11" fillId="7" borderId="1" xfId="1" applyNumberFormat="1" applyFont="1" applyFill="1" applyBorder="1" applyAlignment="1" applyProtection="1">
      <alignment horizontal="center" vertical="center" wrapText="1"/>
    </xf>
    <xf numFmtId="0" fontId="10" fillId="9" borderId="1" xfId="1" applyNumberFormat="1" applyFont="1" applyFill="1" applyBorder="1" applyAlignment="1" applyProtection="1">
      <alignment horizontal="center" vertical="center" wrapText="1"/>
    </xf>
    <xf numFmtId="0" fontId="1" fillId="5" borderId="1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left" vertical="center"/>
    </xf>
    <xf numFmtId="3" fontId="0" fillId="0" borderId="3" xfId="0" applyNumberFormat="1" applyBorder="1" applyAlignment="1">
      <alignment horizontal="left" vertical="center"/>
    </xf>
    <xf numFmtId="3" fontId="6" fillId="2" borderId="1" xfId="0" applyNumberFormat="1" applyFont="1" applyFill="1" applyBorder="1" applyAlignment="1">
      <alignment vertical="center" wrapText="1"/>
    </xf>
    <xf numFmtId="0" fontId="0" fillId="14" borderId="1" xfId="0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16" borderId="1" xfId="2" applyNumberFormat="1" applyFont="1" applyFill="1" applyBorder="1" applyAlignment="1" applyProtection="1">
      <alignment horizontal="center" vertical="center" wrapText="1"/>
    </xf>
    <xf numFmtId="0" fontId="16" fillId="3" borderId="1" xfId="2" applyNumberFormat="1" applyFont="1" applyFill="1" applyBorder="1" applyAlignment="1" applyProtection="1">
      <alignment horizontal="center" vertical="center" wrapText="1"/>
    </xf>
    <xf numFmtId="0" fontId="17" fillId="3" borderId="1" xfId="2" applyNumberFormat="1" applyFont="1" applyFill="1" applyBorder="1" applyAlignment="1" applyProtection="1">
      <alignment horizontal="center" vertical="center" wrapText="1"/>
    </xf>
    <xf numFmtId="0" fontId="12" fillId="15" borderId="1" xfId="2" applyNumberFormat="1" applyFont="1" applyFill="1" applyBorder="1" applyAlignment="1" applyProtection="1">
      <alignment horizontal="center" vertical="center" wrapText="1"/>
    </xf>
    <xf numFmtId="0" fontId="19" fillId="2" borderId="1" xfId="0" applyNumberFormat="1" applyFont="1" applyFill="1" applyBorder="1" applyAlignment="1" applyProtection="1">
      <alignment horizontal="center" vertical="center"/>
    </xf>
    <xf numFmtId="0" fontId="20" fillId="13" borderId="1" xfId="0" applyNumberFormat="1" applyFont="1" applyFill="1" applyBorder="1" applyAlignment="1" applyProtection="1">
      <alignment horizontal="center" vertical="center"/>
    </xf>
    <xf numFmtId="165" fontId="4" fillId="17" borderId="1" xfId="1" applyNumberFormat="1" applyFill="1" applyBorder="1" applyAlignment="1">
      <alignment horizontal="center"/>
    </xf>
    <xf numFmtId="166" fontId="4" fillId="17" borderId="1" xfId="1" applyNumberFormat="1" applyFill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6" fillId="2" borderId="7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3" fontId="0" fillId="2" borderId="3" xfId="0" applyNumberFormat="1" applyFill="1" applyBorder="1" applyAlignment="1">
      <alignment horizontal="left" vertical="center"/>
    </xf>
    <xf numFmtId="164" fontId="0" fillId="2" borderId="3" xfId="0" applyNumberFormat="1" applyFill="1" applyBorder="1" applyAlignment="1">
      <alignment horizontal="center"/>
    </xf>
    <xf numFmtId="164" fontId="0" fillId="2" borderId="7" xfId="0" applyNumberFormat="1" applyFill="1" applyBorder="1" applyAlignment="1">
      <alignment horizontal="center"/>
    </xf>
    <xf numFmtId="167" fontId="7" fillId="2" borderId="1" xfId="0" applyNumberFormat="1" applyFont="1" applyFill="1" applyBorder="1" applyAlignment="1">
      <alignment horizontal="center" vertical="center" wrapText="1"/>
    </xf>
    <xf numFmtId="0" fontId="23" fillId="19" borderId="4" xfId="0" applyFont="1" applyFill="1" applyBorder="1" applyAlignment="1">
      <alignment horizontal="center" vertical="center"/>
    </xf>
    <xf numFmtId="0" fontId="22" fillId="18" borderId="1" xfId="0" applyNumberFormat="1" applyFont="1" applyFill="1" applyBorder="1" applyAlignment="1" applyProtection="1">
      <alignment horizontal="center" vertical="center"/>
    </xf>
    <xf numFmtId="0" fontId="23" fillId="19" borderId="1" xfId="0" applyNumberFormat="1" applyFont="1" applyFill="1" applyBorder="1" applyAlignment="1" applyProtection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164" fontId="0" fillId="0" borderId="3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top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9" fontId="6" fillId="4" borderId="6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center" vertical="center"/>
    </xf>
  </cellXfs>
  <cellStyles count="4">
    <cellStyle name="Normal" xfId="0" builtinId="0"/>
    <cellStyle name="Normal 2" xfId="2" xr:uid="{00000000-0005-0000-0000-000001000000}"/>
    <cellStyle name="Normal 3" xfId="1" xr:uid="{00000000-0005-0000-0000-000002000000}"/>
    <cellStyle name="Normal 4 3 3 2" xfId="3" xr:uid="{3CB5C3B0-CE34-400E-A057-64D676445594}"/>
  </cellStyles>
  <dxfs count="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18DB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9</xdr:row>
      <xdr:rowOff>62753</xdr:rowOff>
    </xdr:from>
    <xdr:to>
      <xdr:col>17</xdr:col>
      <xdr:colOff>66675</xdr:colOff>
      <xdr:row>29</xdr:row>
      <xdr:rowOff>108138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D25EF20-7440-4AC8-A241-1BAF753EA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7812" y="2070847"/>
          <a:ext cx="7955616" cy="40884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788893</xdr:colOff>
      <xdr:row>19</xdr:row>
      <xdr:rowOff>152401</xdr:rowOff>
    </xdr:from>
    <xdr:to>
      <xdr:col>19</xdr:col>
      <xdr:colOff>104774</xdr:colOff>
      <xdr:row>29</xdr:row>
      <xdr:rowOff>128308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609B0B0-38D3-4B85-BEFE-6EDCCEC1B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5599" y="4589930"/>
          <a:ext cx="7993716" cy="17688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CFDE0A2-4D3A-4577-A984-55D592B67B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79FD4297-405F-4015-A318-03147957108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6600FF"/>
  </sheetPr>
  <dimension ref="A1:G38"/>
  <sheetViews>
    <sheetView view="pageBreakPreview" topLeftCell="A7" zoomScale="85" zoomScaleNormal="90" zoomScaleSheetLayoutView="85" workbookViewId="0">
      <selection activeCell="G19" sqref="G19"/>
    </sheetView>
  </sheetViews>
  <sheetFormatPr baseColWidth="10" defaultRowHeight="14.4" x14ac:dyDescent="0.3"/>
  <cols>
    <col min="1" max="1" width="35" customWidth="1"/>
    <col min="2" max="2" width="18.88671875" style="34" customWidth="1"/>
    <col min="3" max="3" width="12.109375" customWidth="1"/>
    <col min="4" max="4" width="6.44140625" customWidth="1"/>
    <col min="5" max="5" width="20.6640625" customWidth="1"/>
    <col min="6" max="6" width="18.109375" customWidth="1"/>
    <col min="7" max="7" width="18.88671875" customWidth="1"/>
  </cols>
  <sheetData>
    <row r="1" spans="1:7" ht="30" customHeight="1" x14ac:dyDescent="0.3">
      <c r="A1" s="87" t="s">
        <v>49</v>
      </c>
      <c r="B1" s="87"/>
      <c r="C1" s="88"/>
      <c r="D1" s="88"/>
      <c r="E1" s="88"/>
      <c r="F1" s="88"/>
      <c r="G1" s="88"/>
    </row>
    <row r="3" spans="1:7" x14ac:dyDescent="0.3">
      <c r="A3" s="22" t="s">
        <v>18</v>
      </c>
      <c r="B3" s="92" t="s">
        <v>38</v>
      </c>
      <c r="C3" s="93"/>
      <c r="D3" s="94"/>
      <c r="E3" s="89"/>
      <c r="F3" s="89"/>
      <c r="G3" s="89"/>
    </row>
    <row r="5" spans="1:7" ht="14.4" customHeight="1" x14ac:dyDescent="0.3">
      <c r="A5" s="90"/>
      <c r="B5" s="90"/>
      <c r="C5" s="86"/>
      <c r="D5" s="91" t="s">
        <v>42</v>
      </c>
      <c r="E5" s="91"/>
      <c r="F5" s="91"/>
      <c r="G5" s="91"/>
    </row>
    <row r="6" spans="1:7" ht="28.8" x14ac:dyDescent="0.3">
      <c r="A6" s="90"/>
      <c r="B6" s="90"/>
      <c r="C6" s="86"/>
      <c r="D6" s="23" t="s">
        <v>19</v>
      </c>
      <c r="E6" s="23" t="s">
        <v>20</v>
      </c>
      <c r="F6" s="23" t="s">
        <v>21</v>
      </c>
      <c r="G6" s="23" t="s">
        <v>22</v>
      </c>
    </row>
    <row r="7" spans="1:7" x14ac:dyDescent="0.3">
      <c r="A7" s="86"/>
      <c r="B7" s="86"/>
      <c r="C7" s="86"/>
      <c r="D7" s="24">
        <v>10</v>
      </c>
      <c r="E7" s="24">
        <v>41</v>
      </c>
      <c r="F7" s="25">
        <f>E7*2</f>
        <v>82</v>
      </c>
      <c r="G7" s="26">
        <f>D7*F7</f>
        <v>820</v>
      </c>
    </row>
    <row r="8" spans="1:7" x14ac:dyDescent="0.3">
      <c r="A8" s="79"/>
      <c r="B8" s="79"/>
      <c r="C8" s="79"/>
      <c r="D8" s="27"/>
      <c r="E8" s="28"/>
      <c r="F8" s="27"/>
      <c r="G8" s="27"/>
    </row>
    <row r="9" spans="1:7" x14ac:dyDescent="0.3">
      <c r="A9" s="79"/>
      <c r="B9" s="79"/>
      <c r="C9" s="79"/>
      <c r="D9" s="27"/>
      <c r="E9" s="27"/>
      <c r="F9" s="27"/>
      <c r="G9" s="27"/>
    </row>
    <row r="10" spans="1:7" x14ac:dyDescent="0.3">
      <c r="A10" s="80" t="s">
        <v>16</v>
      </c>
      <c r="B10" s="81"/>
      <c r="C10" s="81"/>
      <c r="D10" s="82"/>
      <c r="E10" s="25">
        <f>SUM(E7:E9)</f>
        <v>41</v>
      </c>
      <c r="F10" s="25">
        <f>SUM(F7:F9)</f>
        <v>82</v>
      </c>
      <c r="G10" s="26">
        <f>SUM(G7:G9)</f>
        <v>820</v>
      </c>
    </row>
    <row r="12" spans="1:7" x14ac:dyDescent="0.3">
      <c r="A12" s="83" t="s">
        <v>23</v>
      </c>
      <c r="B12" s="84"/>
      <c r="C12" s="85"/>
      <c r="D12" s="49">
        <v>3</v>
      </c>
    </row>
    <row r="14" spans="1:7" ht="50.25" customHeight="1" x14ac:dyDescent="0.3">
      <c r="A14" s="3" t="s">
        <v>24</v>
      </c>
      <c r="B14" s="45" t="s">
        <v>41</v>
      </c>
      <c r="C14" s="80" t="s">
        <v>25</v>
      </c>
      <c r="D14" s="82"/>
      <c r="E14" s="23" t="s">
        <v>26</v>
      </c>
      <c r="F14" s="23" t="s">
        <v>43</v>
      </c>
    </row>
    <row r="15" spans="1:7" x14ac:dyDescent="0.3">
      <c r="A15" s="2" t="s">
        <v>30</v>
      </c>
      <c r="B15" s="47">
        <v>87314</v>
      </c>
      <c r="C15" s="77">
        <f>100/$B$31*B15</f>
        <v>4.2731562549857731</v>
      </c>
      <c r="D15" s="78"/>
      <c r="E15" s="29">
        <f>IF(C15&gt;=$D$12,(C15*100)/SUMIF($C$15:$D$30,CONCATENATE("&gt;=",$D$12)),0)</f>
        <v>4.3863200907466</v>
      </c>
      <c r="F15" s="30">
        <f>'CONTEOS 30-70 CAMPAÑA'!H4</f>
        <v>25</v>
      </c>
    </row>
    <row r="16" spans="1:7" x14ac:dyDescent="0.3">
      <c r="A16" s="2" t="s">
        <v>32</v>
      </c>
      <c r="B16" s="47">
        <v>81342</v>
      </c>
      <c r="C16" s="77">
        <f>100/$B$31*B16</f>
        <v>3.9808859529176623</v>
      </c>
      <c r="D16" s="78"/>
      <c r="E16" s="29">
        <f t="shared" ref="E16:E30" si="0">IF(C16&gt;=$D$12,(C16*100)/SUMIF($C$15:$D$30,CONCATENATE("&gt;=",$D$12)),0)</f>
        <v>4.0863097420976011</v>
      </c>
      <c r="F16" s="30">
        <f>'CONTEOS 30-70 CAMPAÑA'!H5</f>
        <v>23</v>
      </c>
    </row>
    <row r="17" spans="1:6" s="34" customFormat="1" x14ac:dyDescent="0.3">
      <c r="A17" s="2" t="s">
        <v>56</v>
      </c>
      <c r="B17" s="65"/>
      <c r="C17" s="66"/>
      <c r="D17" s="67"/>
      <c r="E17" s="68"/>
      <c r="F17" s="30">
        <f>'CONTEOS 30-70 CAMPAÑA'!H6</f>
        <v>20</v>
      </c>
    </row>
    <row r="18" spans="1:6" x14ac:dyDescent="0.3">
      <c r="A18" s="2" t="s">
        <v>31</v>
      </c>
      <c r="B18" s="47">
        <v>298738</v>
      </c>
      <c r="C18" s="77">
        <f t="shared" ref="C18:C23" si="1">100/$B$31*B18</f>
        <v>14.620268837780195</v>
      </c>
      <c r="D18" s="78"/>
      <c r="E18" s="29">
        <f t="shared" si="0"/>
        <v>15.007450022556037</v>
      </c>
      <c r="F18" s="30">
        <f>'CONTEOS 30-70 CAMPAÑA'!H7</f>
        <v>106</v>
      </c>
    </row>
    <row r="19" spans="1:6" x14ac:dyDescent="0.3">
      <c r="A19" s="2" t="s">
        <v>33</v>
      </c>
      <c r="B19" s="47">
        <v>97470</v>
      </c>
      <c r="C19" s="77">
        <f t="shared" si="1"/>
        <v>4.7701919528765524</v>
      </c>
      <c r="D19" s="78"/>
      <c r="E19" s="29">
        <f t="shared" si="0"/>
        <v>4.8965185336265789</v>
      </c>
      <c r="F19" s="30">
        <f>'CONTEOS 30-70 CAMPAÑA'!H8</f>
        <v>48</v>
      </c>
    </row>
    <row r="20" spans="1:6" x14ac:dyDescent="0.3">
      <c r="A20" s="2" t="s">
        <v>35</v>
      </c>
      <c r="B20" s="47">
        <v>52716</v>
      </c>
      <c r="C20" s="77">
        <f t="shared" si="1"/>
        <v>2.5799265311156288</v>
      </c>
      <c r="D20" s="78"/>
      <c r="E20" s="68">
        <f t="shared" si="0"/>
        <v>0</v>
      </c>
      <c r="F20" s="30">
        <f>'CONTEOS 30-70 CAMPAÑA'!H9</f>
        <v>20</v>
      </c>
    </row>
    <row r="21" spans="1:6" s="34" customFormat="1" x14ac:dyDescent="0.3">
      <c r="A21" s="2" t="s">
        <v>39</v>
      </c>
      <c r="B21" s="47">
        <v>103586</v>
      </c>
      <c r="C21" s="77">
        <f t="shared" si="1"/>
        <v>5.0695096299442959</v>
      </c>
      <c r="D21" s="78"/>
      <c r="E21" s="29">
        <f t="shared" si="0"/>
        <v>5.2037628893427996</v>
      </c>
      <c r="F21" s="30">
        <f>'CONTEOS 30-70 CAMPAÑA'!H10</f>
        <v>49</v>
      </c>
    </row>
    <row r="22" spans="1:6" x14ac:dyDescent="0.3">
      <c r="A22" s="2" t="s">
        <v>34</v>
      </c>
      <c r="B22" s="47">
        <v>345967</v>
      </c>
      <c r="C22" s="77">
        <f t="shared" si="1"/>
        <v>16.931661017347309</v>
      </c>
      <c r="D22" s="78"/>
      <c r="E22" s="29">
        <f t="shared" si="0"/>
        <v>17.380053632124618</v>
      </c>
      <c r="F22" s="30">
        <f>'CONTEOS 30-70 CAMPAÑA'!H11</f>
        <v>99</v>
      </c>
    </row>
    <row r="23" spans="1:6" x14ac:dyDescent="0.3">
      <c r="A23" s="2" t="s">
        <v>6</v>
      </c>
      <c r="B23" s="47">
        <v>801912</v>
      </c>
      <c r="C23" s="77">
        <f t="shared" si="1"/>
        <v>39.245656810455955</v>
      </c>
      <c r="D23" s="78"/>
      <c r="E23" s="29">
        <f t="shared" si="0"/>
        <v>40.284979689520441</v>
      </c>
      <c r="F23" s="30">
        <f>'CONTEOS 30-70 CAMPAÑA'!H12</f>
        <v>231</v>
      </c>
    </row>
    <row r="24" spans="1:6" s="34" customFormat="1" x14ac:dyDescent="0.3">
      <c r="A24" s="2" t="s">
        <v>57</v>
      </c>
      <c r="B24" s="47"/>
      <c r="C24" s="60"/>
      <c r="D24" s="61"/>
      <c r="E24" s="68"/>
      <c r="F24" s="30">
        <f>'CONTEOS 30-70 CAMPAÑA'!H13</f>
        <v>20</v>
      </c>
    </row>
    <row r="25" spans="1:6" s="34" customFormat="1" x14ac:dyDescent="0.3">
      <c r="A25" s="46" t="s">
        <v>48</v>
      </c>
      <c r="B25" s="47">
        <v>110613</v>
      </c>
      <c r="C25" s="77">
        <f t="shared" ref="C25:C30" si="2">100/$B$31*B25</f>
        <v>5.4134117419055512</v>
      </c>
      <c r="D25" s="78"/>
      <c r="E25" s="29">
        <f t="shared" si="0"/>
        <v>5.5567723869912458</v>
      </c>
      <c r="F25" s="30">
        <f>'CONTEOS 30-70 CAMPAÑA'!H14</f>
        <v>51</v>
      </c>
    </row>
    <row r="26" spans="1:6" s="34" customFormat="1" x14ac:dyDescent="0.3">
      <c r="A26" s="46" t="s">
        <v>40</v>
      </c>
      <c r="B26" s="47">
        <v>63656</v>
      </c>
      <c r="C26" s="77">
        <f t="shared" si="2"/>
        <v>3.1153312706710765</v>
      </c>
      <c r="D26" s="78"/>
      <c r="E26" s="29">
        <f t="shared" si="0"/>
        <v>3.1978330129940855</v>
      </c>
      <c r="F26" s="30">
        <f>'CONTEOS 30-70 CAMPAÑA'!H15</f>
        <v>38</v>
      </c>
    </row>
    <row r="27" spans="1:6" s="34" customFormat="1" x14ac:dyDescent="0.3">
      <c r="A27" s="46" t="s">
        <v>55</v>
      </c>
      <c r="B27" s="47">
        <v>0</v>
      </c>
      <c r="C27" s="77">
        <f t="shared" si="2"/>
        <v>0</v>
      </c>
      <c r="D27" s="78"/>
      <c r="E27" s="29">
        <f t="shared" si="0"/>
        <v>0</v>
      </c>
      <c r="F27" s="30">
        <f>'CONTEOS 30-70 CAMPAÑA'!H16</f>
        <v>20</v>
      </c>
    </row>
    <row r="28" spans="1:6" s="34" customFormat="1" x14ac:dyDescent="0.3">
      <c r="A28" s="2" t="s">
        <v>36</v>
      </c>
      <c r="B28" s="47">
        <v>0</v>
      </c>
      <c r="C28" s="77">
        <f t="shared" si="2"/>
        <v>0</v>
      </c>
      <c r="D28" s="78"/>
      <c r="E28" s="29">
        <f t="shared" si="0"/>
        <v>0</v>
      </c>
      <c r="F28" s="30">
        <f>'CONTEOS 30-70 CAMPAÑA'!H17</f>
        <v>20</v>
      </c>
    </row>
    <row r="29" spans="1:6" s="34" customFormat="1" x14ac:dyDescent="0.3">
      <c r="A29" s="2" t="s">
        <v>37</v>
      </c>
      <c r="B29" s="47">
        <v>0</v>
      </c>
      <c r="C29" s="77">
        <f t="shared" si="2"/>
        <v>0</v>
      </c>
      <c r="D29" s="78"/>
      <c r="E29" s="29">
        <f t="shared" si="0"/>
        <v>0</v>
      </c>
      <c r="F29" s="30">
        <f>'CONTEOS 30-70 CAMPAÑA'!H18</f>
        <v>20</v>
      </c>
    </row>
    <row r="30" spans="1:6" s="34" customFormat="1" x14ac:dyDescent="0.3">
      <c r="A30" s="2" t="s">
        <v>50</v>
      </c>
      <c r="B30" s="47">
        <v>0</v>
      </c>
      <c r="C30" s="77">
        <f t="shared" si="2"/>
        <v>0</v>
      </c>
      <c r="D30" s="78"/>
      <c r="E30" s="29">
        <f t="shared" si="0"/>
        <v>0</v>
      </c>
      <c r="F30" s="30">
        <f>'CONTEOS 30-70 CAMPAÑA'!H19</f>
        <v>20</v>
      </c>
    </row>
    <row r="31" spans="1:6" x14ac:dyDescent="0.3">
      <c r="A31" s="22" t="s">
        <v>16</v>
      </c>
      <c r="B31" s="48">
        <f>SUM(B15:B30)</f>
        <v>2043314</v>
      </c>
      <c r="C31" s="75">
        <f>SUM(C15:D30)</f>
        <v>100</v>
      </c>
      <c r="D31" s="75"/>
      <c r="E31" s="20">
        <f>SUM(E15:E30)</f>
        <v>100</v>
      </c>
      <c r="F31" s="31">
        <f>SUM(F15:F30)</f>
        <v>810</v>
      </c>
    </row>
    <row r="33" spans="1:7" x14ac:dyDescent="0.3">
      <c r="A33" s="76"/>
      <c r="B33" s="76"/>
      <c r="C33" s="76"/>
      <c r="D33" s="76"/>
      <c r="E33" s="76"/>
    </row>
    <row r="34" spans="1:7" ht="15" thickBot="1" x14ac:dyDescent="0.35"/>
    <row r="35" spans="1:7" ht="15" thickBot="1" x14ac:dyDescent="0.35">
      <c r="A35" s="72" t="s">
        <v>27</v>
      </c>
      <c r="B35" s="73"/>
      <c r="C35" s="74"/>
      <c r="D35" s="74"/>
      <c r="E35" s="74"/>
      <c r="F35" s="21">
        <f>G10-F31</f>
        <v>10</v>
      </c>
    </row>
    <row r="36" spans="1:7" x14ac:dyDescent="0.3">
      <c r="G36" s="32"/>
    </row>
    <row r="37" spans="1:7" ht="15" customHeight="1" x14ac:dyDescent="0.3">
      <c r="G37" s="33"/>
    </row>
    <row r="38" spans="1:7" x14ac:dyDescent="0.3">
      <c r="G38" s="32"/>
    </row>
  </sheetData>
  <dataConsolidate/>
  <mergeCells count="28">
    <mergeCell ref="C25:D25"/>
    <mergeCell ref="C30:D30"/>
    <mergeCell ref="A7:C7"/>
    <mergeCell ref="A1:G1"/>
    <mergeCell ref="E3:G3"/>
    <mergeCell ref="A5:C6"/>
    <mergeCell ref="D5:G5"/>
    <mergeCell ref="C26:D26"/>
    <mergeCell ref="C27:D27"/>
    <mergeCell ref="C28:D28"/>
    <mergeCell ref="C29:D29"/>
    <mergeCell ref="B3:D3"/>
    <mergeCell ref="A35:E35"/>
    <mergeCell ref="C31:D31"/>
    <mergeCell ref="A33:E33"/>
    <mergeCell ref="C23:D23"/>
    <mergeCell ref="A8:C8"/>
    <mergeCell ref="A9:C9"/>
    <mergeCell ref="A10:D10"/>
    <mergeCell ref="A12:C12"/>
    <mergeCell ref="C14:D14"/>
    <mergeCell ref="C15:D15"/>
    <mergeCell ref="C18:D18"/>
    <mergeCell ref="C16:D16"/>
    <mergeCell ref="C19:D19"/>
    <mergeCell ref="C22:D22"/>
    <mergeCell ref="C20:D20"/>
    <mergeCell ref="C21:D21"/>
  </mergeCells>
  <conditionalFormatting sqref="C15:D30">
    <cfRule type="cellIs" dxfId="3" priority="1" operator="lessThan">
      <formula>3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8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600FF"/>
  </sheetPr>
  <dimension ref="A1:I23"/>
  <sheetViews>
    <sheetView view="pageBreakPreview" zoomScale="60" zoomScaleNormal="80" workbookViewId="0">
      <selection activeCell="A4" sqref="A4:H19"/>
    </sheetView>
  </sheetViews>
  <sheetFormatPr baseColWidth="10" defaultColWidth="11.44140625" defaultRowHeight="14.4" x14ac:dyDescent="0.3"/>
  <cols>
    <col min="1" max="1" width="38.88671875" style="9" customWidth="1"/>
    <col min="2" max="4" width="20" style="9" customWidth="1"/>
    <col min="5" max="5" width="30.88671875" style="9" bestFit="1" customWidth="1"/>
    <col min="6" max="6" width="26.6640625" style="9" bestFit="1" customWidth="1"/>
    <col min="7" max="7" width="15.88671875" style="9" customWidth="1"/>
    <col min="8" max="8" width="16.44140625" style="9" customWidth="1"/>
    <col min="10" max="16384" width="11.44140625" style="9"/>
  </cols>
  <sheetData>
    <row r="1" spans="1:9" ht="43.2" customHeight="1" x14ac:dyDescent="0.3">
      <c r="A1" s="95" t="str">
        <f>CONCATENATE("
CALCULO DE DISTRIBUCIÓN DE LOS MENSAJES DE CAMPAÑA PARA EL PROCESO ELECTORAL LOCAL EXTRAORDINARIO
 ",'PREMISAS CAMPAÑA '!B3, " ", 2022)</f>
        <v xml:space="preserve">
CALCULO DE DISTRIBUCIÓN DE LOS MENSAJES DE CAMPAÑA PARA EL PROCESO ELECTORAL LOCAL EXTRAORDINARIO
 CHIAPAS 2022</v>
      </c>
      <c r="B1" s="95"/>
      <c r="C1" s="95"/>
      <c r="D1" s="95"/>
      <c r="E1" s="95"/>
      <c r="F1" s="95"/>
      <c r="G1" s="95"/>
      <c r="H1" s="95"/>
    </row>
    <row r="2" spans="1:9" ht="32.4" customHeight="1" x14ac:dyDescent="0.3">
      <c r="A2" s="96" t="s">
        <v>58</v>
      </c>
      <c r="B2" s="98" t="str">
        <f>CONCATENATE("DURACIÓN: ",'PREMISAS CAMPAÑA '!D7," DÍAS
TOTAL DE PROMOCIONALES DE 30 SEGUNDOS EN CADA ESTACIÓN DE RADIO O CANAL DE TELEVISIÓN:  ", ('PREMISAS CAMPAÑA '!G7), " PROMOCIONALES")</f>
        <v>DURACIÓN: 10 DÍAS
TOTAL DE PROMOCIONALES DE 30 SEGUNDOS EN CADA ESTACIÓN DE RADIO O CANAL DE TELEVISIÓN:  820 PROMOCIONALES</v>
      </c>
      <c r="C2" s="98"/>
      <c r="D2" s="98"/>
      <c r="E2" s="98"/>
      <c r="F2" s="98"/>
      <c r="G2" s="96" t="s">
        <v>12</v>
      </c>
      <c r="H2" s="99" t="s">
        <v>59</v>
      </c>
    </row>
    <row r="3" spans="1:9" ht="97.5" customHeight="1" x14ac:dyDescent="0.3">
      <c r="A3" s="97"/>
      <c r="B3" s="10" t="str">
        <f>CONCATENATE(('PREMISAS CAMPAÑA '!G7)*0.3," promocionales (30%)
 Se distribuyen de manera igualitaria entre el número de partidos contendientes
(A)")</f>
        <v>246 promocionales (30%)
 Se distribuyen de manera igualitaria entre el número de partidos contendientes
(A)</v>
      </c>
      <c r="C3" s="10" t="s">
        <v>13</v>
      </c>
      <c r="D3" s="10" t="s">
        <v>14</v>
      </c>
      <c r="E3" s="10" t="str">
        <f>CONCATENATE(('PREMISAS CAMPAÑA '!G7)*0.7," promocionales 
(70% Distribución Proporcional)
% Fuerza Electoral de los partidos 
(C) ")</f>
        <v xml:space="preserve">574 promocionales 
(70% Distribución Proporcional)
% Fuerza Electoral de los partidos 
(C) </v>
      </c>
      <c r="F3" s="10" t="s">
        <v>15</v>
      </c>
      <c r="G3" s="97"/>
      <c r="H3" s="96"/>
    </row>
    <row r="4" spans="1:9" ht="28.2" customHeight="1" x14ac:dyDescent="0.3">
      <c r="A4" s="11" t="str">
        <f>'PREMISAS CAMPAÑA '!A15</f>
        <v>Partido Acción Nacional</v>
      </c>
      <c r="B4" s="63"/>
      <c r="C4" s="64"/>
      <c r="D4" s="35">
        <f>'PREMISAS CAMPAÑA '!E15</f>
        <v>4.3863200907466</v>
      </c>
      <c r="E4" s="14">
        <f>TRUNC(('PREMISAS CAMPAÑA '!E15*TRUNC(('PREMISAS CAMPAÑA '!G$7)*0.7))/100,0)</f>
        <v>25</v>
      </c>
      <c r="F4" s="15">
        <f>((('PREMISAS CAMPAÑA '!E15*TRUNC(('PREMISAS CAMPAÑA '!G$7)*0.7))/100) - TRUNC(('PREMISAS CAMPAÑA '!E15*TRUNC(('PREMISAS CAMPAÑA '!G$7)*0.7))/100))</f>
        <v>0.17747732088548318</v>
      </c>
      <c r="G4" s="14">
        <f>B4+E4</f>
        <v>25</v>
      </c>
      <c r="H4" s="14">
        <f>IF('PREMISAS CAMPAÑA '!$G$10-'CONTEOS 30-70 CAMPAÑA'!$G$20&gt;=COUNTA('CONTEOS 30-70 CAMPAÑA'!$A$4:$A$19),'CONTEOS 30-70 CAMPAÑA'!G4+1,'CONTEOS 30-70 CAMPAÑA'!G4)</f>
        <v>25</v>
      </c>
    </row>
    <row r="5" spans="1:9" ht="28.2" customHeight="1" x14ac:dyDescent="0.3">
      <c r="A5" s="11" t="str">
        <f>'PREMISAS CAMPAÑA '!A16</f>
        <v>Partido de la Revolución Democrática</v>
      </c>
      <c r="B5" s="63"/>
      <c r="C5" s="64"/>
      <c r="D5" s="35">
        <f>'PREMISAS CAMPAÑA '!E16</f>
        <v>4.0863097420976011</v>
      </c>
      <c r="E5" s="14">
        <f>TRUNC(('PREMISAS CAMPAÑA '!E16*TRUNC(('PREMISAS CAMPAÑA '!G$7)*0.7))/100,0)</f>
        <v>23</v>
      </c>
      <c r="F5" s="15">
        <f>((('PREMISAS CAMPAÑA '!E16*TRUNC(('PREMISAS CAMPAÑA '!G$7)*0.7))/100) - TRUNC(('PREMISAS CAMPAÑA '!E16*TRUNC(('PREMISAS CAMPAÑA '!G$7)*0.7))/100))</f>
        <v>0.45541791964022948</v>
      </c>
      <c r="G5" s="14">
        <f t="shared" ref="G5:G19" si="0">B5+E5</f>
        <v>23</v>
      </c>
      <c r="H5" s="14">
        <f>IF('PREMISAS CAMPAÑA '!$G$10-'CONTEOS 30-70 CAMPAÑA'!$G$20&gt;=COUNTA('CONTEOS 30-70 CAMPAÑA'!$A$4:$A$19),'CONTEOS 30-70 CAMPAÑA'!G5+1,'CONTEOS 30-70 CAMPAÑA'!G5)</f>
        <v>23</v>
      </c>
    </row>
    <row r="6" spans="1:9" ht="28.2" customHeight="1" x14ac:dyDescent="0.3">
      <c r="A6" s="11" t="s">
        <v>56</v>
      </c>
      <c r="B6" s="12">
        <f>TRUNC(TRUNC(('PREMISAS CAMPAÑA '!$G$7)*0.3)/COUNTA($A$6:$A$17))</f>
        <v>20</v>
      </c>
      <c r="C6" s="13">
        <f>TRUNC(('PREMISAS CAMPAÑA '!$G$7)*0.3)/COUNTA($A$6:$A$17) - TRUNC(TRUNC(('PREMISAS CAMPAÑA '!$G$7)*0.3)/COUNTA($A$6:$A$17))</f>
        <v>0.5</v>
      </c>
      <c r="D6" s="62"/>
      <c r="E6" s="17"/>
      <c r="F6" s="18"/>
      <c r="G6" s="14">
        <f t="shared" si="0"/>
        <v>20</v>
      </c>
      <c r="H6" s="14">
        <f>IF('PREMISAS CAMPAÑA '!$G$10-'CONTEOS 30-70 CAMPAÑA'!$G$20&gt;=COUNTA('CONTEOS 30-70 CAMPAÑA'!$A$4:$A$19),'CONTEOS 30-70 CAMPAÑA'!G6+1,'CONTEOS 30-70 CAMPAÑA'!G6)</f>
        <v>20</v>
      </c>
      <c r="I6" s="34"/>
    </row>
    <row r="7" spans="1:9" ht="28.2" customHeight="1" x14ac:dyDescent="0.3">
      <c r="A7" s="11" t="str">
        <f>'PREMISAS CAMPAÑA '!A18</f>
        <v>Partido Revolucionario Institucional</v>
      </c>
      <c r="B7" s="12">
        <f>TRUNC(TRUNC(('PREMISAS CAMPAÑA '!$G$7)*0.3)/COUNTA($A$6:$A$17))</f>
        <v>20</v>
      </c>
      <c r="C7" s="13">
        <f>TRUNC(('PREMISAS CAMPAÑA '!$G$7)*0.3)/COUNTA($A$6:$A$17) - TRUNC(TRUNC(('PREMISAS CAMPAÑA '!$G$7)*0.3)/COUNTA($A$6:$A$17))</f>
        <v>0.5</v>
      </c>
      <c r="D7" s="35">
        <f>'PREMISAS CAMPAÑA '!E18</f>
        <v>15.007450022556037</v>
      </c>
      <c r="E7" s="14">
        <f>TRUNC(('PREMISAS CAMPAÑA '!E18*TRUNC(('PREMISAS CAMPAÑA '!G$7)*0.7))/100,0)</f>
        <v>86</v>
      </c>
      <c r="F7" s="15">
        <f>((('PREMISAS CAMPAÑA '!E18*TRUNC(('PREMISAS CAMPAÑA '!G$7)*0.7))/100) - TRUNC(('PREMISAS CAMPAÑA '!E18*TRUNC(('PREMISAS CAMPAÑA '!G$7)*0.7))/100))</f>
        <v>0.14276312947166048</v>
      </c>
      <c r="G7" s="14">
        <f t="shared" si="0"/>
        <v>106</v>
      </c>
      <c r="H7" s="14">
        <f>IF('PREMISAS CAMPAÑA '!$G$10-'CONTEOS 30-70 CAMPAÑA'!$G$20&gt;=COUNTA('CONTEOS 30-70 CAMPAÑA'!$A$4:$A$19),'CONTEOS 30-70 CAMPAÑA'!G7+1,'CONTEOS 30-70 CAMPAÑA'!G7)</f>
        <v>106</v>
      </c>
    </row>
    <row r="8" spans="1:9" ht="28.2" customHeight="1" x14ac:dyDescent="0.3">
      <c r="A8" s="11" t="str">
        <f>'PREMISAS CAMPAÑA '!A19</f>
        <v>Partido del Trabajo</v>
      </c>
      <c r="B8" s="12">
        <f>TRUNC(TRUNC(('PREMISAS CAMPAÑA '!$G$7)*0.3)/COUNTA($A$6:$A$17))</f>
        <v>20</v>
      </c>
      <c r="C8" s="13">
        <f>TRUNC(('PREMISAS CAMPAÑA '!$G$7)*0.3)/COUNTA($A$6:$A$17) - TRUNC(TRUNC(('PREMISAS CAMPAÑA '!$G$7)*0.3)/COUNTA($A$6:$A$17))</f>
        <v>0.5</v>
      </c>
      <c r="D8" s="35">
        <f>'PREMISAS CAMPAÑA '!E19</f>
        <v>4.8965185336265789</v>
      </c>
      <c r="E8" s="14">
        <f>TRUNC(('PREMISAS CAMPAÑA '!E19*TRUNC(('PREMISAS CAMPAÑA '!G$7)*0.7))/100,0)</f>
        <v>28</v>
      </c>
      <c r="F8" s="15">
        <f>((('PREMISAS CAMPAÑA '!E19*TRUNC(('PREMISAS CAMPAÑA '!G$7)*0.7))/100) - TRUNC(('PREMISAS CAMPAÑA '!E19*TRUNC(('PREMISAS CAMPAÑA '!G$7)*0.7))/100))</f>
        <v>0.1060163830165628</v>
      </c>
      <c r="G8" s="14">
        <f t="shared" si="0"/>
        <v>48</v>
      </c>
      <c r="H8" s="14">
        <f>IF('PREMISAS CAMPAÑA '!$G$10-'CONTEOS 30-70 CAMPAÑA'!$G$20&gt;=COUNTA('CONTEOS 30-70 CAMPAÑA'!$A$4:$A$19),'CONTEOS 30-70 CAMPAÑA'!G8+1,'CONTEOS 30-70 CAMPAÑA'!G8)</f>
        <v>48</v>
      </c>
    </row>
    <row r="9" spans="1:9" ht="28.2" customHeight="1" x14ac:dyDescent="0.3">
      <c r="A9" s="11" t="str">
        <f>'PREMISAS CAMPAÑA '!A20</f>
        <v>Movimiento Ciudadano</v>
      </c>
      <c r="B9" s="12">
        <f>TRUNC(TRUNC(('PREMISAS CAMPAÑA '!$G$7)*0.3)/COUNTA($A$6:$A$17))</f>
        <v>20</v>
      </c>
      <c r="C9" s="13">
        <f>TRUNC(('PREMISAS CAMPAÑA '!$G$7)*0.3)/COUNTA($A$6:$A$17) - TRUNC(TRUNC(('PREMISAS CAMPAÑA '!$G$7)*0.3)/COUNTA($A$6:$A$17))</f>
        <v>0.5</v>
      </c>
      <c r="D9" s="35">
        <f>'PREMISAS CAMPAÑA '!E20</f>
        <v>0</v>
      </c>
      <c r="E9" s="14">
        <f>TRUNC(('PREMISAS CAMPAÑA '!E20*TRUNC(('PREMISAS CAMPAÑA '!G$7)*0.7))/100,0)</f>
        <v>0</v>
      </c>
      <c r="F9" s="15">
        <f>((('PREMISAS CAMPAÑA '!E20*TRUNC(('PREMISAS CAMPAÑA '!G$7)*0.7))/100) - TRUNC(('PREMISAS CAMPAÑA '!E20*TRUNC(('PREMISAS CAMPAÑA '!G$7)*0.7))/100))</f>
        <v>0</v>
      </c>
      <c r="G9" s="14">
        <f t="shared" si="0"/>
        <v>20</v>
      </c>
      <c r="H9" s="14">
        <f>IF('PREMISAS CAMPAÑA '!$G$10-'CONTEOS 30-70 CAMPAÑA'!$G$20&gt;=COUNTA('CONTEOS 30-70 CAMPAÑA'!$A$4:$A$19),'CONTEOS 30-70 CAMPAÑA'!G9+1,'CONTEOS 30-70 CAMPAÑA'!G9)</f>
        <v>20</v>
      </c>
    </row>
    <row r="10" spans="1:9" ht="28.2" customHeight="1" x14ac:dyDescent="0.3">
      <c r="A10" s="11" t="str">
        <f>'PREMISAS CAMPAÑA '!A21</f>
        <v>Partido Chiapas Unido</v>
      </c>
      <c r="B10" s="12">
        <f>TRUNC(TRUNC(('PREMISAS CAMPAÑA '!$G$7)*0.3)/COUNTA($A$6:$A$17))</f>
        <v>20</v>
      </c>
      <c r="C10" s="13">
        <f>TRUNC(('PREMISAS CAMPAÑA '!$G$7)*0.3)/COUNTA($A$6:$A$17) - TRUNC(TRUNC(('PREMISAS CAMPAÑA '!$G$7)*0.3)/COUNTA($A$6:$A$17))</f>
        <v>0.5</v>
      </c>
      <c r="D10" s="35">
        <f>'PREMISAS CAMPAÑA '!E21</f>
        <v>5.2037628893427996</v>
      </c>
      <c r="E10" s="14">
        <f>TRUNC(('PREMISAS CAMPAÑA '!E21*TRUNC(('PREMISAS CAMPAÑA '!G$7)*0.7))/100,0)</f>
        <v>29</v>
      </c>
      <c r="F10" s="15">
        <f>((('PREMISAS CAMPAÑA '!E21*TRUNC(('PREMISAS CAMPAÑA '!G$7)*0.7))/100) - TRUNC(('PREMISAS CAMPAÑA '!E21*TRUNC(('PREMISAS CAMPAÑA '!G$7)*0.7))/100))</f>
        <v>0.86959898482767173</v>
      </c>
      <c r="G10" s="14">
        <f t="shared" si="0"/>
        <v>49</v>
      </c>
      <c r="H10" s="14">
        <f>IF('PREMISAS CAMPAÑA '!$G$10-'CONTEOS 30-70 CAMPAÑA'!$G$20&gt;=COUNTA('CONTEOS 30-70 CAMPAÑA'!$A$4:$A$19),'CONTEOS 30-70 CAMPAÑA'!G10+1,'CONTEOS 30-70 CAMPAÑA'!G10)</f>
        <v>49</v>
      </c>
    </row>
    <row r="11" spans="1:9" ht="28.2" customHeight="1" x14ac:dyDescent="0.3">
      <c r="A11" s="11" t="str">
        <f>'PREMISAS CAMPAÑA '!A22</f>
        <v>Partido Verde Ecologista de México</v>
      </c>
      <c r="B11" s="63"/>
      <c r="C11" s="64"/>
      <c r="D11" s="35">
        <f>'PREMISAS CAMPAÑA '!E22</f>
        <v>17.380053632124618</v>
      </c>
      <c r="E11" s="14">
        <f>TRUNC(('PREMISAS CAMPAÑA '!E22*TRUNC(('PREMISAS CAMPAÑA '!G$7)*0.7))/100,0)</f>
        <v>99</v>
      </c>
      <c r="F11" s="15">
        <f>((('PREMISAS CAMPAÑA '!E22*TRUNC(('PREMISAS CAMPAÑA '!G$7)*0.7))/100) - TRUNC(('PREMISAS CAMPAÑA '!E22*TRUNC(('PREMISAS CAMPAÑA '!G$7)*0.7))/100))</f>
        <v>0.76150784839529706</v>
      </c>
      <c r="G11" s="14">
        <f t="shared" si="0"/>
        <v>99</v>
      </c>
      <c r="H11" s="14">
        <f>IF('PREMISAS CAMPAÑA '!$G$10-'CONTEOS 30-70 CAMPAÑA'!$G$20&gt;=COUNTA('CONTEOS 30-70 CAMPAÑA'!$A$4:$A$19),'CONTEOS 30-70 CAMPAÑA'!G11+1,'CONTEOS 30-70 CAMPAÑA'!G11)</f>
        <v>99</v>
      </c>
    </row>
    <row r="12" spans="1:9" ht="27.75" customHeight="1" x14ac:dyDescent="0.3">
      <c r="A12" s="11" t="str">
        <f>'PREMISAS CAMPAÑA '!A23</f>
        <v>MORENA</v>
      </c>
      <c r="B12" s="63"/>
      <c r="C12" s="64"/>
      <c r="D12" s="35">
        <f>'PREMISAS CAMPAÑA '!E23</f>
        <v>40.284979689520441</v>
      </c>
      <c r="E12" s="14">
        <f>TRUNC(('PREMISAS CAMPAÑA '!E23*TRUNC(('PREMISAS CAMPAÑA '!G$7)*0.7))/100,0)</f>
        <v>231</v>
      </c>
      <c r="F12" s="15">
        <f>((('PREMISAS CAMPAÑA '!E23*TRUNC(('PREMISAS CAMPAÑA '!G$7)*0.7))/100) - TRUNC(('PREMISAS CAMPAÑA '!E23*TRUNC(('PREMISAS CAMPAÑA '!G$7)*0.7))/100))</f>
        <v>0.2357834178473297</v>
      </c>
      <c r="G12" s="14">
        <f t="shared" si="0"/>
        <v>231</v>
      </c>
      <c r="H12" s="14">
        <f>IF('PREMISAS CAMPAÑA '!$G$10-'CONTEOS 30-70 CAMPAÑA'!$G$20&gt;=COUNTA('CONTEOS 30-70 CAMPAÑA'!$A$4:$A$19),'CONTEOS 30-70 CAMPAÑA'!G12+1,'CONTEOS 30-70 CAMPAÑA'!G12)</f>
        <v>231</v>
      </c>
    </row>
    <row r="13" spans="1:9" ht="27.75" customHeight="1" x14ac:dyDescent="0.3">
      <c r="A13" s="11" t="s">
        <v>62</v>
      </c>
      <c r="B13" s="12">
        <f>TRUNC(TRUNC(('PREMISAS CAMPAÑA '!$G$7)*0.3)/COUNTA($A$6:$A$17))</f>
        <v>20</v>
      </c>
      <c r="C13" s="13">
        <f>TRUNC(('PREMISAS CAMPAÑA '!$G$7)*0.3)/COUNTA($A$6:$A$17) - TRUNC(TRUNC(('PREMISAS CAMPAÑA '!$G$7)*0.3)/COUNTA($A$6:$A$17))</f>
        <v>0.5</v>
      </c>
      <c r="D13" s="62"/>
      <c r="E13" s="17"/>
      <c r="F13" s="18"/>
      <c r="G13" s="14">
        <f t="shared" si="0"/>
        <v>20</v>
      </c>
      <c r="H13" s="14">
        <f>IF('PREMISAS CAMPAÑA '!$G$10-'CONTEOS 30-70 CAMPAÑA'!$G$20&gt;=COUNTA('CONTEOS 30-70 CAMPAÑA'!$A$4:$A$19),'CONTEOS 30-70 CAMPAÑA'!G13+1,'CONTEOS 30-70 CAMPAÑA'!G13)</f>
        <v>20</v>
      </c>
      <c r="I13" s="34"/>
    </row>
    <row r="14" spans="1:9" ht="27.75" customHeight="1" x14ac:dyDescent="0.3">
      <c r="A14" s="11" t="str">
        <f>'PREMISAS CAMPAÑA '!A25</f>
        <v>Partido Podemos Mover a Chiapas</v>
      </c>
      <c r="B14" s="12">
        <f>TRUNC(TRUNC(('PREMISAS CAMPAÑA '!$G$7)*0.3)/COUNTA($A$6:$A$17))</f>
        <v>20</v>
      </c>
      <c r="C14" s="13">
        <f>TRUNC(('PREMISAS CAMPAÑA '!$G$7)*0.3)/COUNTA($A$6:$A$17) - TRUNC(TRUNC(('PREMISAS CAMPAÑA '!$G$7)*0.3)/COUNTA($A$6:$A$17))</f>
        <v>0.5</v>
      </c>
      <c r="D14" s="35">
        <f>'PREMISAS CAMPAÑA '!E25</f>
        <v>5.5567723869912458</v>
      </c>
      <c r="E14" s="14">
        <f>TRUNC(('PREMISAS CAMPAÑA '!E25*TRUNC(('PREMISAS CAMPAÑA '!G$7)*0.7))/100,0)</f>
        <v>31</v>
      </c>
      <c r="F14" s="15">
        <f>((('PREMISAS CAMPAÑA '!E25*TRUNC(('PREMISAS CAMPAÑA '!G$7)*0.7))/100) - TRUNC(('PREMISAS CAMPAÑA '!E25*TRUNC(('PREMISAS CAMPAÑA '!G$7)*0.7))/100))</f>
        <v>0.89587350132975274</v>
      </c>
      <c r="G14" s="14">
        <f t="shared" si="0"/>
        <v>51</v>
      </c>
      <c r="H14" s="14">
        <f>IF('PREMISAS CAMPAÑA '!$G$10-'CONTEOS 30-70 CAMPAÑA'!$G$20&gt;=COUNTA('CONTEOS 30-70 CAMPAÑA'!$A$4:$A$19),'CONTEOS 30-70 CAMPAÑA'!G14+1,'CONTEOS 30-70 CAMPAÑA'!G14)</f>
        <v>51</v>
      </c>
    </row>
    <row r="15" spans="1:9" ht="27.75" customHeight="1" x14ac:dyDescent="0.3">
      <c r="A15" s="11" t="str">
        <f>'PREMISAS CAMPAÑA '!A26</f>
        <v>Partido Nueva Alianza Chiapas</v>
      </c>
      <c r="B15" s="12">
        <f>TRUNC(TRUNC(('PREMISAS CAMPAÑA '!$G$7)*0.3)/COUNTA($A$6:$A$17))</f>
        <v>20</v>
      </c>
      <c r="C15" s="13">
        <f>TRUNC(('PREMISAS CAMPAÑA '!$G$7)*0.3)/COUNTA($A$6:$A$17) - TRUNC(TRUNC(('PREMISAS CAMPAÑA '!$G$7)*0.3)/COUNTA($A$6:$A$17))</f>
        <v>0.5</v>
      </c>
      <c r="D15" s="35">
        <f>'PREMISAS CAMPAÑA '!E26</f>
        <v>3.1978330129940855</v>
      </c>
      <c r="E15" s="14">
        <f>TRUNC(('PREMISAS CAMPAÑA '!E26*TRUNC(('PREMISAS CAMPAÑA '!G$7)*0.7))/100,0)</f>
        <v>18</v>
      </c>
      <c r="F15" s="15">
        <f>((('PREMISAS CAMPAÑA '!E26*TRUNC(('PREMISAS CAMPAÑA '!G$7)*0.7))/100) - TRUNC(('PREMISAS CAMPAÑA '!E26*TRUNC(('PREMISAS CAMPAÑA '!G$7)*0.7))/100))</f>
        <v>0.35556149458604835</v>
      </c>
      <c r="G15" s="14">
        <f t="shared" si="0"/>
        <v>38</v>
      </c>
      <c r="H15" s="14">
        <f>IF('PREMISAS CAMPAÑA '!$G$10-'CONTEOS 30-70 CAMPAÑA'!$G$20&gt;=COUNTA('CONTEOS 30-70 CAMPAÑA'!$A$4:$A$19),'CONTEOS 30-70 CAMPAÑA'!G15+1,'CONTEOS 30-70 CAMPAÑA'!G15)</f>
        <v>38</v>
      </c>
    </row>
    <row r="16" spans="1:9" ht="27.75" customHeight="1" x14ac:dyDescent="0.3">
      <c r="A16" s="11" t="str">
        <f>'PREMISAS CAMPAÑA '!A27</f>
        <v>Partido Popular Chiapaneco</v>
      </c>
      <c r="B16" s="12">
        <f>TRUNC(TRUNC(('PREMISAS CAMPAÑA '!$G$7)*0.3)/COUNTA($A$6:$A$17))</f>
        <v>20</v>
      </c>
      <c r="C16" s="13">
        <f>TRUNC(('PREMISAS CAMPAÑA '!$G$7)*0.3)/COUNTA($A$6:$A$17) - TRUNC(TRUNC(('PREMISAS CAMPAÑA '!$G$7)*0.3)/COUNTA($A$6:$A$17))</f>
        <v>0.5</v>
      </c>
      <c r="D16" s="35">
        <f>'PREMISAS CAMPAÑA '!E27</f>
        <v>0</v>
      </c>
      <c r="E16" s="14">
        <f>TRUNC(('PREMISAS CAMPAÑA '!E27*TRUNC(('PREMISAS CAMPAÑA '!G$7)*0.7))/100,0)</f>
        <v>0</v>
      </c>
      <c r="F16" s="15">
        <f>((('PREMISAS CAMPAÑA '!E27*TRUNC(('PREMISAS CAMPAÑA '!G$7)*0.7))/100) - TRUNC(('PREMISAS CAMPAÑA '!E27*TRUNC(('PREMISAS CAMPAÑA '!G$7)*0.7))/100))</f>
        <v>0</v>
      </c>
      <c r="G16" s="14">
        <f t="shared" si="0"/>
        <v>20</v>
      </c>
      <c r="H16" s="14">
        <f>IF('PREMISAS CAMPAÑA '!$G$10-'CONTEOS 30-70 CAMPAÑA'!$G$20&gt;=COUNTA('CONTEOS 30-70 CAMPAÑA'!$A$4:$A$19),'CONTEOS 30-70 CAMPAÑA'!G16+1,'CONTEOS 30-70 CAMPAÑA'!G16)</f>
        <v>20</v>
      </c>
      <c r="I16" s="34"/>
    </row>
    <row r="17" spans="1:9" ht="27.75" customHeight="1" x14ac:dyDescent="0.3">
      <c r="A17" s="11" t="str">
        <f>'PREMISAS CAMPAÑA '!A28</f>
        <v>Partido Encuentro Solidario</v>
      </c>
      <c r="B17" s="12">
        <f>TRUNC(TRUNC(('PREMISAS CAMPAÑA '!$G$7)*0.3)/COUNTA($A$6:$A$17))</f>
        <v>20</v>
      </c>
      <c r="C17" s="13">
        <f>TRUNC(('PREMISAS CAMPAÑA '!$G$7)*0.3)/COUNTA($A$6:$A$17) - TRUNC(TRUNC(('PREMISAS CAMPAÑA '!$G$7)*0.3)/COUNTA($A$6:$A$17))</f>
        <v>0.5</v>
      </c>
      <c r="D17" s="35">
        <f>'PREMISAS CAMPAÑA '!E28</f>
        <v>0</v>
      </c>
      <c r="E17" s="14">
        <f>TRUNC(('PREMISAS CAMPAÑA '!E28*TRUNC(('PREMISAS CAMPAÑA '!G$7)*0.7))/100,0)</f>
        <v>0</v>
      </c>
      <c r="F17" s="15">
        <f>((('PREMISAS CAMPAÑA '!E28*TRUNC(('PREMISAS CAMPAÑA '!G$7)*0.7))/100) - TRUNC(('PREMISAS CAMPAÑA '!E28*TRUNC(('PREMISAS CAMPAÑA '!G$7)*0.7))/100))</f>
        <v>0</v>
      </c>
      <c r="G17" s="14">
        <f t="shared" si="0"/>
        <v>20</v>
      </c>
      <c r="H17" s="14">
        <f>IF('PREMISAS CAMPAÑA '!$G$10-'CONTEOS 30-70 CAMPAÑA'!$G$20&gt;=COUNTA('CONTEOS 30-70 CAMPAÑA'!$A$4:$A$19),'CONTEOS 30-70 CAMPAÑA'!G17+1,'CONTEOS 30-70 CAMPAÑA'!G17)</f>
        <v>20</v>
      </c>
      <c r="I17" s="34"/>
    </row>
    <row r="18" spans="1:9" ht="27.75" customHeight="1" x14ac:dyDescent="0.3">
      <c r="A18" s="11" t="str">
        <f>'PREMISAS CAMPAÑA '!A29</f>
        <v>Redes Sociales Progresistas</v>
      </c>
      <c r="B18" s="12">
        <f>TRUNC(TRUNC(('PREMISAS CAMPAÑA '!$G$7)*0.3)/COUNTA($A$6:$A$17))</f>
        <v>20</v>
      </c>
      <c r="C18" s="13">
        <f>TRUNC(('PREMISAS CAMPAÑA '!$G$7)*0.3)/COUNTA($A$6:$A$17) - TRUNC(TRUNC(('PREMISAS CAMPAÑA '!$G$7)*0.3)/COUNTA($A$6:$A$17))</f>
        <v>0.5</v>
      </c>
      <c r="D18" s="35">
        <f>'PREMISAS CAMPAÑA '!E29</f>
        <v>0</v>
      </c>
      <c r="E18" s="14">
        <f>TRUNC(('PREMISAS CAMPAÑA '!E29*TRUNC(('PREMISAS CAMPAÑA '!G$7)*0.7))/100,0)</f>
        <v>0</v>
      </c>
      <c r="F18" s="15">
        <f>((('PREMISAS CAMPAÑA '!E29*TRUNC(('PREMISAS CAMPAÑA '!G$7)*0.7))/100) - TRUNC(('PREMISAS CAMPAÑA '!E29*TRUNC(('PREMISAS CAMPAÑA '!G$7)*0.7))/100))</f>
        <v>0</v>
      </c>
      <c r="G18" s="14">
        <f t="shared" si="0"/>
        <v>20</v>
      </c>
      <c r="H18" s="14">
        <f>IF('PREMISAS CAMPAÑA '!$G$10-'CONTEOS 30-70 CAMPAÑA'!$G$20&gt;=COUNTA('CONTEOS 30-70 CAMPAÑA'!$A$4:$A$19),'CONTEOS 30-70 CAMPAÑA'!G18+1,'CONTEOS 30-70 CAMPAÑA'!G18)</f>
        <v>20</v>
      </c>
      <c r="I18" s="34"/>
    </row>
    <row r="19" spans="1:9" ht="27.75" customHeight="1" x14ac:dyDescent="0.3">
      <c r="A19" s="11" t="str">
        <f>'PREMISAS CAMPAÑA '!A30</f>
        <v>Fuerza  por México</v>
      </c>
      <c r="B19" s="12">
        <f>TRUNC(TRUNC(('PREMISAS CAMPAÑA '!$G$7)*0.3)/COUNTA($A$6:$A$17))</f>
        <v>20</v>
      </c>
      <c r="C19" s="13">
        <f>TRUNC(('PREMISAS CAMPAÑA '!$G$7)*0.3)/COUNTA($A$6:$A$17) - TRUNC(TRUNC(('PREMISAS CAMPAÑA '!$G$7)*0.3)/COUNTA($A$6:$A$17))</f>
        <v>0.5</v>
      </c>
      <c r="D19" s="35">
        <f>'PREMISAS CAMPAÑA '!E30</f>
        <v>0</v>
      </c>
      <c r="E19" s="14">
        <f>TRUNC(('PREMISAS CAMPAÑA '!E30*TRUNC(('PREMISAS CAMPAÑA '!G$7)*0.7))/100,0)</f>
        <v>0</v>
      </c>
      <c r="F19" s="15">
        <f>((('PREMISAS CAMPAÑA '!E30*TRUNC(('PREMISAS CAMPAÑA '!G$7)*0.7))/100) - TRUNC(('PREMISAS CAMPAÑA '!E30*TRUNC(('PREMISAS CAMPAÑA '!G$7)*0.7))/100))</f>
        <v>0</v>
      </c>
      <c r="G19" s="14">
        <f t="shared" si="0"/>
        <v>20</v>
      </c>
      <c r="H19" s="14">
        <f>IF('PREMISAS CAMPAÑA '!$G$10-'CONTEOS 30-70 CAMPAÑA'!$G$20&gt;=COUNTA('CONTEOS 30-70 CAMPAÑA'!$A$4:$A$19),'CONTEOS 30-70 CAMPAÑA'!G19+1,'CONTEOS 30-70 CAMPAÑA'!G19)</f>
        <v>20</v>
      </c>
    </row>
    <row r="20" spans="1:9" ht="23.25" customHeight="1" x14ac:dyDescent="0.3">
      <c r="A20" s="16" t="s">
        <v>16</v>
      </c>
      <c r="B20" s="17">
        <f t="shared" ref="B20:H20" si="1">SUM(B4:B19)</f>
        <v>240</v>
      </c>
      <c r="C20" s="18">
        <f t="shared" si="1"/>
        <v>6</v>
      </c>
      <c r="D20" s="19">
        <f t="shared" si="1"/>
        <v>100</v>
      </c>
      <c r="E20" s="20">
        <f t="shared" si="1"/>
        <v>570</v>
      </c>
      <c r="F20" s="18">
        <f t="shared" si="1"/>
        <v>4.0000000000000355</v>
      </c>
      <c r="G20" s="20">
        <f t="shared" si="1"/>
        <v>810</v>
      </c>
      <c r="H20" s="20">
        <f t="shared" si="1"/>
        <v>810</v>
      </c>
    </row>
    <row r="22" spans="1:9" ht="15" thickBot="1" x14ac:dyDescent="0.35"/>
    <row r="23" spans="1:9" ht="15" thickBot="1" x14ac:dyDescent="0.35">
      <c r="A23" s="72" t="s">
        <v>17</v>
      </c>
      <c r="B23" s="74"/>
      <c r="C23" s="44">
        <f>'PREMISAS CAMPAÑA '!F35</f>
        <v>10</v>
      </c>
    </row>
  </sheetData>
  <mergeCells count="6">
    <mergeCell ref="A23:B23"/>
    <mergeCell ref="A1:H1"/>
    <mergeCell ref="A2:A3"/>
    <mergeCell ref="B2:F2"/>
    <mergeCell ref="G2:G3"/>
    <mergeCell ref="H2:H3"/>
  </mergeCells>
  <printOptions horizontalCentered="1"/>
  <pageMargins left="0.39370078740157483" right="0.39370078740157483" top="0.78740157480314965" bottom="0.39370078740157483" header="0.31496062992125984" footer="0.31496062992125984"/>
  <pageSetup scale="6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6600FF"/>
  </sheetPr>
  <dimension ref="A1:R110"/>
  <sheetViews>
    <sheetView tabSelected="1" zoomScale="70" zoomScaleNormal="70" workbookViewId="0">
      <selection activeCell="J104" sqref="J104"/>
    </sheetView>
  </sheetViews>
  <sheetFormatPr baseColWidth="10" defaultRowHeight="14.4" x14ac:dyDescent="0.3"/>
  <cols>
    <col min="1" max="1" width="17.44140625" bestFit="1" customWidth="1"/>
    <col min="2" max="2" width="11.109375" customWidth="1"/>
    <col min="3" max="18" width="10.88671875" customWidth="1"/>
  </cols>
  <sheetData>
    <row r="1" spans="1:18" ht="34.5" customHeight="1" x14ac:dyDescent="0.3">
      <c r="A1" s="100" t="s">
        <v>51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</row>
    <row r="2" spans="1:18" x14ac:dyDescent="0.3">
      <c r="A2" s="4"/>
      <c r="B2" s="4"/>
      <c r="C2" s="4"/>
      <c r="D2" s="4"/>
      <c r="E2" s="4"/>
      <c r="F2" s="4"/>
    </row>
    <row r="3" spans="1:18" ht="14.4" customHeight="1" x14ac:dyDescent="0.3">
      <c r="A3" s="50" t="s">
        <v>7</v>
      </c>
      <c r="B3" s="101" t="s">
        <v>54</v>
      </c>
      <c r="C3" s="101"/>
      <c r="D3" s="101"/>
      <c r="E3" s="101"/>
      <c r="F3" s="101"/>
    </row>
    <row r="4" spans="1:18" x14ac:dyDescent="0.3">
      <c r="A4" s="5"/>
      <c r="B4" s="5"/>
      <c r="C4" s="6"/>
      <c r="D4" s="6"/>
      <c r="E4" s="6"/>
      <c r="F4" s="6"/>
    </row>
    <row r="5" spans="1:18" ht="15" customHeight="1" x14ac:dyDescent="0.3">
      <c r="A5" s="102" t="s">
        <v>8</v>
      </c>
      <c r="B5" s="105" t="s">
        <v>52</v>
      </c>
      <c r="C5" s="106"/>
      <c r="D5" s="106"/>
      <c r="E5" s="106"/>
      <c r="F5" s="106"/>
      <c r="G5" s="106"/>
      <c r="H5" s="106"/>
      <c r="I5" s="106"/>
      <c r="J5" s="106"/>
      <c r="K5" s="106"/>
    </row>
    <row r="6" spans="1:18" x14ac:dyDescent="0.3">
      <c r="A6" s="103"/>
      <c r="B6" s="58">
        <v>44641</v>
      </c>
      <c r="C6" s="58">
        <v>44642</v>
      </c>
      <c r="D6" s="58">
        <v>44643</v>
      </c>
      <c r="E6" s="58">
        <v>44644</v>
      </c>
      <c r="F6" s="58">
        <v>44645</v>
      </c>
      <c r="G6" s="58">
        <v>44646</v>
      </c>
      <c r="H6" s="58">
        <v>44647</v>
      </c>
      <c r="I6" s="58">
        <v>44648</v>
      </c>
      <c r="J6" s="58">
        <v>44649</v>
      </c>
      <c r="K6" s="58">
        <v>44650</v>
      </c>
    </row>
    <row r="7" spans="1:18" x14ac:dyDescent="0.3">
      <c r="A7" s="104"/>
      <c r="B7" s="59">
        <v>44641</v>
      </c>
      <c r="C7" s="59">
        <v>44642</v>
      </c>
      <c r="D7" s="59">
        <v>44643</v>
      </c>
      <c r="E7" s="59">
        <v>44644</v>
      </c>
      <c r="F7" s="59">
        <v>44645</v>
      </c>
      <c r="G7" s="59">
        <v>44646</v>
      </c>
      <c r="H7" s="59">
        <v>44647</v>
      </c>
      <c r="I7" s="59">
        <v>44648</v>
      </c>
      <c r="J7" s="59">
        <v>44649</v>
      </c>
      <c r="K7" s="59">
        <v>44650</v>
      </c>
    </row>
    <row r="8" spans="1:18" ht="28.8" customHeight="1" x14ac:dyDescent="0.3">
      <c r="A8" s="7">
        <v>1</v>
      </c>
      <c r="B8" s="40" t="s">
        <v>5</v>
      </c>
      <c r="C8" s="36" t="s">
        <v>6</v>
      </c>
      <c r="D8" s="43" t="s">
        <v>4</v>
      </c>
      <c r="E8" s="55" t="s">
        <v>46</v>
      </c>
      <c r="F8" s="39" t="s">
        <v>3</v>
      </c>
      <c r="G8" s="42" t="s">
        <v>1</v>
      </c>
      <c r="H8" s="36" t="s">
        <v>6</v>
      </c>
      <c r="I8" s="39" t="s">
        <v>3</v>
      </c>
      <c r="J8" s="54" t="s">
        <v>45</v>
      </c>
      <c r="K8" s="36" t="s">
        <v>6</v>
      </c>
    </row>
    <row r="9" spans="1:18" ht="28.8" customHeight="1" x14ac:dyDescent="0.3">
      <c r="A9" s="7">
        <v>2</v>
      </c>
      <c r="B9" s="38" t="s">
        <v>0</v>
      </c>
      <c r="C9" s="40" t="s">
        <v>5</v>
      </c>
      <c r="D9" s="36" t="s">
        <v>6</v>
      </c>
      <c r="E9" s="43" t="s">
        <v>4</v>
      </c>
      <c r="F9" s="55" t="s">
        <v>46</v>
      </c>
      <c r="G9" s="39" t="s">
        <v>3</v>
      </c>
      <c r="H9" s="42" t="s">
        <v>1</v>
      </c>
      <c r="I9" s="36" t="s">
        <v>6</v>
      </c>
      <c r="J9" s="39" t="s">
        <v>3</v>
      </c>
      <c r="K9" s="54" t="s">
        <v>45</v>
      </c>
    </row>
    <row r="10" spans="1:18" ht="28.8" customHeight="1" x14ac:dyDescent="0.3">
      <c r="A10" s="7">
        <v>3</v>
      </c>
      <c r="B10" s="53" t="s">
        <v>44</v>
      </c>
      <c r="C10" s="38" t="s">
        <v>0</v>
      </c>
      <c r="D10" s="40" t="s">
        <v>5</v>
      </c>
      <c r="E10" s="36" t="s">
        <v>6</v>
      </c>
      <c r="F10" s="43" t="s">
        <v>4</v>
      </c>
      <c r="G10" s="55" t="s">
        <v>46</v>
      </c>
      <c r="H10" s="39" t="s">
        <v>3</v>
      </c>
      <c r="I10" s="42" t="s">
        <v>1</v>
      </c>
      <c r="J10" s="36" t="s">
        <v>6</v>
      </c>
      <c r="K10" s="39" t="s">
        <v>3</v>
      </c>
    </row>
    <row r="11" spans="1:18" ht="28.8" customHeight="1" x14ac:dyDescent="0.3">
      <c r="A11" s="7">
        <v>4</v>
      </c>
      <c r="B11" s="36" t="s">
        <v>6</v>
      </c>
      <c r="C11" s="53" t="s">
        <v>44</v>
      </c>
      <c r="D11" s="38" t="s">
        <v>0</v>
      </c>
      <c r="E11" s="40" t="s">
        <v>5</v>
      </c>
      <c r="F11" s="36" t="s">
        <v>6</v>
      </c>
      <c r="G11" s="43" t="s">
        <v>4</v>
      </c>
      <c r="H11" s="55" t="s">
        <v>46</v>
      </c>
      <c r="I11" s="39" t="s">
        <v>3</v>
      </c>
      <c r="J11" s="42" t="s">
        <v>1</v>
      </c>
      <c r="K11" s="36" t="s">
        <v>6</v>
      </c>
    </row>
    <row r="12" spans="1:18" ht="28.8" customHeight="1" x14ac:dyDescent="0.3">
      <c r="A12" s="7">
        <v>5</v>
      </c>
      <c r="B12" s="54" t="s">
        <v>45</v>
      </c>
      <c r="C12" s="36" t="s">
        <v>6</v>
      </c>
      <c r="D12" s="53" t="s">
        <v>44</v>
      </c>
      <c r="E12" s="38" t="s">
        <v>0</v>
      </c>
      <c r="F12" s="40" t="s">
        <v>5</v>
      </c>
      <c r="G12" s="36" t="s">
        <v>6</v>
      </c>
      <c r="H12" s="43" t="s">
        <v>4</v>
      </c>
      <c r="I12" s="55" t="s">
        <v>46</v>
      </c>
      <c r="J12" s="39" t="s">
        <v>3</v>
      </c>
      <c r="K12" s="42" t="s">
        <v>1</v>
      </c>
    </row>
    <row r="13" spans="1:18" ht="28.8" customHeight="1" x14ac:dyDescent="0.3">
      <c r="A13" s="7">
        <v>6</v>
      </c>
      <c r="B13" s="37" t="s">
        <v>2</v>
      </c>
      <c r="C13" s="54" t="s">
        <v>45</v>
      </c>
      <c r="D13" s="36" t="s">
        <v>6</v>
      </c>
      <c r="E13" s="53" t="s">
        <v>44</v>
      </c>
      <c r="F13" s="38" t="s">
        <v>0</v>
      </c>
      <c r="G13" s="40" t="s">
        <v>5</v>
      </c>
      <c r="H13" s="36" t="s">
        <v>6</v>
      </c>
      <c r="I13" s="43" t="s">
        <v>4</v>
      </c>
      <c r="J13" s="55" t="s">
        <v>46</v>
      </c>
      <c r="K13" s="39" t="s">
        <v>3</v>
      </c>
    </row>
    <row r="14" spans="1:18" ht="28.8" customHeight="1" x14ac:dyDescent="0.3">
      <c r="A14" s="7">
        <v>7</v>
      </c>
      <c r="B14" s="41" t="s">
        <v>28</v>
      </c>
      <c r="C14" s="37" t="s">
        <v>2</v>
      </c>
      <c r="D14" s="54" t="s">
        <v>45</v>
      </c>
      <c r="E14" s="36" t="s">
        <v>6</v>
      </c>
      <c r="F14" s="53" t="s">
        <v>44</v>
      </c>
      <c r="G14" s="38" t="s">
        <v>0</v>
      </c>
      <c r="H14" s="40" t="s">
        <v>5</v>
      </c>
      <c r="I14" s="36" t="s">
        <v>6</v>
      </c>
      <c r="J14" s="43" t="s">
        <v>4</v>
      </c>
      <c r="K14" s="55" t="s">
        <v>46</v>
      </c>
    </row>
    <row r="15" spans="1:18" ht="28.8" customHeight="1" x14ac:dyDescent="0.3">
      <c r="A15" s="7">
        <v>8</v>
      </c>
      <c r="B15" s="42" t="s">
        <v>1</v>
      </c>
      <c r="C15" s="41" t="s">
        <v>28</v>
      </c>
      <c r="D15" s="37" t="s">
        <v>2</v>
      </c>
      <c r="E15" s="54" t="s">
        <v>45</v>
      </c>
      <c r="F15" s="36" t="s">
        <v>6</v>
      </c>
      <c r="G15" s="53" t="s">
        <v>44</v>
      </c>
      <c r="H15" s="38" t="s">
        <v>0</v>
      </c>
      <c r="I15" s="40" t="s">
        <v>5</v>
      </c>
      <c r="J15" s="36" t="s">
        <v>6</v>
      </c>
      <c r="K15" s="43" t="s">
        <v>4</v>
      </c>
    </row>
    <row r="16" spans="1:18" ht="28.8" customHeight="1" x14ac:dyDescent="0.3">
      <c r="A16" s="7">
        <v>9</v>
      </c>
      <c r="B16" s="39" t="s">
        <v>3</v>
      </c>
      <c r="C16" s="42" t="s">
        <v>1</v>
      </c>
      <c r="D16" s="41" t="s">
        <v>28</v>
      </c>
      <c r="E16" s="37" t="s">
        <v>2</v>
      </c>
      <c r="F16" s="54" t="s">
        <v>45</v>
      </c>
      <c r="G16" s="36" t="s">
        <v>6</v>
      </c>
      <c r="H16" s="53" t="s">
        <v>44</v>
      </c>
      <c r="I16" s="38" t="s">
        <v>0</v>
      </c>
      <c r="J16" s="40" t="s">
        <v>5</v>
      </c>
      <c r="K16" s="36" t="s">
        <v>6</v>
      </c>
    </row>
    <row r="17" spans="1:11" ht="28.8" customHeight="1" x14ac:dyDescent="0.3">
      <c r="A17" s="7">
        <v>10</v>
      </c>
      <c r="B17" s="52" t="s">
        <v>47</v>
      </c>
      <c r="C17" s="39" t="s">
        <v>3</v>
      </c>
      <c r="D17" s="42" t="s">
        <v>1</v>
      </c>
      <c r="E17" s="41" t="s">
        <v>28</v>
      </c>
      <c r="F17" s="37" t="s">
        <v>2</v>
      </c>
      <c r="G17" s="54" t="s">
        <v>45</v>
      </c>
      <c r="H17" s="36" t="s">
        <v>6</v>
      </c>
      <c r="I17" s="53" t="s">
        <v>44</v>
      </c>
      <c r="J17" s="38" t="s">
        <v>0</v>
      </c>
      <c r="K17" s="40" t="s">
        <v>5</v>
      </c>
    </row>
    <row r="18" spans="1:11" ht="28.8" customHeight="1" x14ac:dyDescent="0.3">
      <c r="A18" s="7">
        <v>11</v>
      </c>
      <c r="B18" s="43" t="s">
        <v>4</v>
      </c>
      <c r="C18" s="52" t="s">
        <v>47</v>
      </c>
      <c r="D18" s="39" t="s">
        <v>3</v>
      </c>
      <c r="E18" s="42" t="s">
        <v>1</v>
      </c>
      <c r="F18" s="41" t="s">
        <v>28</v>
      </c>
      <c r="G18" s="37" t="s">
        <v>2</v>
      </c>
      <c r="H18" s="54" t="s">
        <v>45</v>
      </c>
      <c r="I18" s="36" t="s">
        <v>6</v>
      </c>
      <c r="J18" s="53" t="s">
        <v>44</v>
      </c>
      <c r="K18" s="38" t="s">
        <v>0</v>
      </c>
    </row>
    <row r="19" spans="1:11" ht="28.8" customHeight="1" x14ac:dyDescent="0.3">
      <c r="A19" s="7">
        <v>12</v>
      </c>
      <c r="B19" s="55" t="s">
        <v>46</v>
      </c>
      <c r="C19" s="43" t="s">
        <v>4</v>
      </c>
      <c r="D19" s="52" t="s">
        <v>47</v>
      </c>
      <c r="E19" s="39" t="s">
        <v>3</v>
      </c>
      <c r="F19" s="42" t="s">
        <v>1</v>
      </c>
      <c r="G19" s="41" t="s">
        <v>28</v>
      </c>
      <c r="H19" s="37" t="s">
        <v>2</v>
      </c>
      <c r="I19" s="54" t="s">
        <v>45</v>
      </c>
      <c r="J19" s="36" t="s">
        <v>6</v>
      </c>
      <c r="K19" s="53" t="s">
        <v>44</v>
      </c>
    </row>
    <row r="20" spans="1:11" ht="28.8" customHeight="1" x14ac:dyDescent="0.3">
      <c r="A20" s="7">
        <v>13</v>
      </c>
      <c r="B20" s="56" t="s">
        <v>29</v>
      </c>
      <c r="C20" s="55" t="s">
        <v>46</v>
      </c>
      <c r="D20" s="43" t="s">
        <v>4</v>
      </c>
      <c r="E20" s="52" t="s">
        <v>47</v>
      </c>
      <c r="F20" s="39" t="s">
        <v>3</v>
      </c>
      <c r="G20" s="42" t="s">
        <v>1</v>
      </c>
      <c r="H20" s="41" t="s">
        <v>28</v>
      </c>
      <c r="I20" s="37" t="s">
        <v>2</v>
      </c>
      <c r="J20" s="54" t="s">
        <v>45</v>
      </c>
      <c r="K20" s="36" t="s">
        <v>6</v>
      </c>
    </row>
    <row r="21" spans="1:11" ht="28.8" customHeight="1" x14ac:dyDescent="0.3">
      <c r="A21" s="7">
        <v>14</v>
      </c>
      <c r="B21" s="57" t="s">
        <v>53</v>
      </c>
      <c r="C21" s="56" t="s">
        <v>29</v>
      </c>
      <c r="D21" s="55" t="s">
        <v>46</v>
      </c>
      <c r="E21" s="43" t="s">
        <v>4</v>
      </c>
      <c r="F21" s="52" t="s">
        <v>47</v>
      </c>
      <c r="G21" s="39" t="s">
        <v>3</v>
      </c>
      <c r="H21" s="42" t="s">
        <v>1</v>
      </c>
      <c r="I21" s="41" t="s">
        <v>28</v>
      </c>
      <c r="J21" s="37" t="s">
        <v>2</v>
      </c>
      <c r="K21" s="54" t="s">
        <v>45</v>
      </c>
    </row>
    <row r="22" spans="1:11" ht="28.8" customHeight="1" x14ac:dyDescent="0.3">
      <c r="A22" s="7">
        <v>15</v>
      </c>
      <c r="B22" s="70" t="s">
        <v>60</v>
      </c>
      <c r="C22" s="57" t="s">
        <v>53</v>
      </c>
      <c r="D22" s="56" t="s">
        <v>29</v>
      </c>
      <c r="E22" s="55" t="s">
        <v>46</v>
      </c>
      <c r="F22" s="43" t="s">
        <v>4</v>
      </c>
      <c r="G22" s="52" t="s">
        <v>47</v>
      </c>
      <c r="H22" s="39" t="s">
        <v>3</v>
      </c>
      <c r="I22" s="42" t="s">
        <v>1</v>
      </c>
      <c r="J22" s="41" t="s">
        <v>28</v>
      </c>
      <c r="K22" s="37" t="s">
        <v>2</v>
      </c>
    </row>
    <row r="23" spans="1:11" ht="28.8" customHeight="1" x14ac:dyDescent="0.3">
      <c r="A23" s="7">
        <v>16</v>
      </c>
      <c r="B23" s="69" t="s">
        <v>61</v>
      </c>
      <c r="C23" s="70" t="s">
        <v>60</v>
      </c>
      <c r="D23" s="57" t="s">
        <v>53</v>
      </c>
      <c r="E23" s="56" t="s">
        <v>29</v>
      </c>
      <c r="F23" s="55" t="s">
        <v>46</v>
      </c>
      <c r="G23" s="43" t="s">
        <v>4</v>
      </c>
      <c r="H23" s="52" t="s">
        <v>47</v>
      </c>
      <c r="I23" s="39" t="s">
        <v>3</v>
      </c>
      <c r="J23" s="42" t="s">
        <v>1</v>
      </c>
      <c r="K23" s="41" t="s">
        <v>28</v>
      </c>
    </row>
    <row r="24" spans="1:11" ht="28.8" customHeight="1" x14ac:dyDescent="0.3">
      <c r="A24" s="7">
        <v>17</v>
      </c>
      <c r="B24" s="53" t="s">
        <v>44</v>
      </c>
      <c r="C24" s="71" t="s">
        <v>61</v>
      </c>
      <c r="D24" s="70" t="s">
        <v>60</v>
      </c>
      <c r="E24" s="57" t="s">
        <v>53</v>
      </c>
      <c r="F24" s="56" t="s">
        <v>29</v>
      </c>
      <c r="G24" s="55" t="s">
        <v>46</v>
      </c>
      <c r="H24" s="43" t="s">
        <v>4</v>
      </c>
      <c r="I24" s="52" t="s">
        <v>47</v>
      </c>
      <c r="J24" s="39" t="s">
        <v>3</v>
      </c>
      <c r="K24" s="42" t="s">
        <v>1</v>
      </c>
    </row>
    <row r="25" spans="1:11" ht="28.8" customHeight="1" x14ac:dyDescent="0.3">
      <c r="A25" s="7">
        <v>18</v>
      </c>
      <c r="B25" s="36" t="s">
        <v>6</v>
      </c>
      <c r="C25" s="53" t="s">
        <v>44</v>
      </c>
      <c r="D25" s="71" t="s">
        <v>61</v>
      </c>
      <c r="E25" s="70" t="s">
        <v>60</v>
      </c>
      <c r="F25" s="57" t="s">
        <v>53</v>
      </c>
      <c r="G25" s="56" t="s">
        <v>29</v>
      </c>
      <c r="H25" s="55" t="s">
        <v>46</v>
      </c>
      <c r="I25" s="43" t="s">
        <v>4</v>
      </c>
      <c r="J25" s="52" t="s">
        <v>47</v>
      </c>
      <c r="K25" s="39" t="s">
        <v>3</v>
      </c>
    </row>
    <row r="26" spans="1:11" s="34" customFormat="1" ht="28.8" customHeight="1" x14ac:dyDescent="0.3">
      <c r="A26" s="7">
        <v>19</v>
      </c>
      <c r="B26" s="54" t="s">
        <v>45</v>
      </c>
      <c r="C26" s="36" t="s">
        <v>6</v>
      </c>
      <c r="D26" s="53" t="s">
        <v>44</v>
      </c>
      <c r="E26" s="71" t="s">
        <v>61</v>
      </c>
      <c r="F26" s="70" t="s">
        <v>60</v>
      </c>
      <c r="G26" s="57" t="s">
        <v>53</v>
      </c>
      <c r="H26" s="56" t="s">
        <v>29</v>
      </c>
      <c r="I26" s="55" t="s">
        <v>46</v>
      </c>
      <c r="J26" s="43" t="s">
        <v>4</v>
      </c>
      <c r="K26" s="52" t="s">
        <v>47</v>
      </c>
    </row>
    <row r="27" spans="1:11" s="34" customFormat="1" ht="28.8" customHeight="1" x14ac:dyDescent="0.3">
      <c r="A27" s="7">
        <v>20</v>
      </c>
      <c r="B27" s="37" t="s">
        <v>2</v>
      </c>
      <c r="C27" s="54" t="s">
        <v>45</v>
      </c>
      <c r="D27" s="36" t="s">
        <v>6</v>
      </c>
      <c r="E27" s="53" t="s">
        <v>44</v>
      </c>
      <c r="F27" s="71" t="s">
        <v>61</v>
      </c>
      <c r="G27" s="70" t="s">
        <v>60</v>
      </c>
      <c r="H27" s="57" t="s">
        <v>53</v>
      </c>
      <c r="I27" s="56" t="s">
        <v>29</v>
      </c>
      <c r="J27" s="55" t="s">
        <v>46</v>
      </c>
      <c r="K27" s="43" t="s">
        <v>4</v>
      </c>
    </row>
    <row r="28" spans="1:11" s="34" customFormat="1" ht="28.8" customHeight="1" x14ac:dyDescent="0.3">
      <c r="A28" s="7">
        <v>21</v>
      </c>
      <c r="B28" s="41" t="s">
        <v>28</v>
      </c>
      <c r="C28" s="37" t="s">
        <v>2</v>
      </c>
      <c r="D28" s="54" t="s">
        <v>45</v>
      </c>
      <c r="E28" s="36" t="s">
        <v>6</v>
      </c>
      <c r="F28" s="53" t="s">
        <v>44</v>
      </c>
      <c r="G28" s="71" t="s">
        <v>61</v>
      </c>
      <c r="H28" s="70" t="s">
        <v>60</v>
      </c>
      <c r="I28" s="57" t="s">
        <v>53</v>
      </c>
      <c r="J28" s="56" t="s">
        <v>29</v>
      </c>
      <c r="K28" s="55" t="s">
        <v>46</v>
      </c>
    </row>
    <row r="29" spans="1:11" s="34" customFormat="1" ht="28.8" customHeight="1" x14ac:dyDescent="0.3">
      <c r="A29" s="7">
        <v>22</v>
      </c>
      <c r="B29" s="42" t="s">
        <v>1</v>
      </c>
      <c r="C29" s="41" t="s">
        <v>28</v>
      </c>
      <c r="D29" s="37" t="s">
        <v>2</v>
      </c>
      <c r="E29" s="54" t="s">
        <v>45</v>
      </c>
      <c r="F29" s="36" t="s">
        <v>6</v>
      </c>
      <c r="G29" s="53" t="s">
        <v>44</v>
      </c>
      <c r="H29" s="71" t="s">
        <v>61</v>
      </c>
      <c r="I29" s="70" t="s">
        <v>60</v>
      </c>
      <c r="J29" s="57" t="s">
        <v>53</v>
      </c>
      <c r="K29" s="56" t="s">
        <v>29</v>
      </c>
    </row>
    <row r="30" spans="1:11" s="34" customFormat="1" ht="28.8" customHeight="1" x14ac:dyDescent="0.3">
      <c r="A30" s="7">
        <v>23</v>
      </c>
      <c r="B30" s="39" t="s">
        <v>3</v>
      </c>
      <c r="C30" s="42" t="s">
        <v>1</v>
      </c>
      <c r="D30" s="41" t="s">
        <v>28</v>
      </c>
      <c r="E30" s="37" t="s">
        <v>2</v>
      </c>
      <c r="F30" s="54" t="s">
        <v>45</v>
      </c>
      <c r="G30" s="36" t="s">
        <v>6</v>
      </c>
      <c r="H30" s="53" t="s">
        <v>44</v>
      </c>
      <c r="I30" s="71" t="s">
        <v>61</v>
      </c>
      <c r="J30" s="70" t="s">
        <v>60</v>
      </c>
      <c r="K30" s="57" t="s">
        <v>53</v>
      </c>
    </row>
    <row r="31" spans="1:11" s="34" customFormat="1" ht="28.8" customHeight="1" x14ac:dyDescent="0.3">
      <c r="A31" s="7">
        <v>24</v>
      </c>
      <c r="B31" s="52" t="s">
        <v>47</v>
      </c>
      <c r="C31" s="39" t="s">
        <v>3</v>
      </c>
      <c r="D31" s="42" t="s">
        <v>1</v>
      </c>
      <c r="E31" s="41" t="s">
        <v>28</v>
      </c>
      <c r="F31" s="37" t="s">
        <v>2</v>
      </c>
      <c r="G31" s="54" t="s">
        <v>45</v>
      </c>
      <c r="H31" s="36" t="s">
        <v>6</v>
      </c>
      <c r="I31" s="53" t="s">
        <v>44</v>
      </c>
      <c r="J31" s="71" t="s">
        <v>61</v>
      </c>
      <c r="K31" s="70" t="s">
        <v>60</v>
      </c>
    </row>
    <row r="32" spans="1:11" s="34" customFormat="1" ht="28.8" customHeight="1" x14ac:dyDescent="0.3">
      <c r="A32" s="7">
        <v>25</v>
      </c>
      <c r="B32" s="43" t="s">
        <v>4</v>
      </c>
      <c r="C32" s="52" t="s">
        <v>47</v>
      </c>
      <c r="D32" s="39" t="s">
        <v>3</v>
      </c>
      <c r="E32" s="42" t="s">
        <v>1</v>
      </c>
      <c r="F32" s="41" t="s">
        <v>28</v>
      </c>
      <c r="G32" s="37" t="s">
        <v>2</v>
      </c>
      <c r="H32" s="54" t="s">
        <v>45</v>
      </c>
      <c r="I32" s="36" t="s">
        <v>6</v>
      </c>
      <c r="J32" s="53" t="s">
        <v>44</v>
      </c>
      <c r="K32" s="71" t="s">
        <v>61</v>
      </c>
    </row>
    <row r="33" spans="1:11" s="34" customFormat="1" ht="28.8" customHeight="1" x14ac:dyDescent="0.3">
      <c r="A33" s="7">
        <v>26</v>
      </c>
      <c r="B33" s="55" t="s">
        <v>46</v>
      </c>
      <c r="C33" s="43" t="s">
        <v>4</v>
      </c>
      <c r="D33" s="52" t="s">
        <v>47</v>
      </c>
      <c r="E33" s="39" t="s">
        <v>3</v>
      </c>
      <c r="F33" s="42" t="s">
        <v>1</v>
      </c>
      <c r="G33" s="41" t="s">
        <v>28</v>
      </c>
      <c r="H33" s="37" t="s">
        <v>2</v>
      </c>
      <c r="I33" s="54" t="s">
        <v>45</v>
      </c>
      <c r="J33" s="36" t="s">
        <v>6</v>
      </c>
      <c r="K33" s="53" t="s">
        <v>44</v>
      </c>
    </row>
    <row r="34" spans="1:11" s="34" customFormat="1" ht="28.8" customHeight="1" x14ac:dyDescent="0.3">
      <c r="A34" s="7">
        <v>27</v>
      </c>
      <c r="B34" s="56" t="s">
        <v>29</v>
      </c>
      <c r="C34" s="55" t="s">
        <v>46</v>
      </c>
      <c r="D34" s="43" t="s">
        <v>4</v>
      </c>
      <c r="E34" s="52" t="s">
        <v>47</v>
      </c>
      <c r="F34" s="39" t="s">
        <v>3</v>
      </c>
      <c r="G34" s="42" t="s">
        <v>1</v>
      </c>
      <c r="H34" s="41" t="s">
        <v>28</v>
      </c>
      <c r="I34" s="37" t="s">
        <v>2</v>
      </c>
      <c r="J34" s="54" t="s">
        <v>45</v>
      </c>
      <c r="K34" s="36" t="s">
        <v>6</v>
      </c>
    </row>
    <row r="35" spans="1:11" s="34" customFormat="1" ht="28.8" customHeight="1" x14ac:dyDescent="0.3">
      <c r="A35" s="7">
        <v>28</v>
      </c>
      <c r="B35" s="70" t="s">
        <v>60</v>
      </c>
      <c r="C35" s="56" t="s">
        <v>29</v>
      </c>
      <c r="D35" s="55" t="s">
        <v>46</v>
      </c>
      <c r="E35" s="43" t="s">
        <v>4</v>
      </c>
      <c r="F35" s="52" t="s">
        <v>47</v>
      </c>
      <c r="G35" s="39" t="s">
        <v>3</v>
      </c>
      <c r="H35" s="42" t="s">
        <v>1</v>
      </c>
      <c r="I35" s="41" t="s">
        <v>28</v>
      </c>
      <c r="J35" s="37" t="s">
        <v>2</v>
      </c>
      <c r="K35" s="54" t="s">
        <v>45</v>
      </c>
    </row>
    <row r="36" spans="1:11" s="34" customFormat="1" ht="28.8" customHeight="1" x14ac:dyDescent="0.3">
      <c r="A36" s="7">
        <v>29</v>
      </c>
      <c r="B36" s="40" t="s">
        <v>5</v>
      </c>
      <c r="C36" s="70" t="s">
        <v>60</v>
      </c>
      <c r="D36" s="56" t="s">
        <v>29</v>
      </c>
      <c r="E36" s="55" t="s">
        <v>46</v>
      </c>
      <c r="F36" s="43" t="s">
        <v>4</v>
      </c>
      <c r="G36" s="52" t="s">
        <v>47</v>
      </c>
      <c r="H36" s="39" t="s">
        <v>3</v>
      </c>
      <c r="I36" s="42" t="s">
        <v>1</v>
      </c>
      <c r="J36" s="41" t="s">
        <v>28</v>
      </c>
      <c r="K36" s="37" t="s">
        <v>2</v>
      </c>
    </row>
    <row r="37" spans="1:11" s="34" customFormat="1" ht="28.8" customHeight="1" x14ac:dyDescent="0.3">
      <c r="A37" s="7">
        <v>30</v>
      </c>
      <c r="B37" s="36" t="s">
        <v>6</v>
      </c>
      <c r="C37" s="40" t="s">
        <v>5</v>
      </c>
      <c r="D37" s="70" t="s">
        <v>60</v>
      </c>
      <c r="E37" s="56" t="s">
        <v>29</v>
      </c>
      <c r="F37" s="55" t="s">
        <v>46</v>
      </c>
      <c r="G37" s="43" t="s">
        <v>4</v>
      </c>
      <c r="H37" s="52" t="s">
        <v>47</v>
      </c>
      <c r="I37" s="39" t="s">
        <v>3</v>
      </c>
      <c r="J37" s="42" t="s">
        <v>1</v>
      </c>
      <c r="K37" s="41" t="s">
        <v>28</v>
      </c>
    </row>
    <row r="38" spans="1:11" ht="28.8" customHeight="1" x14ac:dyDescent="0.3">
      <c r="A38" s="7">
        <v>31</v>
      </c>
      <c r="B38" s="53" t="s">
        <v>44</v>
      </c>
      <c r="C38" s="36" t="s">
        <v>6</v>
      </c>
      <c r="D38" s="40" t="s">
        <v>5</v>
      </c>
      <c r="E38" s="70" t="s">
        <v>60</v>
      </c>
      <c r="F38" s="56" t="s">
        <v>29</v>
      </c>
      <c r="G38" s="55" t="s">
        <v>46</v>
      </c>
      <c r="H38" s="43" t="s">
        <v>4</v>
      </c>
      <c r="I38" s="52" t="s">
        <v>47</v>
      </c>
      <c r="J38" s="39" t="s">
        <v>3</v>
      </c>
      <c r="K38" s="42" t="s">
        <v>1</v>
      </c>
    </row>
    <row r="39" spans="1:11" ht="28.8" customHeight="1" x14ac:dyDescent="0.3">
      <c r="A39" s="7">
        <v>32</v>
      </c>
      <c r="B39" s="36" t="s">
        <v>6</v>
      </c>
      <c r="C39" s="53" t="s">
        <v>44</v>
      </c>
      <c r="D39" s="36" t="s">
        <v>6</v>
      </c>
      <c r="E39" s="40" t="s">
        <v>5</v>
      </c>
      <c r="F39" s="70" t="s">
        <v>60</v>
      </c>
      <c r="G39" s="56" t="s">
        <v>29</v>
      </c>
      <c r="H39" s="55" t="s">
        <v>46</v>
      </c>
      <c r="I39" s="43" t="s">
        <v>4</v>
      </c>
      <c r="J39" s="52" t="s">
        <v>47</v>
      </c>
      <c r="K39" s="39" t="s">
        <v>3</v>
      </c>
    </row>
    <row r="40" spans="1:11" ht="28.8" customHeight="1" x14ac:dyDescent="0.3">
      <c r="A40" s="7">
        <v>33</v>
      </c>
      <c r="B40" s="54" t="s">
        <v>45</v>
      </c>
      <c r="C40" s="36" t="s">
        <v>6</v>
      </c>
      <c r="D40" s="53" t="s">
        <v>44</v>
      </c>
      <c r="E40" s="36" t="s">
        <v>6</v>
      </c>
      <c r="F40" s="40" t="s">
        <v>5</v>
      </c>
      <c r="G40" s="70" t="s">
        <v>60</v>
      </c>
      <c r="H40" s="56" t="s">
        <v>29</v>
      </c>
      <c r="I40" s="55" t="s">
        <v>46</v>
      </c>
      <c r="J40" s="43" t="s">
        <v>4</v>
      </c>
      <c r="K40" s="52" t="s">
        <v>47</v>
      </c>
    </row>
    <row r="41" spans="1:11" ht="28.8" customHeight="1" x14ac:dyDescent="0.3">
      <c r="A41" s="7">
        <v>34</v>
      </c>
      <c r="B41" s="51" t="s">
        <v>9</v>
      </c>
      <c r="C41" s="54" t="s">
        <v>45</v>
      </c>
      <c r="D41" s="36" t="s">
        <v>6</v>
      </c>
      <c r="E41" s="53" t="s">
        <v>44</v>
      </c>
      <c r="F41" s="36" t="s">
        <v>6</v>
      </c>
      <c r="G41" s="40" t="s">
        <v>5</v>
      </c>
      <c r="H41" s="70" t="s">
        <v>60</v>
      </c>
      <c r="I41" s="56" t="s">
        <v>29</v>
      </c>
      <c r="J41" s="55" t="s">
        <v>46</v>
      </c>
      <c r="K41" s="43" t="s">
        <v>4</v>
      </c>
    </row>
    <row r="42" spans="1:11" ht="28.8" customHeight="1" x14ac:dyDescent="0.3">
      <c r="A42" s="7">
        <v>35</v>
      </c>
      <c r="B42" s="36" t="s">
        <v>6</v>
      </c>
      <c r="C42" s="51" t="s">
        <v>9</v>
      </c>
      <c r="D42" s="54" t="s">
        <v>45</v>
      </c>
      <c r="E42" s="36" t="s">
        <v>6</v>
      </c>
      <c r="F42" s="53" t="s">
        <v>44</v>
      </c>
      <c r="G42" s="36" t="s">
        <v>6</v>
      </c>
      <c r="H42" s="40" t="s">
        <v>5</v>
      </c>
      <c r="I42" s="70" t="s">
        <v>60</v>
      </c>
      <c r="J42" s="56" t="s">
        <v>29</v>
      </c>
      <c r="K42" s="55" t="s">
        <v>46</v>
      </c>
    </row>
    <row r="43" spans="1:11" ht="28.8" customHeight="1" x14ac:dyDescent="0.3">
      <c r="A43" s="7">
        <v>36</v>
      </c>
      <c r="B43" s="42" t="s">
        <v>1</v>
      </c>
      <c r="C43" s="36" t="s">
        <v>6</v>
      </c>
      <c r="D43" s="51" t="s">
        <v>9</v>
      </c>
      <c r="E43" s="54" t="s">
        <v>45</v>
      </c>
      <c r="F43" s="36" t="s">
        <v>6</v>
      </c>
      <c r="G43" s="53" t="s">
        <v>44</v>
      </c>
      <c r="H43" s="36" t="s">
        <v>6</v>
      </c>
      <c r="I43" s="40" t="s">
        <v>5</v>
      </c>
      <c r="J43" s="70" t="s">
        <v>60</v>
      </c>
      <c r="K43" s="56" t="s">
        <v>29</v>
      </c>
    </row>
    <row r="44" spans="1:11" ht="28.8" customHeight="1" x14ac:dyDescent="0.3">
      <c r="A44" s="7">
        <v>37</v>
      </c>
      <c r="B44" s="39" t="s">
        <v>3</v>
      </c>
      <c r="C44" s="42" t="s">
        <v>1</v>
      </c>
      <c r="D44" s="36" t="s">
        <v>6</v>
      </c>
      <c r="E44" s="51" t="s">
        <v>9</v>
      </c>
      <c r="F44" s="54" t="s">
        <v>45</v>
      </c>
      <c r="G44" s="36" t="s">
        <v>6</v>
      </c>
      <c r="H44" s="53" t="s">
        <v>44</v>
      </c>
      <c r="I44" s="36" t="s">
        <v>6</v>
      </c>
      <c r="J44" s="40" t="s">
        <v>5</v>
      </c>
      <c r="K44" s="70" t="s">
        <v>60</v>
      </c>
    </row>
    <row r="45" spans="1:11" ht="28.8" customHeight="1" x14ac:dyDescent="0.3">
      <c r="A45" s="7">
        <v>38</v>
      </c>
      <c r="B45" s="36" t="s">
        <v>6</v>
      </c>
      <c r="C45" s="39" t="s">
        <v>3</v>
      </c>
      <c r="D45" s="42" t="s">
        <v>1</v>
      </c>
      <c r="E45" s="36" t="s">
        <v>6</v>
      </c>
      <c r="F45" s="51" t="s">
        <v>9</v>
      </c>
      <c r="G45" s="54" t="s">
        <v>45</v>
      </c>
      <c r="H45" s="36" t="s">
        <v>6</v>
      </c>
      <c r="I45" s="53" t="s">
        <v>44</v>
      </c>
      <c r="J45" s="36" t="s">
        <v>6</v>
      </c>
      <c r="K45" s="40" t="s">
        <v>5</v>
      </c>
    </row>
    <row r="46" spans="1:11" ht="28.8" customHeight="1" x14ac:dyDescent="0.3">
      <c r="A46" s="7">
        <v>39</v>
      </c>
      <c r="B46" s="53" t="s">
        <v>44</v>
      </c>
      <c r="C46" s="36" t="s">
        <v>6</v>
      </c>
      <c r="D46" s="39" t="s">
        <v>3</v>
      </c>
      <c r="E46" s="42" t="s">
        <v>1</v>
      </c>
      <c r="F46" s="36" t="s">
        <v>6</v>
      </c>
      <c r="G46" s="51" t="s">
        <v>9</v>
      </c>
      <c r="H46" s="54" t="s">
        <v>45</v>
      </c>
      <c r="I46" s="36" t="s">
        <v>6</v>
      </c>
      <c r="J46" s="53" t="s">
        <v>44</v>
      </c>
      <c r="K46" s="36" t="s">
        <v>6</v>
      </c>
    </row>
    <row r="47" spans="1:11" ht="28.8" customHeight="1" x14ac:dyDescent="0.3">
      <c r="A47" s="7">
        <v>40</v>
      </c>
      <c r="B47" s="36" t="s">
        <v>6</v>
      </c>
      <c r="C47" s="53" t="s">
        <v>44</v>
      </c>
      <c r="D47" s="36" t="s">
        <v>6</v>
      </c>
      <c r="E47" s="39" t="s">
        <v>3</v>
      </c>
      <c r="F47" s="42" t="s">
        <v>1</v>
      </c>
      <c r="G47" s="36" t="s">
        <v>6</v>
      </c>
      <c r="H47" s="51" t="s">
        <v>9</v>
      </c>
      <c r="I47" s="54" t="s">
        <v>45</v>
      </c>
      <c r="J47" s="36" t="s">
        <v>6</v>
      </c>
      <c r="K47" s="53" t="s">
        <v>44</v>
      </c>
    </row>
    <row r="48" spans="1:11" ht="28.8" customHeight="1" x14ac:dyDescent="0.3">
      <c r="A48" s="7">
        <v>41</v>
      </c>
      <c r="B48" s="43" t="s">
        <v>4</v>
      </c>
      <c r="C48" s="36" t="s">
        <v>6</v>
      </c>
      <c r="D48" s="53" t="s">
        <v>44</v>
      </c>
      <c r="E48" s="36" t="s">
        <v>6</v>
      </c>
      <c r="F48" s="39" t="s">
        <v>3</v>
      </c>
      <c r="G48" s="42" t="s">
        <v>1</v>
      </c>
      <c r="H48" s="36" t="s">
        <v>6</v>
      </c>
      <c r="I48" s="51" t="s">
        <v>9</v>
      </c>
      <c r="J48" s="54" t="s">
        <v>45</v>
      </c>
      <c r="K48" s="36" t="s">
        <v>6</v>
      </c>
    </row>
    <row r="49" spans="1:11" ht="28.8" customHeight="1" x14ac:dyDescent="0.3">
      <c r="A49" s="7">
        <v>42</v>
      </c>
      <c r="B49" s="55" t="s">
        <v>46</v>
      </c>
      <c r="C49" s="43" t="s">
        <v>4</v>
      </c>
      <c r="D49" s="36" t="s">
        <v>6</v>
      </c>
      <c r="E49" s="53" t="s">
        <v>44</v>
      </c>
      <c r="F49" s="36" t="s">
        <v>6</v>
      </c>
      <c r="G49" s="39" t="s">
        <v>3</v>
      </c>
      <c r="H49" s="42" t="s">
        <v>1</v>
      </c>
      <c r="I49" s="36" t="s">
        <v>6</v>
      </c>
      <c r="J49" s="51" t="s">
        <v>9</v>
      </c>
      <c r="K49" s="54" t="s">
        <v>45</v>
      </c>
    </row>
    <row r="50" spans="1:11" ht="28.8" customHeight="1" x14ac:dyDescent="0.3">
      <c r="A50" s="7">
        <v>43</v>
      </c>
      <c r="B50" s="36" t="s">
        <v>6</v>
      </c>
      <c r="C50" s="55" t="s">
        <v>46</v>
      </c>
      <c r="D50" s="43" t="s">
        <v>4</v>
      </c>
      <c r="E50" s="36" t="s">
        <v>6</v>
      </c>
      <c r="F50" s="53" t="s">
        <v>44</v>
      </c>
      <c r="G50" s="36" t="s">
        <v>6</v>
      </c>
      <c r="H50" s="39" t="s">
        <v>3</v>
      </c>
      <c r="I50" s="42" t="s">
        <v>1</v>
      </c>
      <c r="J50" s="36" t="s">
        <v>6</v>
      </c>
      <c r="K50" s="51" t="s">
        <v>9</v>
      </c>
    </row>
    <row r="51" spans="1:11" ht="28.8" customHeight="1" x14ac:dyDescent="0.3">
      <c r="A51" s="7">
        <v>44</v>
      </c>
      <c r="B51" s="71" t="s">
        <v>61</v>
      </c>
      <c r="C51" s="36" t="s">
        <v>6</v>
      </c>
      <c r="D51" s="55" t="s">
        <v>46</v>
      </c>
      <c r="E51" s="43" t="s">
        <v>4</v>
      </c>
      <c r="F51" s="36" t="s">
        <v>6</v>
      </c>
      <c r="G51" s="53" t="s">
        <v>44</v>
      </c>
      <c r="H51" s="36" t="s">
        <v>6</v>
      </c>
      <c r="I51" s="39" t="s">
        <v>3</v>
      </c>
      <c r="J51" s="42" t="s">
        <v>1</v>
      </c>
      <c r="K51" s="36" t="s">
        <v>6</v>
      </c>
    </row>
    <row r="52" spans="1:11" ht="28.8" customHeight="1" x14ac:dyDescent="0.3">
      <c r="A52" s="7">
        <v>45</v>
      </c>
      <c r="B52" s="36" t="s">
        <v>6</v>
      </c>
      <c r="C52" s="71" t="s">
        <v>61</v>
      </c>
      <c r="D52" s="36" t="s">
        <v>6</v>
      </c>
      <c r="E52" s="55" t="s">
        <v>46</v>
      </c>
      <c r="F52" s="43" t="s">
        <v>4</v>
      </c>
      <c r="G52" s="36" t="s">
        <v>6</v>
      </c>
      <c r="H52" s="53" t="s">
        <v>44</v>
      </c>
      <c r="I52" s="36" t="s">
        <v>6</v>
      </c>
      <c r="J52" s="39" t="s">
        <v>3</v>
      </c>
      <c r="K52" s="42" t="s">
        <v>1</v>
      </c>
    </row>
    <row r="53" spans="1:11" ht="28.8" customHeight="1" x14ac:dyDescent="0.3">
      <c r="A53" s="7">
        <v>46</v>
      </c>
      <c r="B53" s="42" t="s">
        <v>1</v>
      </c>
      <c r="C53" s="36" t="s">
        <v>6</v>
      </c>
      <c r="D53" s="71" t="s">
        <v>61</v>
      </c>
      <c r="E53" s="36" t="s">
        <v>6</v>
      </c>
      <c r="F53" s="55" t="s">
        <v>46</v>
      </c>
      <c r="G53" s="43" t="s">
        <v>4</v>
      </c>
      <c r="H53" s="36" t="s">
        <v>6</v>
      </c>
      <c r="I53" s="53" t="s">
        <v>44</v>
      </c>
      <c r="J53" s="36" t="s">
        <v>6</v>
      </c>
      <c r="K53" s="39" t="s">
        <v>3</v>
      </c>
    </row>
    <row r="54" spans="1:11" ht="28.8" customHeight="1" x14ac:dyDescent="0.3">
      <c r="A54" s="7">
        <v>47</v>
      </c>
      <c r="B54" s="36" t="s">
        <v>6</v>
      </c>
      <c r="C54" s="38" t="s">
        <v>0</v>
      </c>
      <c r="D54" s="36" t="s">
        <v>6</v>
      </c>
      <c r="E54" s="71" t="s">
        <v>61</v>
      </c>
      <c r="F54" s="36" t="s">
        <v>6</v>
      </c>
      <c r="G54" s="55" t="s">
        <v>46</v>
      </c>
      <c r="H54" s="43" t="s">
        <v>4</v>
      </c>
      <c r="I54" s="36" t="s">
        <v>6</v>
      </c>
      <c r="J54" s="53" t="s">
        <v>44</v>
      </c>
      <c r="K54" s="36" t="s">
        <v>6</v>
      </c>
    </row>
    <row r="55" spans="1:11" ht="28.8" customHeight="1" x14ac:dyDescent="0.3">
      <c r="A55" s="7">
        <v>48</v>
      </c>
      <c r="B55" s="43" t="s">
        <v>4</v>
      </c>
      <c r="C55" s="36" t="s">
        <v>6</v>
      </c>
      <c r="D55" s="42" t="s">
        <v>1</v>
      </c>
      <c r="E55" s="36" t="s">
        <v>6</v>
      </c>
      <c r="F55" s="71" t="s">
        <v>61</v>
      </c>
      <c r="G55" s="36" t="s">
        <v>6</v>
      </c>
      <c r="H55" s="55" t="s">
        <v>46</v>
      </c>
      <c r="I55" s="43" t="s">
        <v>4</v>
      </c>
      <c r="J55" s="36" t="s">
        <v>6</v>
      </c>
      <c r="K55" s="53" t="s">
        <v>44</v>
      </c>
    </row>
    <row r="56" spans="1:11" ht="28.8" customHeight="1" x14ac:dyDescent="0.3">
      <c r="A56" s="7">
        <v>49</v>
      </c>
      <c r="B56" s="42" t="s">
        <v>1</v>
      </c>
      <c r="C56" s="43" t="s">
        <v>4</v>
      </c>
      <c r="D56" s="38" t="s">
        <v>0</v>
      </c>
      <c r="E56" s="42" t="s">
        <v>1</v>
      </c>
      <c r="F56" s="36" t="s">
        <v>6</v>
      </c>
      <c r="G56" s="71" t="s">
        <v>61</v>
      </c>
      <c r="H56" s="36" t="s">
        <v>6</v>
      </c>
      <c r="I56" s="55" t="s">
        <v>46</v>
      </c>
      <c r="J56" s="43" t="s">
        <v>4</v>
      </c>
      <c r="K56" s="36" t="s">
        <v>6</v>
      </c>
    </row>
    <row r="57" spans="1:11" ht="28.8" customHeight="1" x14ac:dyDescent="0.3">
      <c r="A57" s="7">
        <v>50</v>
      </c>
      <c r="B57" s="36" t="s">
        <v>6</v>
      </c>
      <c r="C57" s="42" t="s">
        <v>1</v>
      </c>
      <c r="D57" s="43" t="s">
        <v>4</v>
      </c>
      <c r="E57" s="36" t="s">
        <v>6</v>
      </c>
      <c r="F57" s="42" t="s">
        <v>1</v>
      </c>
      <c r="G57" s="36" t="s">
        <v>6</v>
      </c>
      <c r="H57" s="71" t="s">
        <v>61</v>
      </c>
      <c r="I57" s="36" t="s">
        <v>6</v>
      </c>
      <c r="J57" s="55" t="s">
        <v>46</v>
      </c>
      <c r="K57" s="43" t="s">
        <v>4</v>
      </c>
    </row>
    <row r="58" spans="1:11" ht="28.8" customHeight="1" x14ac:dyDescent="0.3">
      <c r="A58" s="7">
        <v>51</v>
      </c>
      <c r="B58" s="42" t="s">
        <v>1</v>
      </c>
      <c r="C58" s="36" t="s">
        <v>6</v>
      </c>
      <c r="D58" s="42" t="s">
        <v>1</v>
      </c>
      <c r="E58" s="43" t="s">
        <v>4</v>
      </c>
      <c r="F58" s="36" t="s">
        <v>6</v>
      </c>
      <c r="G58" s="42" t="s">
        <v>1</v>
      </c>
      <c r="H58" s="36" t="s">
        <v>6</v>
      </c>
      <c r="I58" s="71" t="s">
        <v>61</v>
      </c>
      <c r="J58" s="36" t="s">
        <v>6</v>
      </c>
      <c r="K58" s="55" t="s">
        <v>46</v>
      </c>
    </row>
    <row r="59" spans="1:11" s="34" customFormat="1" ht="28.8" customHeight="1" x14ac:dyDescent="0.3">
      <c r="A59" s="7">
        <v>52</v>
      </c>
      <c r="B59" s="43" t="s">
        <v>4</v>
      </c>
      <c r="C59" s="42" t="s">
        <v>1</v>
      </c>
      <c r="D59" s="36" t="s">
        <v>6</v>
      </c>
      <c r="E59" s="42" t="s">
        <v>1</v>
      </c>
      <c r="F59" s="43" t="s">
        <v>4</v>
      </c>
      <c r="G59" s="36" t="s">
        <v>6</v>
      </c>
      <c r="H59" s="42" t="s">
        <v>1</v>
      </c>
      <c r="I59" s="36" t="s">
        <v>6</v>
      </c>
      <c r="J59" s="71" t="s">
        <v>61</v>
      </c>
      <c r="K59" s="36" t="s">
        <v>6</v>
      </c>
    </row>
    <row r="60" spans="1:11" ht="28.8" customHeight="1" x14ac:dyDescent="0.3">
      <c r="A60" s="7">
        <v>53</v>
      </c>
      <c r="B60" s="36" t="s">
        <v>6</v>
      </c>
      <c r="C60" s="43" t="s">
        <v>4</v>
      </c>
      <c r="D60" s="42" t="s">
        <v>1</v>
      </c>
      <c r="E60" s="36" t="s">
        <v>6</v>
      </c>
      <c r="F60" s="42" t="s">
        <v>1</v>
      </c>
      <c r="G60" s="43" t="s">
        <v>4</v>
      </c>
      <c r="H60" s="54" t="s">
        <v>45</v>
      </c>
      <c r="I60" s="42" t="s">
        <v>1</v>
      </c>
      <c r="J60" s="36" t="s">
        <v>6</v>
      </c>
      <c r="K60" s="71" t="s">
        <v>61</v>
      </c>
    </row>
    <row r="61" spans="1:11" ht="28.8" customHeight="1" x14ac:dyDescent="0.3">
      <c r="A61" s="7">
        <v>54</v>
      </c>
      <c r="B61" s="43" t="s">
        <v>4</v>
      </c>
      <c r="C61" s="36" t="s">
        <v>6</v>
      </c>
      <c r="D61" s="43" t="s">
        <v>4</v>
      </c>
      <c r="E61" s="42" t="s">
        <v>1</v>
      </c>
      <c r="F61" s="36" t="s">
        <v>6</v>
      </c>
      <c r="G61" s="42" t="s">
        <v>1</v>
      </c>
      <c r="H61" s="43" t="s">
        <v>4</v>
      </c>
      <c r="I61" s="36" t="s">
        <v>6</v>
      </c>
      <c r="J61" s="42" t="s">
        <v>1</v>
      </c>
      <c r="K61" s="36" t="s">
        <v>6</v>
      </c>
    </row>
    <row r="62" spans="1:11" ht="28.8" customHeight="1" x14ac:dyDescent="0.3">
      <c r="A62" s="7">
        <v>55</v>
      </c>
      <c r="B62" s="38" t="s">
        <v>0</v>
      </c>
      <c r="C62" s="43" t="s">
        <v>4</v>
      </c>
      <c r="D62" s="36" t="s">
        <v>6</v>
      </c>
      <c r="E62" s="43" t="s">
        <v>4</v>
      </c>
      <c r="F62" s="42" t="s">
        <v>1</v>
      </c>
      <c r="G62" s="36" t="s">
        <v>6</v>
      </c>
      <c r="H62" s="42" t="s">
        <v>1</v>
      </c>
      <c r="I62" s="43" t="s">
        <v>4</v>
      </c>
      <c r="J62" s="36" t="s">
        <v>6</v>
      </c>
      <c r="K62" s="42" t="s">
        <v>1</v>
      </c>
    </row>
    <row r="63" spans="1:11" ht="28.8" customHeight="1" x14ac:dyDescent="0.3">
      <c r="A63" s="7">
        <v>56</v>
      </c>
      <c r="B63" s="36" t="s">
        <v>6</v>
      </c>
      <c r="C63" s="38" t="s">
        <v>0</v>
      </c>
      <c r="D63" s="43" t="s">
        <v>4</v>
      </c>
      <c r="E63" s="36" t="s">
        <v>6</v>
      </c>
      <c r="F63" s="43" t="s">
        <v>4</v>
      </c>
      <c r="G63" s="42" t="s">
        <v>1</v>
      </c>
      <c r="H63" s="36" t="s">
        <v>6</v>
      </c>
      <c r="I63" s="42" t="s">
        <v>1</v>
      </c>
      <c r="J63" s="43" t="s">
        <v>4</v>
      </c>
      <c r="K63" s="36" t="s">
        <v>6</v>
      </c>
    </row>
    <row r="64" spans="1:11" ht="28.8" customHeight="1" x14ac:dyDescent="0.3">
      <c r="A64" s="7">
        <v>57</v>
      </c>
      <c r="B64" s="43" t="s">
        <v>4</v>
      </c>
      <c r="C64" s="36" t="s">
        <v>6</v>
      </c>
      <c r="D64" s="38" t="s">
        <v>0</v>
      </c>
      <c r="E64" s="43" t="s">
        <v>4</v>
      </c>
      <c r="F64" s="36" t="s">
        <v>6</v>
      </c>
      <c r="G64" s="43" t="s">
        <v>4</v>
      </c>
      <c r="H64" s="42" t="s">
        <v>1</v>
      </c>
      <c r="I64" s="36" t="s">
        <v>6</v>
      </c>
      <c r="J64" s="42" t="s">
        <v>1</v>
      </c>
      <c r="K64" s="43" t="s">
        <v>4</v>
      </c>
    </row>
    <row r="65" spans="1:11" ht="28.8" customHeight="1" x14ac:dyDescent="0.3">
      <c r="A65" s="7">
        <v>58</v>
      </c>
      <c r="B65" s="36" t="s">
        <v>6</v>
      </c>
      <c r="C65" s="43" t="s">
        <v>4</v>
      </c>
      <c r="D65" s="36" t="s">
        <v>6</v>
      </c>
      <c r="E65" s="38" t="s">
        <v>0</v>
      </c>
      <c r="F65" s="43" t="s">
        <v>4</v>
      </c>
      <c r="G65" s="36" t="s">
        <v>6</v>
      </c>
      <c r="H65" s="43" t="s">
        <v>4</v>
      </c>
      <c r="I65" s="42" t="s">
        <v>1</v>
      </c>
      <c r="J65" s="36" t="s">
        <v>6</v>
      </c>
      <c r="K65" s="42" t="s">
        <v>1</v>
      </c>
    </row>
    <row r="66" spans="1:11" ht="28.8" customHeight="1" x14ac:dyDescent="0.3">
      <c r="A66" s="7">
        <v>59</v>
      </c>
      <c r="B66" s="43" t="s">
        <v>4</v>
      </c>
      <c r="C66" s="36" t="s">
        <v>6</v>
      </c>
      <c r="D66" s="43" t="s">
        <v>4</v>
      </c>
      <c r="E66" s="36" t="s">
        <v>6</v>
      </c>
      <c r="F66" s="38" t="s">
        <v>0</v>
      </c>
      <c r="G66" s="43" t="s">
        <v>4</v>
      </c>
      <c r="H66" s="36" t="s">
        <v>6</v>
      </c>
      <c r="I66" s="43" t="s">
        <v>4</v>
      </c>
      <c r="J66" s="42" t="s">
        <v>1</v>
      </c>
      <c r="K66" s="36" t="s">
        <v>6</v>
      </c>
    </row>
    <row r="67" spans="1:11" ht="28.8" customHeight="1" x14ac:dyDescent="0.3">
      <c r="A67" s="7">
        <v>60</v>
      </c>
      <c r="B67" s="36" t="s">
        <v>6</v>
      </c>
      <c r="C67" s="43" t="s">
        <v>4</v>
      </c>
      <c r="D67" s="36" t="s">
        <v>6</v>
      </c>
      <c r="E67" s="43" t="s">
        <v>4</v>
      </c>
      <c r="F67" s="36" t="s">
        <v>6</v>
      </c>
      <c r="G67" s="38" t="s">
        <v>0</v>
      </c>
      <c r="H67" s="43" t="s">
        <v>4</v>
      </c>
      <c r="I67" s="36" t="s">
        <v>6</v>
      </c>
      <c r="J67" s="43" t="s">
        <v>4</v>
      </c>
      <c r="K67" s="42" t="s">
        <v>1</v>
      </c>
    </row>
    <row r="68" spans="1:11" ht="28.8" customHeight="1" x14ac:dyDescent="0.3">
      <c r="A68" s="7">
        <v>61</v>
      </c>
      <c r="B68" s="37" t="s">
        <v>2</v>
      </c>
      <c r="C68" s="36" t="s">
        <v>6</v>
      </c>
      <c r="D68" s="43" t="s">
        <v>4</v>
      </c>
      <c r="E68" s="36" t="s">
        <v>6</v>
      </c>
      <c r="F68" s="43" t="s">
        <v>4</v>
      </c>
      <c r="G68" s="36" t="s">
        <v>6</v>
      </c>
      <c r="H68" s="38" t="s">
        <v>0</v>
      </c>
      <c r="I68" s="43" t="s">
        <v>4</v>
      </c>
      <c r="J68" s="36" t="s">
        <v>6</v>
      </c>
      <c r="K68" s="43" t="s">
        <v>4</v>
      </c>
    </row>
    <row r="69" spans="1:11" ht="28.8" customHeight="1" x14ac:dyDescent="0.3">
      <c r="A69" s="7">
        <v>62</v>
      </c>
      <c r="B69" s="36" t="s">
        <v>6</v>
      </c>
      <c r="C69" s="37" t="s">
        <v>2</v>
      </c>
      <c r="D69" s="36" t="s">
        <v>6</v>
      </c>
      <c r="E69" s="43" t="s">
        <v>4</v>
      </c>
      <c r="F69" s="36" t="s">
        <v>6</v>
      </c>
      <c r="G69" s="43" t="s">
        <v>4</v>
      </c>
      <c r="H69" s="36" t="s">
        <v>6</v>
      </c>
      <c r="I69" s="38" t="s">
        <v>0</v>
      </c>
      <c r="J69" s="43" t="s">
        <v>4</v>
      </c>
      <c r="K69" s="36" t="s">
        <v>6</v>
      </c>
    </row>
    <row r="70" spans="1:11" ht="28.8" customHeight="1" x14ac:dyDescent="0.3">
      <c r="A70" s="7">
        <v>63</v>
      </c>
      <c r="B70" s="54" t="s">
        <v>45</v>
      </c>
      <c r="C70" s="36" t="s">
        <v>6</v>
      </c>
      <c r="D70" s="38" t="s">
        <v>0</v>
      </c>
      <c r="E70" s="36" t="s">
        <v>6</v>
      </c>
      <c r="F70" s="43" t="s">
        <v>4</v>
      </c>
      <c r="G70" s="36" t="s">
        <v>6</v>
      </c>
      <c r="H70" s="43" t="s">
        <v>4</v>
      </c>
      <c r="I70" s="36" t="s">
        <v>6</v>
      </c>
      <c r="J70" s="38" t="s">
        <v>0</v>
      </c>
      <c r="K70" s="43" t="s">
        <v>4</v>
      </c>
    </row>
    <row r="71" spans="1:11" ht="28.8" customHeight="1" x14ac:dyDescent="0.3">
      <c r="A71" s="7">
        <v>64</v>
      </c>
      <c r="B71" s="36" t="s">
        <v>6</v>
      </c>
      <c r="C71" s="54" t="s">
        <v>45</v>
      </c>
      <c r="D71" s="36" t="s">
        <v>6</v>
      </c>
      <c r="E71" s="39" t="s">
        <v>3</v>
      </c>
      <c r="F71" s="36" t="s">
        <v>6</v>
      </c>
      <c r="G71" s="43" t="s">
        <v>4</v>
      </c>
      <c r="H71" s="36" t="s">
        <v>6</v>
      </c>
      <c r="I71" s="43" t="s">
        <v>4</v>
      </c>
      <c r="J71" s="36" t="s">
        <v>6</v>
      </c>
      <c r="K71" s="38" t="s">
        <v>0</v>
      </c>
    </row>
    <row r="72" spans="1:11" ht="28.8" customHeight="1" x14ac:dyDescent="0.3">
      <c r="A72" s="7">
        <v>65</v>
      </c>
      <c r="B72" s="42" t="s">
        <v>1</v>
      </c>
      <c r="C72" s="36" t="s">
        <v>6</v>
      </c>
      <c r="D72" s="54" t="s">
        <v>45</v>
      </c>
      <c r="E72" s="36" t="s">
        <v>6</v>
      </c>
      <c r="F72" s="55" t="s">
        <v>46</v>
      </c>
      <c r="G72" s="36" t="s">
        <v>6</v>
      </c>
      <c r="H72" s="43" t="s">
        <v>4</v>
      </c>
      <c r="I72" s="36" t="s">
        <v>6</v>
      </c>
      <c r="J72" s="43" t="s">
        <v>4</v>
      </c>
      <c r="K72" s="36" t="s">
        <v>6</v>
      </c>
    </row>
    <row r="73" spans="1:11" ht="28.8" customHeight="1" x14ac:dyDescent="0.3">
      <c r="A73" s="7">
        <v>66</v>
      </c>
      <c r="B73" s="36" t="s">
        <v>6</v>
      </c>
      <c r="C73" s="42" t="s">
        <v>1</v>
      </c>
      <c r="D73" s="36" t="s">
        <v>6</v>
      </c>
      <c r="E73" s="54" t="s">
        <v>45</v>
      </c>
      <c r="F73" s="36" t="s">
        <v>6</v>
      </c>
      <c r="G73" s="38" t="s">
        <v>0</v>
      </c>
      <c r="H73" s="36" t="s">
        <v>6</v>
      </c>
      <c r="I73" s="43" t="s">
        <v>4</v>
      </c>
      <c r="J73" s="36" t="s">
        <v>6</v>
      </c>
      <c r="K73" s="43" t="s">
        <v>4</v>
      </c>
    </row>
    <row r="74" spans="1:11" ht="28.8" customHeight="1" x14ac:dyDescent="0.3">
      <c r="A74" s="7">
        <v>67</v>
      </c>
      <c r="B74" s="42" t="s">
        <v>1</v>
      </c>
      <c r="C74" s="36" t="s">
        <v>6</v>
      </c>
      <c r="D74" s="42" t="s">
        <v>1</v>
      </c>
      <c r="E74" s="36" t="s">
        <v>6</v>
      </c>
      <c r="F74" s="54" t="s">
        <v>45</v>
      </c>
      <c r="G74" s="36" t="s">
        <v>6</v>
      </c>
      <c r="H74" s="39" t="s">
        <v>3</v>
      </c>
      <c r="I74" s="36" t="s">
        <v>6</v>
      </c>
      <c r="J74" s="43" t="s">
        <v>4</v>
      </c>
      <c r="K74" s="36" t="s">
        <v>6</v>
      </c>
    </row>
    <row r="75" spans="1:11" ht="28.8" customHeight="1" x14ac:dyDescent="0.3">
      <c r="A75" s="7">
        <v>68</v>
      </c>
      <c r="B75" s="43" t="s">
        <v>4</v>
      </c>
      <c r="C75" s="42" t="s">
        <v>1</v>
      </c>
      <c r="D75" s="36" t="s">
        <v>6</v>
      </c>
      <c r="E75" s="42" t="s">
        <v>1</v>
      </c>
      <c r="F75" s="36" t="s">
        <v>6</v>
      </c>
      <c r="G75" s="54" t="s">
        <v>45</v>
      </c>
      <c r="H75" s="36" t="s">
        <v>6</v>
      </c>
      <c r="I75" s="38" t="s">
        <v>0</v>
      </c>
      <c r="J75" s="36" t="s">
        <v>6</v>
      </c>
      <c r="K75" s="43" t="s">
        <v>4</v>
      </c>
    </row>
    <row r="76" spans="1:11" ht="28.8" customHeight="1" x14ac:dyDescent="0.3">
      <c r="A76" s="7">
        <v>69</v>
      </c>
      <c r="B76" s="36" t="s">
        <v>6</v>
      </c>
      <c r="C76" s="43" t="s">
        <v>4</v>
      </c>
      <c r="D76" s="42" t="s">
        <v>1</v>
      </c>
      <c r="E76" s="36" t="s">
        <v>6</v>
      </c>
      <c r="F76" s="42" t="s">
        <v>1</v>
      </c>
      <c r="G76" s="36" t="s">
        <v>6</v>
      </c>
      <c r="H76" s="54" t="s">
        <v>45</v>
      </c>
      <c r="I76" s="36" t="s">
        <v>6</v>
      </c>
      <c r="J76" s="39" t="s">
        <v>3</v>
      </c>
      <c r="K76" s="36" t="s">
        <v>6</v>
      </c>
    </row>
    <row r="77" spans="1:11" ht="28.8" customHeight="1" x14ac:dyDescent="0.3">
      <c r="A77" s="7">
        <v>70</v>
      </c>
      <c r="B77" s="57" t="s">
        <v>53</v>
      </c>
      <c r="C77" s="36" t="s">
        <v>6</v>
      </c>
      <c r="D77" s="43" t="s">
        <v>4</v>
      </c>
      <c r="E77" s="42" t="s">
        <v>1</v>
      </c>
      <c r="F77" s="36" t="s">
        <v>6</v>
      </c>
      <c r="G77" s="42" t="s">
        <v>1</v>
      </c>
      <c r="H77" s="36" t="s">
        <v>6</v>
      </c>
      <c r="I77" s="54" t="s">
        <v>45</v>
      </c>
      <c r="J77" s="36" t="s">
        <v>6</v>
      </c>
      <c r="K77" s="37" t="s">
        <v>2</v>
      </c>
    </row>
    <row r="78" spans="1:11" ht="28.8" customHeight="1" x14ac:dyDescent="0.3">
      <c r="A78" s="7">
        <v>71</v>
      </c>
      <c r="B78" s="36" t="s">
        <v>6</v>
      </c>
      <c r="C78" s="57" t="s">
        <v>53</v>
      </c>
      <c r="D78" s="36" t="s">
        <v>6</v>
      </c>
      <c r="E78" s="43" t="s">
        <v>4</v>
      </c>
      <c r="F78" s="42" t="s">
        <v>1</v>
      </c>
      <c r="G78" s="36" t="s">
        <v>6</v>
      </c>
      <c r="H78" s="42" t="s">
        <v>1</v>
      </c>
      <c r="I78" s="36" t="s">
        <v>6</v>
      </c>
      <c r="J78" s="54" t="s">
        <v>45</v>
      </c>
      <c r="K78" s="36" t="s">
        <v>6</v>
      </c>
    </row>
    <row r="79" spans="1:11" ht="28.8" customHeight="1" x14ac:dyDescent="0.3">
      <c r="A79" s="7">
        <v>72</v>
      </c>
      <c r="B79" s="42" t="s">
        <v>1</v>
      </c>
      <c r="C79" s="36" t="s">
        <v>6</v>
      </c>
      <c r="D79" s="57" t="s">
        <v>53</v>
      </c>
      <c r="E79" s="36" t="s">
        <v>6</v>
      </c>
      <c r="F79" s="43" t="s">
        <v>4</v>
      </c>
      <c r="G79" s="42" t="s">
        <v>1</v>
      </c>
      <c r="H79" s="36" t="s">
        <v>6</v>
      </c>
      <c r="I79" s="42" t="s">
        <v>1</v>
      </c>
      <c r="J79" s="36" t="s">
        <v>6</v>
      </c>
      <c r="K79" s="54" t="s">
        <v>45</v>
      </c>
    </row>
    <row r="80" spans="1:11" ht="28.8" customHeight="1" x14ac:dyDescent="0.3">
      <c r="A80" s="7">
        <v>73</v>
      </c>
      <c r="B80" s="53" t="s">
        <v>44</v>
      </c>
      <c r="C80" s="42" t="s">
        <v>1</v>
      </c>
      <c r="D80" s="36" t="s">
        <v>6</v>
      </c>
      <c r="E80" s="57" t="s">
        <v>53</v>
      </c>
      <c r="F80" s="36" t="s">
        <v>6</v>
      </c>
      <c r="G80" s="43" t="s">
        <v>4</v>
      </c>
      <c r="H80" s="42" t="s">
        <v>1</v>
      </c>
      <c r="I80" s="36" t="s">
        <v>6</v>
      </c>
      <c r="J80" s="42" t="s">
        <v>1</v>
      </c>
      <c r="K80" s="36" t="s">
        <v>6</v>
      </c>
    </row>
    <row r="81" spans="1:11" ht="28.8" customHeight="1" x14ac:dyDescent="0.3">
      <c r="A81" s="7">
        <v>74</v>
      </c>
      <c r="B81" s="36" t="s">
        <v>6</v>
      </c>
      <c r="C81" s="53" t="s">
        <v>44</v>
      </c>
      <c r="D81" s="42" t="s">
        <v>1</v>
      </c>
      <c r="E81" s="36" t="s">
        <v>6</v>
      </c>
      <c r="F81" s="57" t="s">
        <v>53</v>
      </c>
      <c r="G81" s="36" t="s">
        <v>6</v>
      </c>
      <c r="H81" s="43" t="s">
        <v>4</v>
      </c>
      <c r="I81" s="42" t="s">
        <v>1</v>
      </c>
      <c r="J81" s="36" t="s">
        <v>6</v>
      </c>
      <c r="K81" s="42" t="s">
        <v>1</v>
      </c>
    </row>
    <row r="82" spans="1:11" ht="28.8" customHeight="1" x14ac:dyDescent="0.3">
      <c r="A82" s="7">
        <v>75</v>
      </c>
      <c r="B82" s="54" t="s">
        <v>45</v>
      </c>
      <c r="C82" s="36" t="s">
        <v>6</v>
      </c>
      <c r="D82" s="53" t="s">
        <v>44</v>
      </c>
      <c r="E82" s="42" t="s">
        <v>1</v>
      </c>
      <c r="F82" s="36" t="s">
        <v>6</v>
      </c>
      <c r="G82" s="57" t="s">
        <v>53</v>
      </c>
      <c r="H82" s="36" t="s">
        <v>6</v>
      </c>
      <c r="I82" s="43" t="s">
        <v>4</v>
      </c>
      <c r="J82" s="42" t="s">
        <v>1</v>
      </c>
      <c r="K82" s="36" t="s">
        <v>6</v>
      </c>
    </row>
    <row r="83" spans="1:11" ht="28.8" customHeight="1" x14ac:dyDescent="0.3">
      <c r="A83" s="7">
        <v>76</v>
      </c>
      <c r="B83" s="42" t="s">
        <v>1</v>
      </c>
      <c r="C83" s="54" t="s">
        <v>45</v>
      </c>
      <c r="D83" s="36" t="s">
        <v>6</v>
      </c>
      <c r="E83" s="53" t="s">
        <v>44</v>
      </c>
      <c r="F83" s="42" t="s">
        <v>1</v>
      </c>
      <c r="G83" s="36" t="s">
        <v>6</v>
      </c>
      <c r="H83" s="57" t="s">
        <v>53</v>
      </c>
      <c r="I83" s="36" t="s">
        <v>6</v>
      </c>
      <c r="J83" s="43" t="s">
        <v>4</v>
      </c>
      <c r="K83" s="42" t="s">
        <v>1</v>
      </c>
    </row>
    <row r="84" spans="1:11" ht="28.8" customHeight="1" x14ac:dyDescent="0.3">
      <c r="A84" s="7">
        <v>77</v>
      </c>
      <c r="B84" s="36" t="s">
        <v>6</v>
      </c>
      <c r="C84" s="42" t="s">
        <v>1</v>
      </c>
      <c r="D84" s="54" t="s">
        <v>45</v>
      </c>
      <c r="E84" s="36" t="s">
        <v>6</v>
      </c>
      <c r="F84" s="43" t="s">
        <v>4</v>
      </c>
      <c r="G84" s="42" t="s">
        <v>1</v>
      </c>
      <c r="H84" s="36" t="s">
        <v>6</v>
      </c>
      <c r="I84" s="57" t="s">
        <v>53</v>
      </c>
      <c r="J84" s="36" t="s">
        <v>6</v>
      </c>
      <c r="K84" s="43" t="s">
        <v>4</v>
      </c>
    </row>
    <row r="85" spans="1:11" ht="28.8" customHeight="1" x14ac:dyDescent="0.3">
      <c r="A85" s="7">
        <v>78</v>
      </c>
      <c r="B85" s="42" t="s">
        <v>1</v>
      </c>
      <c r="C85" s="36" t="s">
        <v>6</v>
      </c>
      <c r="D85" s="42" t="s">
        <v>1</v>
      </c>
      <c r="E85" s="54" t="s">
        <v>45</v>
      </c>
      <c r="F85" s="36" t="s">
        <v>6</v>
      </c>
      <c r="G85" s="53" t="s">
        <v>44</v>
      </c>
      <c r="H85" s="42" t="s">
        <v>1</v>
      </c>
      <c r="I85" s="36" t="s">
        <v>6</v>
      </c>
      <c r="J85" s="57" t="s">
        <v>53</v>
      </c>
      <c r="K85" s="36" t="s">
        <v>6</v>
      </c>
    </row>
    <row r="86" spans="1:11" ht="28.8" customHeight="1" x14ac:dyDescent="0.3">
      <c r="A86" s="7">
        <v>79</v>
      </c>
      <c r="B86" s="39" t="s">
        <v>3</v>
      </c>
      <c r="C86" s="42" t="s">
        <v>1</v>
      </c>
      <c r="D86" s="36" t="s">
        <v>6</v>
      </c>
      <c r="E86" s="42" t="s">
        <v>1</v>
      </c>
      <c r="F86" s="54" t="s">
        <v>45</v>
      </c>
      <c r="G86" s="36" t="s">
        <v>6</v>
      </c>
      <c r="H86" s="53" t="s">
        <v>44</v>
      </c>
      <c r="I86" s="42" t="s">
        <v>1</v>
      </c>
      <c r="J86" s="36" t="s">
        <v>6</v>
      </c>
      <c r="K86" s="57" t="s">
        <v>53</v>
      </c>
    </row>
    <row r="87" spans="1:11" ht="28.8" customHeight="1" x14ac:dyDescent="0.3">
      <c r="A87" s="7">
        <v>80</v>
      </c>
      <c r="B87" s="36" t="s">
        <v>6</v>
      </c>
      <c r="C87" s="39" t="s">
        <v>3</v>
      </c>
      <c r="D87" s="42" t="s">
        <v>1</v>
      </c>
      <c r="E87" s="36" t="s">
        <v>6</v>
      </c>
      <c r="F87" s="42" t="s">
        <v>1</v>
      </c>
      <c r="G87" s="54" t="s">
        <v>45</v>
      </c>
      <c r="H87" s="36" t="s">
        <v>6</v>
      </c>
      <c r="I87" s="53" t="s">
        <v>44</v>
      </c>
      <c r="J87" s="42" t="s">
        <v>1</v>
      </c>
      <c r="K87" s="36" t="s">
        <v>6</v>
      </c>
    </row>
    <row r="88" spans="1:11" ht="28.8" customHeight="1" x14ac:dyDescent="0.3">
      <c r="A88" s="7">
        <v>81</v>
      </c>
      <c r="B88" s="39" t="s">
        <v>3</v>
      </c>
      <c r="C88" s="36" t="s">
        <v>6</v>
      </c>
      <c r="D88" s="39" t="s">
        <v>3</v>
      </c>
      <c r="E88" s="42" t="s">
        <v>1</v>
      </c>
      <c r="F88" s="36" t="s">
        <v>6</v>
      </c>
      <c r="G88" s="42" t="s">
        <v>1</v>
      </c>
      <c r="H88" s="54" t="s">
        <v>45</v>
      </c>
      <c r="I88" s="36" t="s">
        <v>6</v>
      </c>
      <c r="J88" s="53" t="s">
        <v>44</v>
      </c>
      <c r="K88" s="42" t="s">
        <v>1</v>
      </c>
    </row>
    <row r="89" spans="1:11" ht="28.8" customHeight="1" x14ac:dyDescent="0.3">
      <c r="A89" s="7">
        <v>82</v>
      </c>
      <c r="B89" s="36" t="s">
        <v>6</v>
      </c>
      <c r="C89" s="39" t="s">
        <v>3</v>
      </c>
      <c r="D89" s="36" t="s">
        <v>6</v>
      </c>
      <c r="E89" s="39" t="s">
        <v>3</v>
      </c>
      <c r="F89" s="42" t="s">
        <v>1</v>
      </c>
      <c r="G89" s="36" t="s">
        <v>6</v>
      </c>
      <c r="H89" s="42" t="s">
        <v>1</v>
      </c>
      <c r="I89" s="54" t="s">
        <v>45</v>
      </c>
      <c r="J89" s="36" t="s">
        <v>6</v>
      </c>
      <c r="K89" s="53" t="s">
        <v>44</v>
      </c>
    </row>
    <row r="90" spans="1:11" x14ac:dyDescent="0.3">
      <c r="B90" s="34"/>
    </row>
    <row r="91" spans="1:11" x14ac:dyDescent="0.3">
      <c r="B91" s="34"/>
      <c r="C91" s="34"/>
    </row>
    <row r="92" spans="1:11" x14ac:dyDescent="0.3">
      <c r="C92" s="8" t="s">
        <v>10</v>
      </c>
      <c r="D92" s="8" t="s">
        <v>11</v>
      </c>
      <c r="H92" s="34"/>
    </row>
    <row r="93" spans="1:11" x14ac:dyDescent="0.3">
      <c r="A93" s="38" t="s">
        <v>0</v>
      </c>
      <c r="B93" s="34"/>
      <c r="C93" s="34">
        <f>'CONTEOS 30-70 CAMPAÑA'!H4</f>
        <v>25</v>
      </c>
      <c r="D93" s="34">
        <f xml:space="preserve"> COUNTIF($B$8:$K$89,A93)</f>
        <v>25</v>
      </c>
      <c r="E93" s="34"/>
      <c r="F93" s="1">
        <f t="shared" ref="F93:F108" si="0">D93-C93</f>
        <v>0</v>
      </c>
      <c r="G93" s="34"/>
      <c r="H93" s="34"/>
    </row>
    <row r="94" spans="1:11" x14ac:dyDescent="0.3">
      <c r="A94" s="37" t="s">
        <v>2</v>
      </c>
      <c r="B94" s="34"/>
      <c r="C94" s="34">
        <f>'CONTEOS 30-70 CAMPAÑA'!H5</f>
        <v>23</v>
      </c>
      <c r="D94" s="34">
        <f t="shared" ref="D94:D108" si="1" xml:space="preserve"> COUNTIF($B$8:$K$89,A94)</f>
        <v>23</v>
      </c>
      <c r="E94" s="34"/>
      <c r="F94" s="1">
        <f t="shared" si="0"/>
        <v>0</v>
      </c>
      <c r="G94" s="34"/>
      <c r="H94" s="34"/>
    </row>
    <row r="95" spans="1:11" x14ac:dyDescent="0.3">
      <c r="A95" s="69" t="s">
        <v>61</v>
      </c>
      <c r="B95" s="34"/>
      <c r="C95" s="34">
        <f>'CONTEOS 30-70 CAMPAÑA'!H6</f>
        <v>20</v>
      </c>
      <c r="D95" s="34">
        <f t="shared" si="1"/>
        <v>20</v>
      </c>
      <c r="E95" s="34"/>
      <c r="F95" s="1">
        <f t="shared" si="0"/>
        <v>0</v>
      </c>
      <c r="G95" s="34"/>
      <c r="H95" s="34"/>
    </row>
    <row r="96" spans="1:11" x14ac:dyDescent="0.3">
      <c r="A96" s="42" t="s">
        <v>1</v>
      </c>
      <c r="C96" s="34">
        <f>'CONTEOS 30-70 CAMPAÑA'!H7</f>
        <v>106</v>
      </c>
      <c r="D96" s="34">
        <f t="shared" si="1"/>
        <v>106</v>
      </c>
      <c r="E96" s="34"/>
      <c r="F96" s="1">
        <f t="shared" si="0"/>
        <v>0</v>
      </c>
      <c r="G96" s="34"/>
      <c r="H96" s="34"/>
    </row>
    <row r="97" spans="1:8" x14ac:dyDescent="0.3">
      <c r="A97" s="39" t="s">
        <v>3</v>
      </c>
      <c r="B97" s="34"/>
      <c r="C97" s="34">
        <f>'CONTEOS 30-70 CAMPAÑA'!H8</f>
        <v>48</v>
      </c>
      <c r="D97" s="34">
        <f t="shared" si="1"/>
        <v>48</v>
      </c>
      <c r="E97" s="34"/>
      <c r="F97" s="1">
        <f t="shared" si="0"/>
        <v>0</v>
      </c>
      <c r="G97" s="34"/>
      <c r="H97" s="34"/>
    </row>
    <row r="98" spans="1:8" x14ac:dyDescent="0.3">
      <c r="A98" s="40" t="s">
        <v>5</v>
      </c>
      <c r="C98" s="34">
        <f>'CONTEOS 30-70 CAMPAÑA'!H9</f>
        <v>20</v>
      </c>
      <c r="D98" s="34">
        <f t="shared" si="1"/>
        <v>20</v>
      </c>
      <c r="E98" s="34"/>
      <c r="F98" s="1">
        <f t="shared" si="0"/>
        <v>0</v>
      </c>
      <c r="G98" s="34"/>
      <c r="H98" s="34"/>
    </row>
    <row r="99" spans="1:8" x14ac:dyDescent="0.3">
      <c r="A99" s="53" t="s">
        <v>44</v>
      </c>
      <c r="B99" s="34"/>
      <c r="C99" s="34">
        <f>'CONTEOS 30-70 CAMPAÑA'!H10</f>
        <v>49</v>
      </c>
      <c r="D99" s="34">
        <f t="shared" si="1"/>
        <v>49</v>
      </c>
      <c r="E99" s="34"/>
      <c r="F99" s="1">
        <f t="shared" si="0"/>
        <v>0</v>
      </c>
      <c r="G99" s="34"/>
      <c r="H99" s="34"/>
    </row>
    <row r="100" spans="1:8" x14ac:dyDescent="0.3">
      <c r="A100" s="43" t="s">
        <v>4</v>
      </c>
      <c r="B100" s="34"/>
      <c r="C100" s="34">
        <f>'CONTEOS 30-70 CAMPAÑA'!H11</f>
        <v>99</v>
      </c>
      <c r="D100" s="34">
        <f t="shared" si="1"/>
        <v>99</v>
      </c>
      <c r="E100" s="34"/>
      <c r="F100" s="1">
        <f t="shared" si="0"/>
        <v>0</v>
      </c>
      <c r="G100" s="34"/>
      <c r="H100" s="34"/>
    </row>
    <row r="101" spans="1:8" x14ac:dyDescent="0.3">
      <c r="A101" s="36" t="s">
        <v>6</v>
      </c>
      <c r="B101" s="34"/>
      <c r="C101" s="34">
        <f>'CONTEOS 30-70 CAMPAÑA'!H12</f>
        <v>231</v>
      </c>
      <c r="D101" s="34">
        <f t="shared" si="1"/>
        <v>231</v>
      </c>
      <c r="E101" s="34"/>
      <c r="F101" s="1">
        <f t="shared" si="0"/>
        <v>0</v>
      </c>
      <c r="G101" s="34"/>
      <c r="H101" s="34"/>
    </row>
    <row r="102" spans="1:8" x14ac:dyDescent="0.3">
      <c r="A102" s="70" t="s">
        <v>60</v>
      </c>
      <c r="B102" s="34"/>
      <c r="C102" s="34">
        <f>'CONTEOS 30-70 CAMPAÑA'!H13</f>
        <v>20</v>
      </c>
      <c r="D102" s="34">
        <f t="shared" si="1"/>
        <v>20</v>
      </c>
      <c r="E102" s="34"/>
      <c r="F102" s="1">
        <f t="shared" si="0"/>
        <v>0</v>
      </c>
      <c r="G102" s="34"/>
      <c r="H102" s="34"/>
    </row>
    <row r="103" spans="1:8" x14ac:dyDescent="0.3">
      <c r="A103" s="54" t="s">
        <v>45</v>
      </c>
      <c r="B103" s="34"/>
      <c r="C103" s="34">
        <f>'CONTEOS 30-70 CAMPAÑA'!H14</f>
        <v>51</v>
      </c>
      <c r="D103" s="34">
        <f t="shared" si="1"/>
        <v>51</v>
      </c>
      <c r="E103" s="34"/>
      <c r="F103" s="1">
        <f t="shared" si="0"/>
        <v>0</v>
      </c>
      <c r="G103" s="34"/>
      <c r="H103" s="34"/>
    </row>
    <row r="104" spans="1:8" x14ac:dyDescent="0.3">
      <c r="A104" s="55" t="s">
        <v>46</v>
      </c>
      <c r="B104" s="34"/>
      <c r="C104" s="34">
        <f>'CONTEOS 30-70 CAMPAÑA'!H15</f>
        <v>38</v>
      </c>
      <c r="D104" s="34">
        <f t="shared" si="1"/>
        <v>38</v>
      </c>
      <c r="E104" s="34"/>
      <c r="F104" s="1">
        <f t="shared" si="0"/>
        <v>0</v>
      </c>
      <c r="G104" s="34"/>
      <c r="H104" s="34"/>
    </row>
    <row r="105" spans="1:8" x14ac:dyDescent="0.3">
      <c r="A105" s="52" t="s">
        <v>47</v>
      </c>
      <c r="B105" s="34"/>
      <c r="C105" s="34">
        <f>'CONTEOS 30-70 CAMPAÑA'!H16</f>
        <v>20</v>
      </c>
      <c r="D105" s="34">
        <f t="shared" si="1"/>
        <v>20</v>
      </c>
      <c r="E105" s="34"/>
      <c r="F105" s="1">
        <f t="shared" si="0"/>
        <v>0</v>
      </c>
      <c r="G105" s="34"/>
      <c r="H105" s="34"/>
    </row>
    <row r="106" spans="1:8" x14ac:dyDescent="0.3">
      <c r="A106" s="41" t="s">
        <v>28</v>
      </c>
      <c r="B106" s="34"/>
      <c r="C106" s="34">
        <f>'CONTEOS 30-70 CAMPAÑA'!H17</f>
        <v>20</v>
      </c>
      <c r="D106" s="34">
        <f t="shared" si="1"/>
        <v>20</v>
      </c>
      <c r="E106" s="34"/>
      <c r="F106" s="1">
        <f t="shared" si="0"/>
        <v>0</v>
      </c>
      <c r="G106" s="34"/>
      <c r="H106" s="34"/>
    </row>
    <row r="107" spans="1:8" s="34" customFormat="1" x14ac:dyDescent="0.3">
      <c r="A107" s="56" t="s">
        <v>29</v>
      </c>
      <c r="C107" s="34">
        <f>'CONTEOS 30-70 CAMPAÑA'!H18</f>
        <v>20</v>
      </c>
      <c r="D107" s="34">
        <f t="shared" si="1"/>
        <v>20</v>
      </c>
      <c r="F107" s="1">
        <f t="shared" si="0"/>
        <v>0</v>
      </c>
    </row>
    <row r="108" spans="1:8" x14ac:dyDescent="0.3">
      <c r="A108" s="57" t="s">
        <v>53</v>
      </c>
      <c r="B108" s="34"/>
      <c r="C108" s="34">
        <f>'CONTEOS 30-70 CAMPAÑA'!H19</f>
        <v>20</v>
      </c>
      <c r="D108" s="34">
        <f t="shared" si="1"/>
        <v>20</v>
      </c>
      <c r="E108" s="34"/>
      <c r="F108" s="1">
        <f t="shared" si="0"/>
        <v>0</v>
      </c>
      <c r="G108" s="34"/>
      <c r="H108" s="34"/>
    </row>
    <row r="109" spans="1:8" x14ac:dyDescent="0.3">
      <c r="A109" s="51" t="s">
        <v>9</v>
      </c>
      <c r="B109" s="34"/>
      <c r="C109" s="34">
        <v>10</v>
      </c>
      <c r="D109" s="34">
        <f xml:space="preserve"> COUNTIF($B$8:$K$89,A109)</f>
        <v>10</v>
      </c>
      <c r="E109" s="34"/>
      <c r="F109" s="1">
        <v>0</v>
      </c>
      <c r="G109" s="34"/>
      <c r="H109" s="34"/>
    </row>
    <row r="110" spans="1:8" x14ac:dyDescent="0.3">
      <c r="C110" s="34">
        <f>SUM(C93:C109)</f>
        <v>820</v>
      </c>
      <c r="D110" s="34">
        <f>SUM(D93:D109)</f>
        <v>820</v>
      </c>
      <c r="H110" s="34"/>
    </row>
  </sheetData>
  <mergeCells count="4">
    <mergeCell ref="A1:R1"/>
    <mergeCell ref="B3:F3"/>
    <mergeCell ref="A5:A7"/>
    <mergeCell ref="B5:K5"/>
  </mergeCells>
  <phoneticPr fontId="14" type="noConversion"/>
  <conditionalFormatting sqref="F93:F109">
    <cfRule type="cellIs" dxfId="2" priority="4" operator="equal">
      <formula>0</formula>
    </cfRule>
    <cfRule type="cellIs" dxfId="1" priority="5" operator="greaterThan">
      <formula>0</formula>
    </cfRule>
    <cfRule type="cellIs" dxfId="0" priority="6" operator="lessThan">
      <formula>0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12" ma:contentTypeDescription="Crear nuevo documento." ma:contentTypeScope="" ma:versionID="e1b381989e183e89ae4d86e10dbe0a93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ecbf0473ff8ebbc3c91de439e8244ba1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1091941-9D91-44F5-97D5-B5455E4B0B8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0D52FEE-5CD0-4899-A2E4-929E7E80E2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10D8F07-C662-4859-B5B8-D7D7C5C9F0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06eb41-2329-480f-a610-9d3a6819f095"/>
    <ds:schemaRef ds:uri="50eb44c8-ebbf-4ed9-9871-8179e75105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PREMISAS CAMPAÑA </vt:lpstr>
      <vt:lpstr>CONTEOS 30-70 CAMPAÑA</vt:lpstr>
      <vt:lpstr>MODELO CAMPAÑA</vt:lpstr>
      <vt:lpstr>'CONTEOS 30-70 CAMPAÑA'!Área_de_impresión</vt:lpstr>
      <vt:lpstr>'PREMISAS CAMPAÑA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PEREZ GRANADOS LUIS ENRIQUE</dc:creator>
  <cp:lastModifiedBy>123</cp:lastModifiedBy>
  <dcterms:created xsi:type="dcterms:W3CDTF">2018-10-05T17:43:34Z</dcterms:created>
  <dcterms:modified xsi:type="dcterms:W3CDTF">2022-02-24T19:20:30Z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