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updateLinks="never"/>
  <mc:AlternateContent xmlns:mc="http://schemas.openxmlformats.org/markup-compatibility/2006">
    <mc:Choice Requires="x15">
      <x15ac:absPath xmlns:x15ac="http://schemas.microsoft.com/office/spreadsheetml/2010/11/ac" url="C:\Users\federico.deavila\Desktop\Federico\22\PAASINE\"/>
    </mc:Choice>
  </mc:AlternateContent>
  <xr:revisionPtr revIDLastSave="0" documentId="13_ncr:1_{7D8A01E8-C3DB-4C5E-964C-342036B05D83}" xr6:coauthVersionLast="47" xr6:coauthVersionMax="47" xr10:uidLastSave="{00000000-0000-0000-0000-000000000000}"/>
  <bookViews>
    <workbookView xWindow="-108" yWindow="-108" windowWidth="23256" windowHeight="12576" xr2:uid="{00000000-000D-0000-FFFF-FFFF00000000}"/>
  </bookViews>
  <sheets>
    <sheet name="PAAASINE_INICIAL_ZS04_2022"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PAAASINE_INICIAL_ZS04_2022!$A$10:$AD$72</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36" i="2" l="1"/>
  <c r="V136" i="2"/>
  <c r="V138" i="2"/>
  <c r="T138" i="2"/>
  <c r="T135" i="2"/>
  <c r="V135" i="2"/>
  <c r="T137" i="2"/>
  <c r="V137" i="2"/>
  <c r="AD138" i="2"/>
  <c r="AD137" i="2"/>
  <c r="AD136" i="2"/>
  <c r="AD135" i="2"/>
  <c r="AB138" i="2"/>
  <c r="AB137" i="2"/>
  <c r="AB136" i="2"/>
  <c r="AB135" i="2"/>
  <c r="Z138" i="2"/>
  <c r="Z137" i="2"/>
  <c r="Z136" i="2"/>
  <c r="Z135" i="2"/>
  <c r="X137" i="2"/>
  <c r="X138" i="2"/>
  <c r="X136" i="2"/>
  <c r="X135" i="2"/>
  <c r="R137" i="2" l="1"/>
  <c r="R135" i="2"/>
  <c r="R136" i="2"/>
  <c r="R138" i="2"/>
  <c r="T125" i="2" l="1"/>
  <c r="T127" i="2"/>
  <c r="T126" i="2"/>
  <c r="T124" i="2"/>
  <c r="AC127" i="2"/>
  <c r="AC126" i="2"/>
  <c r="AC125" i="2"/>
  <c r="Z127" i="2"/>
  <c r="Z126" i="2"/>
  <c r="Z125" i="2"/>
  <c r="W125" i="2"/>
  <c r="W127" i="2"/>
  <c r="W126" i="2"/>
  <c r="AC123" i="2"/>
  <c r="AC122" i="2"/>
  <c r="AC121" i="2"/>
  <c r="AC120" i="2"/>
  <c r="AC119" i="2"/>
  <c r="Z123" i="2"/>
  <c r="Z122" i="2"/>
  <c r="Z121" i="2"/>
  <c r="Z120" i="2"/>
  <c r="Z119" i="2"/>
  <c r="W123" i="2"/>
  <c r="W122" i="2"/>
  <c r="W121" i="2"/>
  <c r="W120" i="2"/>
  <c r="W119" i="2"/>
  <c r="T123" i="2"/>
  <c r="T122" i="2"/>
  <c r="T121" i="2"/>
  <c r="T120" i="2"/>
  <c r="T119" i="2"/>
  <c r="R119" i="2"/>
  <c r="R121" i="2"/>
  <c r="R122" i="2"/>
  <c r="R123" i="2"/>
  <c r="R120" i="2"/>
  <c r="R124" i="2" l="1"/>
  <c r="R127" i="2"/>
  <c r="R126" i="2"/>
  <c r="R125" i="2"/>
  <c r="S120" i="2"/>
  <c r="S123" i="2"/>
  <c r="S119" i="2"/>
  <c r="S121" i="2"/>
  <c r="S122" i="2"/>
</calcChain>
</file>

<file path=xl/sharedStrings.xml><?xml version="1.0" encoding="utf-8"?>
<sst xmlns="http://schemas.openxmlformats.org/spreadsheetml/2006/main" count="1592" uniqueCount="337">
  <si>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</si>
  <si>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</si>
  <si>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</si>
  <si>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</si>
  <si>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</si>
  <si>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</si>
  <si>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</si>
  <si>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</si>
  <si>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</si>
  <si>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</si>
  <si>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</si>
  <si>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</si>
  <si>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</si>
  <si>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</si>
  <si>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</si>
  <si>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</si>
  <si>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</si>
  <si>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</si>
  <si>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</si>
  <si>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</si>
  <si>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</si>
  <si>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</si>
  <si>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</si>
  <si>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</si>
  <si>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</si>
  <si>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</si>
  <si>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</si>
  <si>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</si>
  <si>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</si>
  <si>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</si>
  <si>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</si>
  <si>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</si>
  <si>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M001</t>
  </si>
  <si>
    <t>B00OD01</t>
  </si>
  <si>
    <t>CAJA</t>
  </si>
  <si>
    <t>PAQUETE</t>
  </si>
  <si>
    <t>ANUAL</t>
  </si>
  <si>
    <t>B00OD02</t>
  </si>
  <si>
    <t>MATERIAL DE LIMPIEZA</t>
  </si>
  <si>
    <t>MATERIALES Y ÚTILES DE OFICINA</t>
  </si>
  <si>
    <t>Enero</t>
  </si>
  <si>
    <t>SERVICIO</t>
  </si>
  <si>
    <t>SERVICIOS DE LAVANDERÍA, LIMPIEZA E HIGIENE</t>
  </si>
  <si>
    <t>SERVICIOS DE VIGILANCIA</t>
  </si>
  <si>
    <t>MEDICINAS Y PRODUCTOS FARMACÉUTICOS</t>
  </si>
  <si>
    <t>21100058-0002</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</si>
  <si>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</si>
  <si>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</si>
  <si>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</si>
  <si>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</si>
  <si>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</si>
  <si>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</si>
  <si>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</si>
  <si>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</si>
  <si>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</si>
  <si>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</si>
  <si>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</si>
  <si>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</si>
  <si>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</si>
  <si>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</si>
  <si>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</si>
  <si>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</si>
  <si>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</si>
  <si>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</si>
  <si>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</si>
  <si>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</si>
  <si>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</si>
  <si>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</si>
  <si>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</si>
  <si>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</si>
  <si>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</si>
  <si>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</si>
  <si>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</si>
  <si>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</si>
  <si>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</si>
  <si>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</si>
  <si>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</si>
  <si>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</si>
  <si>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</si>
  <si>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</si>
  <si>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</si>
  <si>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</si>
  <si>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</si>
  <si>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001</t>
  </si>
  <si>
    <t>B00CV01</t>
  </si>
  <si>
    <t>PEDIDO-CONTRATO</t>
  </si>
  <si>
    <t>21100017-0003</t>
  </si>
  <si>
    <t>21400008-0006</t>
  </si>
  <si>
    <t>KILOGRAMO</t>
  </si>
  <si>
    <t>GEL ANTIBACTERIAL</t>
  </si>
  <si>
    <t>R002</t>
  </si>
  <si>
    <t>FOLDER T/CARTA</t>
  </si>
  <si>
    <t>R003</t>
  </si>
  <si>
    <t>R008</t>
  </si>
  <si>
    <t>BLOCK DE NOTAS POST-IT CHICO</t>
  </si>
  <si>
    <t>R005</t>
  </si>
  <si>
    <t>21100013-0022</t>
  </si>
  <si>
    <t>MARCADOR TINTA PERMANENTE NEGRO</t>
  </si>
  <si>
    <t>CAJA DE ARCHIVO MUERTO T/OFICIO</t>
  </si>
  <si>
    <t>21100132-0004</t>
  </si>
  <si>
    <t>PLATO DESECHABLE</t>
  </si>
  <si>
    <t>AIRE COMPRIMIDO PROPELENTE</t>
  </si>
  <si>
    <t>LITRO</t>
  </si>
  <si>
    <t>21100041-0005</t>
  </si>
  <si>
    <t>BLOC</t>
  </si>
  <si>
    <t>REFACCIONES Y ACCESORIOS PARA EQUIPO DE CÓMPUTO</t>
  </si>
  <si>
    <t>21600007-0002</t>
  </si>
  <si>
    <t>CLORO 1 LITRO</t>
  </si>
  <si>
    <t>DESODORANTE AMBIENTAL (AEROSOL)</t>
  </si>
  <si>
    <t>21600002-0001</t>
  </si>
  <si>
    <t>ATOMIZADOR DE PLASTICO</t>
  </si>
  <si>
    <t>25401001-0140</t>
  </si>
  <si>
    <t>Pieza</t>
  </si>
  <si>
    <t>21600007-0006</t>
  </si>
  <si>
    <t>21401001-0603</t>
  </si>
  <si>
    <t>TONER PARA IMPRESORA HP M507 No. PARTE CF289X</t>
  </si>
  <si>
    <t>21600008-0009</t>
  </si>
  <si>
    <t>PASTILLA DESODORANTE</t>
  </si>
  <si>
    <t>26102001-0005</t>
  </si>
  <si>
    <t>26104001-0004</t>
  </si>
  <si>
    <t>VALE DE GASOLINA DE $100 PESOS - SERVIDORES PUBLICOS</t>
  </si>
  <si>
    <t>COMBUSTIBLES, LUBRICANTES Y ADITIVOS PARA VEHÍCULOS TERRESTRES</t>
  </si>
  <si>
    <t>febrero</t>
  </si>
  <si>
    <t>* El Precio unitario con IVA esta redondeado.</t>
  </si>
  <si>
    <t>Programa Anual de Adquisiciones, Arrendamientos y Servicios del INE  2022(PAAASINE) del ejercicio PresuPuestal 2022</t>
  </si>
  <si>
    <t>Junta Distritral Ejecutiva en Zacatecas</t>
  </si>
  <si>
    <t>B00MO02</t>
  </si>
  <si>
    <t>BASE</t>
  </si>
  <si>
    <t>ZS00</t>
  </si>
  <si>
    <t>21100004-0001</t>
  </si>
  <si>
    <t>AGENDA EJECUTIVA</t>
  </si>
  <si>
    <t>21100066-0004</t>
  </si>
  <si>
    <t>ARILLO METALICO 1/4 "</t>
  </si>
  <si>
    <t>21100066-0005</t>
  </si>
  <si>
    <t>ARILLO METALICO 3/16 "</t>
  </si>
  <si>
    <t>21100066-0012</t>
  </si>
  <si>
    <t>ARILLO METALICO 9/16 "</t>
  </si>
  <si>
    <t>21100081-0001</t>
  </si>
  <si>
    <t>BANDERITAS POST-IT (VARIAS)</t>
  </si>
  <si>
    <t>21100013-0005</t>
  </si>
  <si>
    <t>BOLIGRAFO TINTA AZUL</t>
  </si>
  <si>
    <t>21100011-0018</t>
  </si>
  <si>
    <t>BOLSA DE PLASTICO TRANSP. 50 X 70</t>
  </si>
  <si>
    <t>21100033-0006</t>
  </si>
  <si>
    <t>CINTA CANELA 48 X 50</t>
  </si>
  <si>
    <t>21100033-0015</t>
  </si>
  <si>
    <t>CINTA DIUREX 24 X 65</t>
  </si>
  <si>
    <t>21100036-0002</t>
  </si>
  <si>
    <t>CLIP ESTANDAR # 2</t>
  </si>
  <si>
    <t>21100048-0004</t>
  </si>
  <si>
    <t>ENGRAPADORA PARA (ENCUADERNACION)</t>
  </si>
  <si>
    <t>21100081-0025</t>
  </si>
  <si>
    <t>ETIQUETA ADHESIVA  16 X 22</t>
  </si>
  <si>
    <t>21100041-0049</t>
  </si>
  <si>
    <t>LIBRETA PROFESIONAL DE RAYA 100 hjs.</t>
  </si>
  <si>
    <t>21101001-0098</t>
  </si>
  <si>
    <t>MALETIN</t>
  </si>
  <si>
    <t>21100083-0001</t>
  </si>
  <si>
    <t>PAÑUELOS KLEENEX C/100 hjs.</t>
  </si>
  <si>
    <t>21100087-0011</t>
  </si>
  <si>
    <t>PAPEL BOND T/CARTA</t>
  </si>
  <si>
    <t>HOJA</t>
  </si>
  <si>
    <t>21101001-0169</t>
  </si>
  <si>
    <t>PASTA O CUBIERTA PARA ENGARGOLAR T/C</t>
  </si>
  <si>
    <t>JUEGO</t>
  </si>
  <si>
    <t>21100091-0001</t>
  </si>
  <si>
    <t>PEGAMENTO ADHESIVO T/ LAPIZ</t>
  </si>
  <si>
    <t>21100092-0013</t>
  </si>
  <si>
    <t>PEGAMENTO KRAZY KOLA - LOKA</t>
  </si>
  <si>
    <t>21100013-0033</t>
  </si>
  <si>
    <t>PLUMA UNIBALL ONIX MICRO V/COL.</t>
  </si>
  <si>
    <t>21100055-0006</t>
  </si>
  <si>
    <t>REPUESTO P/CUTTER GRANDE</t>
  </si>
  <si>
    <t>21101001-0174</t>
  </si>
  <si>
    <t>SELLO ESTANDAR PARA ACUSE - SIN CARACTERISTICAS RELACIONADAS AL INE</t>
  </si>
  <si>
    <t>21100036-0011</t>
  </si>
  <si>
    <t>SUJETADOR DE DOCUMENTS PRES. MEDIANO</t>
  </si>
  <si>
    <t>21100126-0007</t>
  </si>
  <si>
    <t>TARJETA BRISTOL 5 X 8 BLANCA</t>
  </si>
  <si>
    <t>21100127-0003</t>
  </si>
  <si>
    <t>TIJERA DEL  # 6</t>
  </si>
  <si>
    <t>21400004-0005</t>
  </si>
  <si>
    <t>DISCO COMPACTO GRABABLE 80 MIN 700 MB</t>
  </si>
  <si>
    <t>21401001-0097</t>
  </si>
  <si>
    <t>HP LASER JET CE255X</t>
  </si>
  <si>
    <t>21401001-0482</t>
  </si>
  <si>
    <t>TINTA P/IMPRESORA HP 62 OFFICE JET 200 COLOR</t>
  </si>
  <si>
    <t>21401001-0483</t>
  </si>
  <si>
    <t>TINTA P/IMPRESORA HP 62 OFFICE JET 200 NEGRO</t>
  </si>
  <si>
    <t>21401001-0400</t>
  </si>
  <si>
    <t>TONER HP 508A CF360A NEGRO</t>
  </si>
  <si>
    <t>21401001-0401</t>
  </si>
  <si>
    <t>TONER HP CF361A CIAN</t>
  </si>
  <si>
    <t>21401001-0402</t>
  </si>
  <si>
    <t>TONER HP CF362A AMARILLO</t>
  </si>
  <si>
    <t>21401001-0403</t>
  </si>
  <si>
    <t>TONER HP CF363A MAGENTA</t>
  </si>
  <si>
    <t>21400013-0390</t>
  </si>
  <si>
    <t>TONER HP LASER JERT P2055 DN N. P. CE505X</t>
  </si>
  <si>
    <t>21401001-0321</t>
  </si>
  <si>
    <t>TONER HP LASERJET NP CE310A NEGRO</t>
  </si>
  <si>
    <t>21401001-0322</t>
  </si>
  <si>
    <t>TONER HP LASERJET NP CE311A CYAN</t>
  </si>
  <si>
    <t>21401001-0323</t>
  </si>
  <si>
    <t>TONER HP LASERJET NP CE312A AMARILLO</t>
  </si>
  <si>
    <t>21401001-0324</t>
  </si>
  <si>
    <t>TONER HP LASERJET NP CE313A MAGENTA</t>
  </si>
  <si>
    <t>21401001-0518</t>
  </si>
  <si>
    <t>TONER P/IMPRESORA COLOR HP M452DW PARTE CF411A (CYAN)</t>
  </si>
  <si>
    <t>21401001-0520</t>
  </si>
  <si>
    <t>TONER P/IMPRESORA COLOR HP M452DW PARTE CF413A (MAGENTA)</t>
  </si>
  <si>
    <t>21401001-0517</t>
  </si>
  <si>
    <t>TONER P/IMPRESORA HP M452DW PARTE CF410A (NEGRO)</t>
  </si>
  <si>
    <t>21400013-0121</t>
  </si>
  <si>
    <t>TONER PARA IMPRESORA HP C7115A</t>
  </si>
  <si>
    <t>21400013-0205</t>
  </si>
  <si>
    <t>TONER PARA IMPRESORA HP LASER JET 2420 N° P. Q6511X</t>
  </si>
  <si>
    <t>MATERIALES Y UTILES PARA EL PROCESAMIENTO EN EQUIPOS Y BIENES INFORMATICOS</t>
  </si>
  <si>
    <t>21501001-0002</t>
  </si>
  <si>
    <t>SUSCRIPCIONES DE PERIODICOS Y/O REVISTAS</t>
  </si>
  <si>
    <t>MATERIAL DE APOYO INFORMATIVO</t>
  </si>
  <si>
    <t>21600006-0011</t>
  </si>
  <si>
    <t>BOLSA DE PLASTICO P/BASURA 75 X 90 CM.</t>
  </si>
  <si>
    <t>21600005-0003</t>
  </si>
  <si>
    <t>CUBETA DE PLASTICO 15 LTS.</t>
  </si>
  <si>
    <t>21600008-0004</t>
  </si>
  <si>
    <t>21600010-0004</t>
  </si>
  <si>
    <t>DETERGENTE EN POLVO</t>
  </si>
  <si>
    <t>21600012-0002</t>
  </si>
  <si>
    <t>ESCOBA DE PLASTICO</t>
  </si>
  <si>
    <t>21600019-0001</t>
  </si>
  <si>
    <t>GUANTES DE HULE P/LIMPieza</t>
  </si>
  <si>
    <t>PAR</t>
  </si>
  <si>
    <t>21600022-0011</t>
  </si>
  <si>
    <t>JABON P/MANOS  ( SHAMPOO )</t>
  </si>
  <si>
    <t>21600025-0002</t>
  </si>
  <si>
    <t>LUBRIVINIL</t>
  </si>
  <si>
    <t>PINOL</t>
  </si>
  <si>
    <t>21601001-0026</t>
  </si>
  <si>
    <t>TOALLA DE MICROFIBRA</t>
  </si>
  <si>
    <t>21601001-0065</t>
  </si>
  <si>
    <t>TOALLAS HUMEDAS DESINFECTANTES</t>
  </si>
  <si>
    <t>21600032-0002</t>
  </si>
  <si>
    <t>TRAPEADOR TIPO MECHUDO</t>
  </si>
  <si>
    <t>22100001-0004</t>
  </si>
  <si>
    <t>AGUA EMBOTELLADA 300 ML</t>
  </si>
  <si>
    <t>BOTELLA</t>
  </si>
  <si>
    <t>22104001-0075</t>
  </si>
  <si>
    <t>AGUAS DE GARRFON</t>
  </si>
  <si>
    <t>GARRAFON</t>
  </si>
  <si>
    <t>22100002-0001</t>
  </si>
  <si>
    <t>AZUCAR</t>
  </si>
  <si>
    <t>KILO</t>
  </si>
  <si>
    <t>22100002-0002</t>
  </si>
  <si>
    <t>AZUCAR ( SUSTITUTO )</t>
  </si>
  <si>
    <t>22100004-0001</t>
  </si>
  <si>
    <t>CAFÉ DE GRANO</t>
  </si>
  <si>
    <t>22100004-0002</t>
  </si>
  <si>
    <t>CAFÉ SOLUBLE</t>
  </si>
  <si>
    <t>FRASCO</t>
  </si>
  <si>
    <t>22100006-0001</t>
  </si>
  <si>
    <t>CREMA PARA CAFÉ</t>
  </si>
  <si>
    <t>22100010-0002</t>
  </si>
  <si>
    <t>REFRESCO 300ML</t>
  </si>
  <si>
    <t>LATA</t>
  </si>
  <si>
    <t>22100011-0003</t>
  </si>
  <si>
    <t>TE</t>
  </si>
  <si>
    <t>PROD. ALIM. PARA EL PERSONAL ENLAS INST. DE LAS UNID. RESPONSABLES</t>
  </si>
  <si>
    <t>22106001-0003</t>
  </si>
  <si>
    <t>ALIMENTOS</t>
  </si>
  <si>
    <t>PESOS</t>
  </si>
  <si>
    <t>PROD. ALIM. PARA EL PERSONAL DERIVADO DE ACTIV. EXTRAORDINARIAS</t>
  </si>
  <si>
    <t>UTENCILIOS PARA EL SERVICIO DE ALIMENTACION</t>
  </si>
  <si>
    <t>22301001-0056</t>
  </si>
  <si>
    <t>CAFETERA - GASTO</t>
  </si>
  <si>
    <t>24600020-0011</t>
  </si>
  <si>
    <t>BALASTRO 2 X 75 w.+B15</t>
  </si>
  <si>
    <t>24600010-0010</t>
  </si>
  <si>
    <t>EXTENSION ELECTRICA  4 mts.</t>
  </si>
  <si>
    <t>24601001-0015</t>
  </si>
  <si>
    <t>LAMPARA DE LED</t>
  </si>
  <si>
    <t>24600018-0015</t>
  </si>
  <si>
    <t>MULTICONTACTO C/6 C/FUSIBLE</t>
  </si>
  <si>
    <t>MATERIAL ELECTRICO Y ELECTRONICO</t>
  </si>
  <si>
    <t>24900014-0001</t>
  </si>
  <si>
    <t>PINTURA ACRILICA</t>
  </si>
  <si>
    <t>OTROS MATERIALES Y ARTICULOS DE CONSTRUCCION Y REPARACION</t>
  </si>
  <si>
    <t>CUBETA</t>
  </si>
  <si>
    <t>25300002-0002</t>
  </si>
  <si>
    <t>MEDICAMENTO</t>
  </si>
  <si>
    <t>BOTIQUIN</t>
  </si>
  <si>
    <t>27101001-0018</t>
  </si>
  <si>
    <t>UNIFORME EJECUTIVO DAMA (SACO-PANTALON-BLUSA)</t>
  </si>
  <si>
    <t>VESTUARIOS Y UNIFORMES</t>
  </si>
  <si>
    <t>29400001-0001</t>
  </si>
  <si>
    <t>AUDIFONOS P/COMPUTADORA T/DIADEMA</t>
  </si>
  <si>
    <t>29401001-0142</t>
  </si>
  <si>
    <t>DISCO DURO EXTERNO 4 Tb - GASTO</t>
  </si>
  <si>
    <t>29400013-0032</t>
  </si>
  <si>
    <t>MEMORIA FLASH USB DE 16 GB</t>
  </si>
  <si>
    <t>29400015-0004</t>
  </si>
  <si>
    <t>MOUSE OPTICO</t>
  </si>
  <si>
    <t>PIEZA</t>
  </si>
  <si>
    <t>29400015-0005</t>
  </si>
  <si>
    <t>TAPETE PARA MOUSE (RATON)</t>
  </si>
  <si>
    <t>SERVICIO DE AGUA</t>
  </si>
  <si>
    <t>SERVICIO TELEFÓNICO CONVENCIONAL</t>
  </si>
  <si>
    <t>SERVICIO POSTAL</t>
  </si>
  <si>
    <t>ARRENDAMIKENTO DE MAQUINARIA Y EQUIPO</t>
  </si>
  <si>
    <t>SUBCONTRATACION DE SERVICIOS A TERCEROS</t>
  </si>
  <si>
    <t>MANTENIMIENTO Y CONSERVACION DE VEHICULOS TERRESTRES, AEREOS, MARITIMOS, LACUSTRES Y FLUVIALES</t>
  </si>
  <si>
    <t>PASAJES AEREOS NACIONALES PARA SERVIDORES PUBLICOS DE MANDO EN EL DESEMPEÑO DE COMISIONES Y FUNCIONES OFICIALES</t>
  </si>
  <si>
    <t>043</t>
  </si>
  <si>
    <t>044</t>
  </si>
  <si>
    <t>045</t>
  </si>
  <si>
    <t>088</t>
  </si>
  <si>
    <t>119</t>
  </si>
  <si>
    <t>OTROS IMPUESTOS Y DERECHOS</t>
  </si>
  <si>
    <t>COMBUSTIBLES,LUBRICANTES Y ADITIVOS PARA VEHÍCULOS TERRESTRES,AÉREOS, MARITIMOS, LACUSTRES Y FLUVIALES ASIGNADOS A SERVIDOREES PÚBLICOS</t>
  </si>
  <si>
    <t>MATERIALES Y ACCESORIOS MEDICOS</t>
  </si>
  <si>
    <t>SERVICIOS DE LAVANDERIA, LIMPIEZA E HIGIENE</t>
  </si>
  <si>
    <t>VALE DE GASOLINA DE $100 PESOS - SERVICIOS PÚBLICOS</t>
  </si>
  <si>
    <t>27100008-0001</t>
  </si>
  <si>
    <t>CHALECO</t>
  </si>
  <si>
    <t>27100013-0005</t>
  </si>
  <si>
    <t>PLAYERA TIPO POLO</t>
  </si>
  <si>
    <t>27101001-0010</t>
  </si>
  <si>
    <t>CAMISA CASUAL MANGA CORTA</t>
  </si>
  <si>
    <t>27101001-0011</t>
  </si>
  <si>
    <t>CAMISA CASUAL MANGA LARGA</t>
  </si>
  <si>
    <t>21601001-0002</t>
  </si>
  <si>
    <t>CLORO</t>
  </si>
  <si>
    <t>VOCALIA DE ORGANIZACON ELECTORAL</t>
  </si>
  <si>
    <t>VOCALIA DE CAPACITACION ELECTORAL Y EDUCACION CIVICA</t>
  </si>
  <si>
    <t>VOCALIKA DEL REGISTRO FEDERAL DE ELECTORES</t>
  </si>
  <si>
    <t>COVID</t>
  </si>
  <si>
    <t>SANITIZACIÓN JUNTA LOCAL EJECUTIVA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</si>
</sst>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32"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sz val="10"/>
      <color rgb="FF000000"/>
      <name val="Calibri"/>
      <family val="2"/>
    </font>
    <font>
      <sz val="11"/>
      <color rgb="FF000000"/>
      <name val="Calibri"/>
      <family val="2"/>
    </font>
    <font>
      <b/>
      <sz val="17"/>
      <color rgb="FF000000"/>
      <name val="Calibri"/>
      <family val="2"/>
    </font>
    <font>
      <b/>
      <sz val="20"/>
      <color rgb="FF000000"/>
      <name val="Calibri"/>
      <family val="2"/>
    </font>
    <font>
      <b/>
      <sz val="10"/>
      <color rgb="FFFFFFFF"/>
      <name val="Calibri"/>
      <family val="2"/>
    </font>
    <font>
      <b/>
      <sz val="10"/>
      <color rgb="FF000000"/>
      <name val="Calibri"/>
      <family val="2"/>
    </font>
    <font>
      <b/>
      <sz val="11"/>
      <color rgb="FF000000"/>
      <name val="Calibri"/>
      <family val="2"/>
    </font>
    <font>
      <b/>
      <sz val="17"/>
      <color theme="1"/>
      <name val="Calibri"/>
      <family val="2"/>
      <scheme val="minor"/>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sz val="10"/>
      <color theme="1"/>
      <name val="Calibri"/>
      <family val="2"/>
      <scheme val="minor"/>
    </font>
    <font>
      <b/>
      <sz val="11"/>
      <color theme="0"/>
      <name val="Calibri"/>
      <family val="2"/>
      <scheme val="minor"/>
    </font>
    <font>
      <sz val="8"/>
      <name val="Calibri"/>
      <family val="2"/>
      <scheme val="minor"/>
    </font>
    <font>
      <sz val="10"/>
      <color theme="1"/>
      <name val="Arial"/>
      <family val="2"/>
    </font>
    <font>
      <sz val="10"/>
      <color rgb="FF000000"/>
      <name val="Arial"/>
      <family val="2"/>
    </font>
  </fonts>
  <fills count="5">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s>
  <cellStyleXfs count="11">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cellStyleXfs>
  <cellXfs count="74">
    <xf numFmtId="0" fontId="0" fillId="0" borderId="0" xfId="0"/>
    <xf numFmtId="0" fontId="5" fillId="0" borderId="0" xfId="1" applyFont="1" applyFill="1" applyBorder="1"/>
    <xf numFmtId="0" fontId="7" fillId="0" borderId="0" xfId="2" applyFont="1" applyFill="1" applyBorder="1" applyAlignment="1">
      <alignment horizontal="center"/>
    </xf>
    <xf numFmtId="1" fontId="8" fillId="2" borderId="2" xfId="3" applyNumberFormat="1" applyFont="1" applyFill="1" applyBorder="1" applyAlignment="1">
      <alignment horizontal="center" vertical="center" wrapText="1"/>
    </xf>
    <xf numFmtId="0" fontId="4" fillId="0" borderId="0" xfId="2" applyFont="1" applyFill="1" applyBorder="1" applyAlignment="1">
      <alignment horizontal="center" vertical="center" wrapText="1"/>
    </xf>
    <xf numFmtId="0" fontId="4" fillId="0" borderId="0" xfId="0" applyFont="1" applyFill="1" applyBorder="1"/>
    <xf numFmtId="4" fontId="9" fillId="0" borderId="0" xfId="0" applyNumberFormat="1" applyFont="1" applyFill="1" applyBorder="1" applyAlignment="1">
      <alignment horizontal="center"/>
    </xf>
    <xf numFmtId="4" fontId="5" fillId="0" borderId="0" xfId="1" applyNumberFormat="1" applyFont="1" applyFill="1" applyBorder="1"/>
    <xf numFmtId="4" fontId="6" fillId="0" borderId="0" xfId="2" applyNumberFormat="1" applyFont="1" applyFill="1" applyBorder="1" applyAlignment="1">
      <alignment horizontal="right" vertical="center"/>
    </xf>
    <xf numFmtId="4" fontId="4" fillId="0" borderId="0" xfId="0" applyNumberFormat="1" applyFont="1" applyFill="1" applyBorder="1"/>
    <xf numFmtId="4" fontId="10" fillId="0" borderId="0" xfId="1" applyNumberFormat="1" applyFont="1" applyFill="1" applyBorder="1"/>
    <xf numFmtId="0" fontId="8" fillId="2" borderId="2" xfId="3" applyFont="1" applyFill="1" applyBorder="1" applyAlignment="1">
      <alignment horizontal="center" vertical="center" wrapText="1"/>
    </xf>
    <xf numFmtId="1" fontId="8" fillId="2" borderId="2" xfId="3" applyNumberFormat="1" applyFont="1" applyFill="1" applyBorder="1" applyAlignment="1">
      <alignment horizontal="left" vertical="center" wrapText="1"/>
    </xf>
    <xf numFmtId="3" fontId="8" fillId="2" borderId="2" xfId="3" applyNumberFormat="1" applyFont="1" applyFill="1" applyBorder="1" applyAlignment="1">
      <alignment horizontal="center" vertical="center" wrapText="1"/>
    </xf>
    <xf numFmtId="4" fontId="8" fillId="2" borderId="2" xfId="4" applyNumberFormat="1" applyFont="1" applyFill="1" applyBorder="1" applyAlignment="1">
      <alignment horizontal="center" vertical="center" wrapText="1"/>
    </xf>
    <xf numFmtId="4" fontId="7" fillId="0" borderId="0" xfId="2" applyNumberFormat="1" applyFont="1" applyFill="1" applyBorder="1" applyAlignment="1">
      <alignment horizontal="center"/>
    </xf>
    <xf numFmtId="0" fontId="7" fillId="0" borderId="0" xfId="2" applyFont="1" applyFill="1" applyBorder="1" applyAlignment="1">
      <alignment horizontal="center"/>
    </xf>
    <xf numFmtId="0" fontId="12" fillId="0" borderId="0" xfId="0" applyFont="1" applyAlignment="1">
      <alignment horizontal="center" vertical="center" wrapText="1"/>
    </xf>
    <xf numFmtId="0" fontId="0" fillId="0" borderId="0" xfId="0" applyAlignment="1">
      <alignment wrapText="1"/>
    </xf>
    <xf numFmtId="0" fontId="19" fillId="0" borderId="0" xfId="0" applyFont="1" applyAlignment="1">
      <alignment horizontal="justify" vertical="center"/>
    </xf>
    <xf numFmtId="0" fontId="20" fillId="3"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4" fillId="0" borderId="1" xfId="0" applyFont="1" applyBorder="1" applyAlignment="1">
      <alignment vertical="center" wrapText="1"/>
    </xf>
    <xf numFmtId="0" fontId="21"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4" fillId="0" borderId="1" xfId="0" applyFont="1" applyBorder="1" applyAlignment="1">
      <alignment horizontal="justify" vertical="center" wrapText="1"/>
    </xf>
    <xf numFmtId="0" fontId="24" fillId="0" borderId="1" xfId="0" applyFont="1" applyBorder="1" applyAlignment="1">
      <alignment horizontal="center" vertical="center" wrapText="1"/>
    </xf>
    <xf numFmtId="0" fontId="25" fillId="0" borderId="1" xfId="0" applyFont="1" applyBorder="1" applyAlignment="1">
      <alignment horizontal="justify" vertical="center" wrapText="1"/>
    </xf>
    <xf numFmtId="0" fontId="27" fillId="0" borderId="1" xfId="0" applyFont="1" applyFill="1" applyBorder="1"/>
    <xf numFmtId="3" fontId="27" fillId="0" borderId="1" xfId="0" applyNumberFormat="1" applyFont="1" applyBorder="1" applyAlignment="1">
      <alignment horizontal="right"/>
    </xf>
    <xf numFmtId="0" fontId="5" fillId="0" borderId="0" xfId="1" applyFont="1"/>
    <xf numFmtId="4" fontId="10" fillId="0" borderId="0" xfId="1" applyNumberFormat="1" applyFont="1"/>
    <xf numFmtId="4" fontId="5" fillId="0" borderId="0" xfId="1" applyNumberFormat="1" applyFont="1"/>
    <xf numFmtId="0" fontId="0" fillId="0" borderId="1" xfId="0" applyBorder="1"/>
    <xf numFmtId="4" fontId="27" fillId="0" borderId="1" xfId="0" applyNumberFormat="1" applyFont="1" applyFill="1" applyBorder="1"/>
    <xf numFmtId="4" fontId="27" fillId="0" borderId="1" xfId="10" applyNumberFormat="1" applyFont="1" applyBorder="1" applyAlignment="1">
      <alignment horizontal="right"/>
    </xf>
    <xf numFmtId="4" fontId="5" fillId="0" borderId="0" xfId="1" applyNumberFormat="1" applyFont="1" applyFill="1" applyBorder="1" applyAlignment="1">
      <alignment horizontal="right"/>
    </xf>
    <xf numFmtId="4" fontId="5" fillId="0" borderId="0" xfId="1" applyNumberFormat="1" applyFont="1" applyAlignment="1">
      <alignment horizontal="right"/>
    </xf>
    <xf numFmtId="4" fontId="7" fillId="0" borderId="0" xfId="2" applyNumberFormat="1" applyFont="1" applyFill="1" applyBorder="1" applyAlignment="1">
      <alignment horizontal="right"/>
    </xf>
    <xf numFmtId="4" fontId="8" fillId="2" borderId="2" xfId="3" applyNumberFormat="1" applyFont="1" applyFill="1" applyBorder="1" applyAlignment="1">
      <alignment horizontal="center" vertical="center" wrapText="1"/>
    </xf>
    <xf numFmtId="4" fontId="4" fillId="0" borderId="0" xfId="0" applyNumberFormat="1" applyFont="1" applyFill="1" applyBorder="1" applyAlignment="1">
      <alignment horizontal="right"/>
    </xf>
    <xf numFmtId="4" fontId="11" fillId="0" borderId="0" xfId="2" applyNumberFormat="1" applyFont="1" applyBorder="1" applyAlignment="1">
      <alignment horizontal="right" vertical="center"/>
    </xf>
    <xf numFmtId="0" fontId="7" fillId="0" borderId="0" xfId="2" applyFont="1" applyAlignment="1">
      <alignment horizontal="center"/>
    </xf>
    <xf numFmtId="0" fontId="7" fillId="0" borderId="0" xfId="2" applyFont="1" applyFill="1" applyBorder="1" applyAlignment="1">
      <alignment horizontal="center"/>
    </xf>
    <xf numFmtId="0" fontId="28" fillId="4" borderId="0" xfId="5" applyFont="1" applyFill="1" applyAlignment="1">
      <alignment horizontal="center"/>
    </xf>
    <xf numFmtId="0" fontId="21" fillId="0" borderId="2" xfId="0" applyFont="1" applyBorder="1" applyAlignment="1">
      <alignment horizontal="center" vertical="center" wrapText="1"/>
    </xf>
    <xf numFmtId="0" fontId="21" fillId="0" borderId="5" xfId="0" applyFont="1" applyBorder="1" applyAlignment="1">
      <alignment horizontal="center" vertical="center" wrapText="1"/>
    </xf>
    <xf numFmtId="0" fontId="22" fillId="0" borderId="1" xfId="0" applyFont="1" applyBorder="1" applyAlignment="1">
      <alignment horizontal="center" vertical="center" wrapText="1"/>
    </xf>
    <xf numFmtId="0" fontId="13" fillId="0" borderId="0" xfId="0" applyFont="1" applyAlignment="1">
      <alignment horizontal="center" vertical="center"/>
    </xf>
    <xf numFmtId="0" fontId="14" fillId="0" borderId="0" xfId="0" applyFont="1" applyAlignment="1">
      <alignment vertical="center" wrapText="1"/>
    </xf>
    <xf numFmtId="0" fontId="15" fillId="0" borderId="0" xfId="0" applyFont="1" applyAlignment="1">
      <alignment vertical="center" wrapText="1"/>
    </xf>
    <xf numFmtId="0" fontId="16" fillId="0" borderId="0" xfId="0" applyFont="1" applyAlignment="1">
      <alignment vertical="center" wrapText="1"/>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30" fillId="0" borderId="1" xfId="0" applyFont="1" applyFill="1" applyBorder="1"/>
    <xf numFmtId="0" fontId="30" fillId="0" borderId="1" xfId="0" applyFont="1" applyFill="1" applyBorder="1" applyAlignment="1">
      <alignment horizontal="center" vertical="center"/>
    </xf>
    <xf numFmtId="0" fontId="30" fillId="0" borderId="1" xfId="0" applyFont="1" applyFill="1" applyBorder="1" applyAlignment="1">
      <alignment horizontal="center"/>
    </xf>
    <xf numFmtId="0" fontId="30" fillId="0" borderId="1" xfId="0" applyFont="1" applyBorder="1"/>
    <xf numFmtId="0" fontId="30" fillId="0" borderId="1" xfId="0" applyFont="1" applyFill="1" applyBorder="1" applyAlignment="1">
      <alignment horizontal="left"/>
    </xf>
    <xf numFmtId="3" fontId="30" fillId="0" borderId="1" xfId="0" applyNumberFormat="1" applyFont="1" applyBorder="1" applyAlignment="1">
      <alignment horizontal="right"/>
    </xf>
    <xf numFmtId="4" fontId="30" fillId="0" borderId="1" xfId="10" applyNumberFormat="1" applyFont="1" applyBorder="1" applyAlignment="1">
      <alignment horizontal="right"/>
    </xf>
    <xf numFmtId="4" fontId="30" fillId="0" borderId="1" xfId="0" applyNumberFormat="1" applyFont="1" applyFill="1" applyBorder="1"/>
    <xf numFmtId="0" fontId="31" fillId="0" borderId="0" xfId="0" applyFont="1" applyFill="1" applyBorder="1"/>
    <xf numFmtId="43" fontId="30" fillId="0" borderId="1" xfId="0" applyNumberFormat="1" applyFont="1" applyFill="1" applyBorder="1"/>
    <xf numFmtId="0" fontId="31" fillId="0" borderId="1" xfId="0" applyFont="1" applyFill="1" applyBorder="1"/>
    <xf numFmtId="4" fontId="31" fillId="0" borderId="1" xfId="0" applyNumberFormat="1" applyFont="1" applyFill="1" applyBorder="1"/>
    <xf numFmtId="4" fontId="30" fillId="0" borderId="1" xfId="0" applyNumberFormat="1" applyFont="1" applyBorder="1"/>
    <xf numFmtId="4" fontId="30" fillId="0" borderId="1" xfId="0" applyNumberFormat="1" applyFont="1" applyFill="1" applyBorder="1" applyAlignment="1"/>
    <xf numFmtId="4" fontId="30" fillId="0" borderId="1" xfId="0" applyNumberFormat="1" applyFont="1" applyBorder="1" applyAlignment="1">
      <alignment horizontal="right"/>
    </xf>
    <xf numFmtId="4" fontId="30" fillId="0" borderId="1" xfId="0" applyNumberFormat="1" applyFont="1" applyFill="1" applyBorder="1" applyAlignment="1">
      <alignment horizontal="right" indent="1"/>
    </xf>
    <xf numFmtId="3" fontId="30" fillId="0" borderId="1" xfId="0" applyNumberFormat="1" applyFont="1" applyFill="1" applyBorder="1" applyAlignment="1">
      <alignment horizontal="right"/>
    </xf>
    <xf numFmtId="4" fontId="30" fillId="0" borderId="1" xfId="10" applyNumberFormat="1" applyFont="1" applyFill="1" applyBorder="1" applyAlignment="1">
      <alignment horizontal="right"/>
    </xf>
    <xf numFmtId="4" fontId="30" fillId="0" borderId="1" xfId="0" applyNumberFormat="1" applyFont="1" applyFill="1" applyBorder="1" applyAlignment="1">
      <alignment horizontal="right"/>
    </xf>
  </cellXfs>
  <cellStyles count="11">
    <cellStyle name="Millares" xfId="10" builtinId="3"/>
    <cellStyle name="Millares 2" xfId="4" xr:uid="{00000000-0005-0000-0000-000000000000}"/>
    <cellStyle name="Millares 2 2" xfId="9" xr:uid="{00000000-0005-0000-0000-000001000000}"/>
    <cellStyle name="Moneda 2" xfId="8" xr:uid="{00000000-0005-0000-0000-000002000000}"/>
    <cellStyle name="Normal" xfId="0" builtinId="0"/>
    <cellStyle name="Normal 2" xfId="6" xr:uid="{00000000-0005-0000-0000-000004000000}"/>
    <cellStyle name="Normal 2 2" xfId="2" xr:uid="{00000000-0005-0000-0000-000005000000}"/>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1</xdr:row>
      <xdr:rowOff>151118</xdr:rowOff>
    </xdr:from>
    <xdr:to>
      <xdr:col>2</xdr:col>
      <xdr:colOff>624697</xdr:colOff>
      <xdr:row>5</xdr:row>
      <xdr:rowOff>46050</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436868"/>
          <a:ext cx="2267765" cy="990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40"/>
  <sheetViews>
    <sheetView tabSelected="1" topLeftCell="A10" zoomScale="120" zoomScaleNormal="120" zoomScaleSheetLayoutView="100" workbookViewId="0">
      <pane ySplit="1" topLeftCell="A64" activePane="bottomLeft" state="frozen"/>
      <selection activeCell="A10" sqref="A10"/>
      <selection pane="bottomLeft" activeCell="A64" sqref="A64"/>
    </sheetView>
  </sheetViews>
  <sheetFormatPr baseColWidth="10" defaultColWidth="11.44140625" defaultRowHeight="13.8" x14ac:dyDescent="0.3"/>
  <cols>
    <col min="1" max="1" width="21.44140625" style="5" customWidth="1"/>
    <col min="2" max="2" width="13.109375" style="5" customWidth="1"/>
    <col min="3" max="3" width="11.44140625" style="5" customWidth="1"/>
    <col min="4" max="4" width="8.33203125" style="5" customWidth="1"/>
    <col min="5" max="6" width="7" style="5" customWidth="1"/>
    <col min="7" max="7" width="11.44140625" style="5" customWidth="1"/>
    <col min="8" max="8" width="9.44140625" style="5" customWidth="1"/>
    <col min="9" max="9" width="37.44140625" style="5" customWidth="1"/>
    <col min="10" max="10" width="18.5546875" style="5" customWidth="1"/>
    <col min="11" max="11" width="44.33203125" style="5" customWidth="1"/>
    <col min="12" max="12" width="26" style="5" customWidth="1"/>
    <col min="13" max="13" width="11" style="5" customWidth="1"/>
    <col min="14" max="14" width="12.33203125" style="5" customWidth="1"/>
    <col min="15" max="15" width="10.6640625" style="5" customWidth="1"/>
    <col min="16" max="16" width="15.44140625" style="40" customWidth="1"/>
    <col min="17" max="17" width="21.33203125" style="5" customWidth="1"/>
    <col min="18" max="18" width="17.44140625" style="6" customWidth="1"/>
    <col min="19" max="20" width="18" style="6" customWidth="1"/>
    <col min="21" max="21" width="16" style="9" customWidth="1"/>
    <col min="22" max="22" width="15.33203125" style="9" customWidth="1"/>
    <col min="23" max="23" width="21" style="9" customWidth="1"/>
    <col min="24" max="24" width="15.33203125" style="9" customWidth="1"/>
    <col min="25" max="25" width="16.33203125" style="9" customWidth="1"/>
    <col min="26" max="26" width="16.5546875" style="9" customWidth="1"/>
    <col min="27" max="27" width="17" style="9" customWidth="1"/>
    <col min="28" max="28" width="15.33203125" style="9" customWidth="1"/>
    <col min="29" max="29" width="16.109375" style="9" customWidth="1"/>
    <col min="30" max="30" width="15.88671875" style="9" customWidth="1"/>
    <col min="31" max="16384" width="11.44140625" style="5"/>
  </cols>
  <sheetData>
    <row r="1" spans="1:30" s="1" customFormat="1" ht="22.2" x14ac:dyDescent="0.3">
      <c r="P1" s="36"/>
      <c r="R1" s="10"/>
      <c r="S1" s="10"/>
      <c r="T1" s="10"/>
      <c r="U1" s="7"/>
      <c r="V1" s="7"/>
      <c r="W1" s="7"/>
      <c r="X1" s="7"/>
      <c r="Y1" s="7"/>
      <c r="Z1" s="7"/>
      <c r="AA1" s="7"/>
      <c r="AB1" s="7"/>
      <c r="AC1" s="7"/>
      <c r="AD1" s="8" t="s">
        <v>0</v>
      </c>
    </row>
    <row r="2" spans="1:30" s="1" customFormat="1" ht="22.2" x14ac:dyDescent="0.3">
      <c r="P2" s="36"/>
      <c r="R2" s="10"/>
      <c r="S2" s="10"/>
      <c r="T2" s="10"/>
      <c r="U2" s="7"/>
      <c r="V2" s="7"/>
      <c r="W2" s="7"/>
      <c r="X2" s="7"/>
      <c r="Y2" s="7"/>
      <c r="Z2" s="7"/>
      <c r="AA2" s="7"/>
      <c r="AB2" s="7"/>
      <c r="AC2" s="7"/>
      <c r="AD2" s="8" t="s">
        <v>1</v>
      </c>
    </row>
    <row r="3" spans="1:30" s="1" customFormat="1" ht="22.2" x14ac:dyDescent="0.3">
      <c r="P3" s="36"/>
      <c r="R3" s="10"/>
      <c r="S3" s="10"/>
      <c r="T3" s="10"/>
      <c r="U3" s="7"/>
      <c r="V3" s="7"/>
      <c r="W3" s="7"/>
      <c r="X3" s="7"/>
      <c r="Y3" s="7"/>
      <c r="Z3" s="41" t="s">
        <v>2</v>
      </c>
      <c r="AA3" s="41"/>
      <c r="AB3" s="41"/>
      <c r="AC3" s="41"/>
      <c r="AD3" s="41"/>
    </row>
    <row r="4" spans="1:30" s="1" customFormat="1" ht="25.8" x14ac:dyDescent="0.5">
      <c r="A4" s="42" t="s">
        <v>125</v>
      </c>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row>
    <row r="5" spans="1:30" s="1" customFormat="1" ht="14.4" x14ac:dyDescent="0.3">
      <c r="A5" s="30"/>
      <c r="B5" s="30"/>
      <c r="C5" s="30"/>
      <c r="D5" s="30"/>
      <c r="E5" s="30"/>
      <c r="F5" s="30"/>
      <c r="G5" s="30"/>
      <c r="H5" s="30"/>
      <c r="I5" s="30"/>
      <c r="J5" s="30"/>
      <c r="K5" s="30"/>
      <c r="L5" s="30"/>
      <c r="M5" s="30"/>
      <c r="N5" s="30"/>
      <c r="O5" s="30"/>
      <c r="P5" s="37"/>
      <c r="Q5" s="30"/>
      <c r="R5" s="31"/>
      <c r="S5" s="31"/>
      <c r="T5" s="31"/>
      <c r="U5" s="32"/>
      <c r="V5" s="32"/>
      <c r="W5" s="32"/>
      <c r="X5" s="32"/>
      <c r="Y5" s="32"/>
      <c r="Z5" s="32"/>
      <c r="AA5" s="32"/>
      <c r="AB5" s="32"/>
      <c r="AC5" s="32"/>
      <c r="AD5" s="32"/>
    </row>
    <row r="6" spans="1:30" s="1" customFormat="1" ht="25.8" x14ac:dyDescent="0.5">
      <c r="A6" s="42" t="s">
        <v>124</v>
      </c>
      <c r="B6" s="42"/>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row>
    <row r="7" spans="1:30" s="1" customFormat="1" ht="25.8" x14ac:dyDescent="0.5">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row>
    <row r="8" spans="1:30" s="1" customFormat="1" ht="27.75" customHeight="1" x14ac:dyDescent="0.5">
      <c r="A8" s="2"/>
      <c r="B8" s="16"/>
      <c r="C8" s="16"/>
      <c r="D8" s="16"/>
      <c r="E8" s="2"/>
      <c r="F8" s="2"/>
      <c r="G8" s="2"/>
      <c r="H8" s="2"/>
      <c r="I8" s="2"/>
      <c r="J8" s="2"/>
      <c r="K8" s="2"/>
      <c r="L8" s="2"/>
      <c r="M8" s="2"/>
      <c r="N8" s="2"/>
      <c r="O8" s="2"/>
      <c r="P8" s="38"/>
      <c r="Q8" s="2"/>
      <c r="R8" s="15"/>
      <c r="S8" s="15"/>
      <c r="T8" s="15"/>
      <c r="U8" s="15"/>
      <c r="V8" s="15"/>
      <c r="W8" s="15"/>
      <c r="X8" s="15"/>
      <c r="Y8" s="15"/>
      <c r="Z8" s="15"/>
      <c r="AA8" s="15"/>
      <c r="AB8" s="15"/>
      <c r="AC8" s="15"/>
      <c r="AD8" s="7"/>
    </row>
    <row r="9" spans="1:30" s="1" customFormat="1" ht="15.75" customHeight="1" x14ac:dyDescent="0.3">
      <c r="A9" s="44" t="s">
        <v>123</v>
      </c>
      <c r="B9" s="44"/>
      <c r="C9" s="44"/>
      <c r="D9" s="44"/>
      <c r="E9" s="44"/>
      <c r="F9" s="44"/>
      <c r="G9" s="44"/>
      <c r="H9" s="44"/>
      <c r="P9" s="36"/>
      <c r="R9" s="10"/>
      <c r="S9" s="10"/>
      <c r="T9" s="10"/>
      <c r="U9" s="7"/>
      <c r="V9" s="7"/>
      <c r="W9" s="7"/>
      <c r="X9" s="7"/>
      <c r="Y9" s="7"/>
      <c r="Z9" s="7"/>
      <c r="AA9" s="7"/>
      <c r="AB9" s="7"/>
      <c r="AC9" s="7"/>
      <c r="AD9" s="7"/>
    </row>
    <row r="10" spans="1:30" s="4" customFormat="1" ht="56.25" customHeight="1" x14ac:dyDescent="0.3">
      <c r="A10" s="11" t="s">
        <v>3</v>
      </c>
      <c r="B10" s="11" t="s">
        <v>4</v>
      </c>
      <c r="C10" s="11" t="s">
        <v>5</v>
      </c>
      <c r="D10" s="11" t="s">
        <v>6</v>
      </c>
      <c r="E10" s="11" t="s">
        <v>7</v>
      </c>
      <c r="F10" s="11" t="s">
        <v>8</v>
      </c>
      <c r="G10" s="11" t="s">
        <v>9</v>
      </c>
      <c r="H10" s="3" t="s">
        <v>10</v>
      </c>
      <c r="I10" s="12" t="s">
        <v>11</v>
      </c>
      <c r="J10" s="3" t="s">
        <v>12</v>
      </c>
      <c r="K10" s="3" t="s">
        <v>13</v>
      </c>
      <c r="L10" s="3" t="s">
        <v>14</v>
      </c>
      <c r="M10" s="3" t="s">
        <v>15</v>
      </c>
      <c r="N10" s="3" t="s">
        <v>16</v>
      </c>
      <c r="O10" s="13" t="s">
        <v>17</v>
      </c>
      <c r="P10" s="39" t="s">
        <v>18</v>
      </c>
      <c r="Q10" s="13" t="s">
        <v>19</v>
      </c>
      <c r="R10" s="14" t="s">
        <v>20</v>
      </c>
      <c r="S10" s="14" t="s">
        <v>40</v>
      </c>
      <c r="T10" s="14" t="s">
        <v>122</v>
      </c>
      <c r="U10" s="14" t="s">
        <v>21</v>
      </c>
      <c r="V10" s="14" t="s">
        <v>22</v>
      </c>
      <c r="W10" s="14" t="s">
        <v>23</v>
      </c>
      <c r="X10" s="14" t="s">
        <v>24</v>
      </c>
      <c r="Y10" s="14" t="s">
        <v>25</v>
      </c>
      <c r="Z10" s="14" t="s">
        <v>26</v>
      </c>
      <c r="AA10" s="14" t="s">
        <v>27</v>
      </c>
      <c r="AB10" s="14" t="s">
        <v>28</v>
      </c>
      <c r="AC10" s="14" t="s">
        <v>29</v>
      </c>
      <c r="AD10" s="14" t="s">
        <v>30</v>
      </c>
    </row>
    <row r="11" spans="1:30" ht="14.4" x14ac:dyDescent="0.3">
      <c r="A11" s="28" t="s">
        <v>127</v>
      </c>
      <c r="B11" s="28"/>
      <c r="C11" s="28"/>
      <c r="D11" s="28"/>
      <c r="E11" s="28"/>
      <c r="F11" s="28"/>
      <c r="G11" s="28"/>
      <c r="H11" s="28"/>
      <c r="I11" s="28"/>
      <c r="J11" s="33"/>
      <c r="K11" s="33"/>
      <c r="L11" s="59" t="s">
        <v>36</v>
      </c>
      <c r="M11" s="59" t="s">
        <v>85</v>
      </c>
      <c r="N11" s="28"/>
      <c r="O11" s="29"/>
      <c r="P11" s="35"/>
      <c r="Q11" s="28"/>
      <c r="R11" s="34"/>
      <c r="S11" s="34"/>
      <c r="T11" s="34"/>
      <c r="U11" s="34"/>
      <c r="V11" s="34"/>
      <c r="W11" s="34"/>
      <c r="X11" s="34"/>
      <c r="Y11" s="34"/>
      <c r="Z11" s="34"/>
      <c r="AA11" s="34"/>
      <c r="AB11" s="34"/>
      <c r="AC11" s="34"/>
      <c r="AD11" s="34"/>
    </row>
    <row r="12" spans="1:30" s="63" customFormat="1" ht="13.2" x14ac:dyDescent="0.25">
      <c r="A12" s="55" t="s">
        <v>31</v>
      </c>
      <c r="B12" s="55" t="s">
        <v>128</v>
      </c>
      <c r="C12" s="55" t="s">
        <v>128</v>
      </c>
      <c r="D12" s="56" t="s">
        <v>83</v>
      </c>
      <c r="E12" s="55" t="s">
        <v>32</v>
      </c>
      <c r="F12" s="57" t="s">
        <v>83</v>
      </c>
      <c r="G12" s="55" t="s">
        <v>33</v>
      </c>
      <c r="H12" s="55">
        <v>21101</v>
      </c>
      <c r="I12" s="55" t="s">
        <v>39</v>
      </c>
      <c r="J12" s="58" t="s">
        <v>129</v>
      </c>
      <c r="K12" s="58" t="s">
        <v>130</v>
      </c>
      <c r="L12" s="59" t="s">
        <v>36</v>
      </c>
      <c r="M12" s="59" t="s">
        <v>85</v>
      </c>
      <c r="N12" s="55" t="s">
        <v>112</v>
      </c>
      <c r="O12" s="60">
        <v>30</v>
      </c>
      <c r="P12" s="61">
        <v>230</v>
      </c>
      <c r="Q12" s="55"/>
      <c r="R12" s="62">
        <v>6900</v>
      </c>
      <c r="S12" s="62"/>
      <c r="T12" s="62">
        <v>2300</v>
      </c>
      <c r="U12" s="62"/>
      <c r="V12" s="62"/>
      <c r="W12" s="62"/>
      <c r="X12" s="62"/>
      <c r="Y12" s="62"/>
      <c r="Z12" s="62"/>
      <c r="AA12" s="62"/>
      <c r="AB12" s="62"/>
      <c r="AC12" s="62"/>
      <c r="AD12" s="62">
        <v>4600</v>
      </c>
    </row>
    <row r="13" spans="1:30" s="63" customFormat="1" ht="13.2" x14ac:dyDescent="0.25">
      <c r="A13" s="55" t="s">
        <v>31</v>
      </c>
      <c r="B13" s="55" t="s">
        <v>128</v>
      </c>
      <c r="C13" s="55" t="s">
        <v>128</v>
      </c>
      <c r="D13" s="56" t="s">
        <v>83</v>
      </c>
      <c r="E13" s="55" t="s">
        <v>32</v>
      </c>
      <c r="F13" s="57" t="s">
        <v>83</v>
      </c>
      <c r="G13" s="55" t="s">
        <v>33</v>
      </c>
      <c r="H13" s="55">
        <v>21101</v>
      </c>
      <c r="I13" s="55" t="s">
        <v>39</v>
      </c>
      <c r="J13" s="58" t="s">
        <v>131</v>
      </c>
      <c r="K13" s="58" t="s">
        <v>132</v>
      </c>
      <c r="L13" s="59" t="s">
        <v>36</v>
      </c>
      <c r="M13" s="59" t="s">
        <v>85</v>
      </c>
      <c r="N13" s="55" t="s">
        <v>112</v>
      </c>
      <c r="O13" s="60">
        <v>221</v>
      </c>
      <c r="P13" s="61">
        <v>2</v>
      </c>
      <c r="Q13" s="55"/>
      <c r="R13" s="62">
        <v>442</v>
      </c>
      <c r="S13" s="62"/>
      <c r="T13" s="62">
        <v>196</v>
      </c>
      <c r="U13" s="62"/>
      <c r="V13" s="62"/>
      <c r="W13" s="62"/>
      <c r="X13" s="62"/>
      <c r="Y13" s="62"/>
      <c r="Z13" s="62">
        <v>246</v>
      </c>
      <c r="AA13" s="62"/>
      <c r="AB13" s="62"/>
      <c r="AC13" s="62"/>
      <c r="AD13" s="62"/>
    </row>
    <row r="14" spans="1:30" s="63" customFormat="1" ht="13.2" x14ac:dyDescent="0.25">
      <c r="A14" s="55" t="s">
        <v>31</v>
      </c>
      <c r="B14" s="55" t="s">
        <v>128</v>
      </c>
      <c r="C14" s="55" t="s">
        <v>128</v>
      </c>
      <c r="D14" s="56" t="s">
        <v>83</v>
      </c>
      <c r="E14" s="55" t="s">
        <v>32</v>
      </c>
      <c r="F14" s="57" t="s">
        <v>83</v>
      </c>
      <c r="G14" s="55" t="s">
        <v>33</v>
      </c>
      <c r="H14" s="55">
        <v>21101</v>
      </c>
      <c r="I14" s="55" t="s">
        <v>39</v>
      </c>
      <c r="J14" s="58" t="s">
        <v>133</v>
      </c>
      <c r="K14" s="58" t="s">
        <v>134</v>
      </c>
      <c r="L14" s="59" t="s">
        <v>36</v>
      </c>
      <c r="M14" s="59" t="s">
        <v>85</v>
      </c>
      <c r="N14" s="55" t="s">
        <v>112</v>
      </c>
      <c r="O14" s="60">
        <v>200</v>
      </c>
      <c r="P14" s="61">
        <v>3</v>
      </c>
      <c r="Q14" s="55"/>
      <c r="R14" s="62">
        <v>600</v>
      </c>
      <c r="S14" s="62"/>
      <c r="T14" s="62">
        <v>300</v>
      </c>
      <c r="U14" s="62"/>
      <c r="V14" s="62"/>
      <c r="W14" s="62"/>
      <c r="X14" s="62"/>
      <c r="Y14" s="62"/>
      <c r="Z14" s="62">
        <v>300</v>
      </c>
      <c r="AA14" s="62"/>
      <c r="AB14" s="62"/>
      <c r="AC14" s="62"/>
      <c r="AD14" s="62"/>
    </row>
    <row r="15" spans="1:30" s="63" customFormat="1" ht="13.2" x14ac:dyDescent="0.25">
      <c r="A15" s="55" t="s">
        <v>31</v>
      </c>
      <c r="B15" s="55" t="s">
        <v>128</v>
      </c>
      <c r="C15" s="55" t="s">
        <v>128</v>
      </c>
      <c r="D15" s="56" t="s">
        <v>83</v>
      </c>
      <c r="E15" s="55" t="s">
        <v>32</v>
      </c>
      <c r="F15" s="57" t="s">
        <v>83</v>
      </c>
      <c r="G15" s="55" t="s">
        <v>33</v>
      </c>
      <c r="H15" s="55">
        <v>21101</v>
      </c>
      <c r="I15" s="55" t="s">
        <v>39</v>
      </c>
      <c r="J15" s="58" t="s">
        <v>135</v>
      </c>
      <c r="K15" s="58" t="s">
        <v>136</v>
      </c>
      <c r="L15" s="59" t="s">
        <v>36</v>
      </c>
      <c r="M15" s="59" t="s">
        <v>85</v>
      </c>
      <c r="N15" s="55" t="s">
        <v>112</v>
      </c>
      <c r="O15" s="60">
        <v>199</v>
      </c>
      <c r="P15" s="61">
        <v>7</v>
      </c>
      <c r="Q15" s="55"/>
      <c r="R15" s="62">
        <v>1393</v>
      </c>
      <c r="S15" s="62"/>
      <c r="T15" s="62"/>
      <c r="U15" s="62"/>
      <c r="V15" s="62">
        <v>693</v>
      </c>
      <c r="W15" s="62"/>
      <c r="X15" s="62">
        <v>700</v>
      </c>
      <c r="Y15" s="62"/>
      <c r="Z15" s="62"/>
      <c r="AA15" s="62"/>
      <c r="AB15" s="62"/>
      <c r="AC15" s="62"/>
      <c r="AD15" s="62"/>
    </row>
    <row r="16" spans="1:30" s="63" customFormat="1" ht="13.2" x14ac:dyDescent="0.25">
      <c r="A16" s="55" t="s">
        <v>31</v>
      </c>
      <c r="B16" s="55" t="s">
        <v>128</v>
      </c>
      <c r="C16" s="55" t="s">
        <v>128</v>
      </c>
      <c r="D16" s="56" t="s">
        <v>83</v>
      </c>
      <c r="E16" s="55" t="s">
        <v>32</v>
      </c>
      <c r="F16" s="57" t="s">
        <v>83</v>
      </c>
      <c r="G16" s="55" t="s">
        <v>33</v>
      </c>
      <c r="H16" s="55">
        <v>21101</v>
      </c>
      <c r="I16" s="55" t="s">
        <v>39</v>
      </c>
      <c r="J16" s="58" t="s">
        <v>137</v>
      </c>
      <c r="K16" s="58" t="s">
        <v>138</v>
      </c>
      <c r="L16" s="59" t="s">
        <v>36</v>
      </c>
      <c r="M16" s="59" t="s">
        <v>85</v>
      </c>
      <c r="N16" s="55" t="s">
        <v>112</v>
      </c>
      <c r="O16" s="60">
        <v>40</v>
      </c>
      <c r="P16" s="61">
        <v>26</v>
      </c>
      <c r="Q16" s="55"/>
      <c r="R16" s="62">
        <v>1040</v>
      </c>
      <c r="S16" s="62"/>
      <c r="T16" s="62"/>
      <c r="U16" s="62"/>
      <c r="V16" s="62">
        <v>520</v>
      </c>
      <c r="W16" s="62"/>
      <c r="X16" s="62"/>
      <c r="Y16" s="62"/>
      <c r="Z16" s="62">
        <v>520</v>
      </c>
      <c r="AA16" s="62"/>
      <c r="AB16" s="62"/>
      <c r="AC16" s="62"/>
      <c r="AD16" s="62"/>
    </row>
    <row r="17" spans="1:30" s="63" customFormat="1" ht="13.2" x14ac:dyDescent="0.25">
      <c r="A17" s="55" t="s">
        <v>31</v>
      </c>
      <c r="B17" s="55" t="s">
        <v>128</v>
      </c>
      <c r="C17" s="55" t="s">
        <v>128</v>
      </c>
      <c r="D17" s="56" t="s">
        <v>83</v>
      </c>
      <c r="E17" s="55" t="s">
        <v>32</v>
      </c>
      <c r="F17" s="57" t="s">
        <v>83</v>
      </c>
      <c r="G17" s="55" t="s">
        <v>33</v>
      </c>
      <c r="H17" s="55">
        <v>21101</v>
      </c>
      <c r="I17" s="55" t="s">
        <v>39</v>
      </c>
      <c r="J17" s="58" t="s">
        <v>103</v>
      </c>
      <c r="K17" s="58" t="s">
        <v>94</v>
      </c>
      <c r="L17" s="59" t="s">
        <v>36</v>
      </c>
      <c r="M17" s="59" t="s">
        <v>85</v>
      </c>
      <c r="N17" s="55" t="s">
        <v>104</v>
      </c>
      <c r="O17" s="60">
        <v>60</v>
      </c>
      <c r="P17" s="61">
        <v>28</v>
      </c>
      <c r="Q17" s="55"/>
      <c r="R17" s="62">
        <v>1680</v>
      </c>
      <c r="S17" s="62"/>
      <c r="T17" s="62">
        <v>560</v>
      </c>
      <c r="U17" s="62"/>
      <c r="V17" s="62">
        <v>560</v>
      </c>
      <c r="W17" s="62"/>
      <c r="X17" s="62"/>
      <c r="Y17" s="62"/>
      <c r="Z17" s="62">
        <v>560</v>
      </c>
      <c r="AA17" s="62"/>
      <c r="AB17" s="62"/>
      <c r="AC17" s="62"/>
      <c r="AD17" s="62"/>
    </row>
    <row r="18" spans="1:30" s="63" customFormat="1" ht="13.2" x14ac:dyDescent="0.25">
      <c r="A18" s="55" t="s">
        <v>31</v>
      </c>
      <c r="B18" s="55" t="s">
        <v>128</v>
      </c>
      <c r="C18" s="55" t="s">
        <v>128</v>
      </c>
      <c r="D18" s="56" t="s">
        <v>83</v>
      </c>
      <c r="E18" s="55" t="s">
        <v>32</v>
      </c>
      <c r="F18" s="57" t="s">
        <v>83</v>
      </c>
      <c r="G18" s="55" t="s">
        <v>33</v>
      </c>
      <c r="H18" s="55">
        <v>21101</v>
      </c>
      <c r="I18" s="55" t="s">
        <v>39</v>
      </c>
      <c r="J18" s="58" t="s">
        <v>139</v>
      </c>
      <c r="K18" s="58" t="s">
        <v>140</v>
      </c>
      <c r="L18" s="59" t="s">
        <v>36</v>
      </c>
      <c r="M18" s="59" t="s">
        <v>85</v>
      </c>
      <c r="N18" s="55" t="s">
        <v>112</v>
      </c>
      <c r="O18" s="60">
        <v>302</v>
      </c>
      <c r="P18" s="61">
        <v>3</v>
      </c>
      <c r="Q18" s="55"/>
      <c r="R18" s="62">
        <v>906</v>
      </c>
      <c r="S18" s="62"/>
      <c r="T18" s="62"/>
      <c r="U18" s="62"/>
      <c r="V18" s="62">
        <v>6</v>
      </c>
      <c r="W18" s="62"/>
      <c r="X18" s="62">
        <v>600</v>
      </c>
      <c r="Y18" s="62"/>
      <c r="Z18" s="62"/>
      <c r="AA18" s="62"/>
      <c r="AB18" s="62">
        <v>300</v>
      </c>
      <c r="AC18" s="62"/>
      <c r="AD18" s="62"/>
    </row>
    <row r="19" spans="1:30" s="63" customFormat="1" ht="13.2" x14ac:dyDescent="0.25">
      <c r="A19" s="55" t="s">
        <v>31</v>
      </c>
      <c r="B19" s="55" t="s">
        <v>128</v>
      </c>
      <c r="C19" s="55" t="s">
        <v>128</v>
      </c>
      <c r="D19" s="56" t="s">
        <v>83</v>
      </c>
      <c r="E19" s="55" t="s">
        <v>32</v>
      </c>
      <c r="F19" s="57" t="s">
        <v>83</v>
      </c>
      <c r="G19" s="55" t="s">
        <v>33</v>
      </c>
      <c r="H19" s="55">
        <v>21101</v>
      </c>
      <c r="I19" s="55" t="s">
        <v>39</v>
      </c>
      <c r="J19" s="58" t="s">
        <v>141</v>
      </c>
      <c r="K19" s="58" t="s">
        <v>142</v>
      </c>
      <c r="L19" s="59" t="s">
        <v>36</v>
      </c>
      <c r="M19" s="59" t="s">
        <v>85</v>
      </c>
      <c r="N19" s="55" t="s">
        <v>88</v>
      </c>
      <c r="O19" s="60">
        <v>12</v>
      </c>
      <c r="P19" s="61">
        <v>81</v>
      </c>
      <c r="Q19" s="55"/>
      <c r="R19" s="62">
        <v>972</v>
      </c>
      <c r="S19" s="62"/>
      <c r="T19" s="62"/>
      <c r="U19" s="62"/>
      <c r="V19" s="62">
        <v>324</v>
      </c>
      <c r="W19" s="62"/>
      <c r="X19" s="62">
        <v>324</v>
      </c>
      <c r="Y19" s="62"/>
      <c r="Z19" s="62">
        <v>324</v>
      </c>
      <c r="AA19" s="62"/>
      <c r="AB19" s="62"/>
      <c r="AC19" s="62"/>
      <c r="AD19" s="62"/>
    </row>
    <row r="20" spans="1:30" s="63" customFormat="1" ht="13.2" x14ac:dyDescent="0.25">
      <c r="A20" s="55" t="s">
        <v>31</v>
      </c>
      <c r="B20" s="55" t="s">
        <v>128</v>
      </c>
      <c r="C20" s="55" t="s">
        <v>128</v>
      </c>
      <c r="D20" s="56" t="s">
        <v>83</v>
      </c>
      <c r="E20" s="55" t="s">
        <v>32</v>
      </c>
      <c r="F20" s="57" t="s">
        <v>83</v>
      </c>
      <c r="G20" s="55" t="s">
        <v>33</v>
      </c>
      <c r="H20" s="55">
        <v>21101</v>
      </c>
      <c r="I20" s="55" t="s">
        <v>39</v>
      </c>
      <c r="J20" s="58" t="s">
        <v>86</v>
      </c>
      <c r="K20" s="58" t="s">
        <v>98</v>
      </c>
      <c r="L20" s="59" t="s">
        <v>36</v>
      </c>
      <c r="M20" s="59" t="s">
        <v>85</v>
      </c>
      <c r="N20" s="55" t="s">
        <v>112</v>
      </c>
      <c r="O20" s="60">
        <v>40</v>
      </c>
      <c r="P20" s="61">
        <v>109</v>
      </c>
      <c r="Q20" s="55"/>
      <c r="R20" s="62">
        <v>4360</v>
      </c>
      <c r="S20" s="62"/>
      <c r="T20" s="62">
        <v>2071</v>
      </c>
      <c r="U20" s="62"/>
      <c r="V20" s="62"/>
      <c r="W20" s="62"/>
      <c r="X20" s="62">
        <v>109</v>
      </c>
      <c r="Y20" s="62"/>
      <c r="Z20" s="62"/>
      <c r="AA20" s="62"/>
      <c r="AB20" s="62"/>
      <c r="AC20" s="62"/>
      <c r="AD20" s="62">
        <v>2180</v>
      </c>
    </row>
    <row r="21" spans="1:30" s="63" customFormat="1" ht="13.2" x14ac:dyDescent="0.25">
      <c r="A21" s="55" t="s">
        <v>31</v>
      </c>
      <c r="B21" s="55" t="s">
        <v>128</v>
      </c>
      <c r="C21" s="55" t="s">
        <v>128</v>
      </c>
      <c r="D21" s="56" t="s">
        <v>83</v>
      </c>
      <c r="E21" s="55" t="s">
        <v>32</v>
      </c>
      <c r="F21" s="57" t="s">
        <v>83</v>
      </c>
      <c r="G21" s="55" t="s">
        <v>33</v>
      </c>
      <c r="H21" s="55">
        <v>21101</v>
      </c>
      <c r="I21" s="55" t="s">
        <v>39</v>
      </c>
      <c r="J21" s="58" t="s">
        <v>143</v>
      </c>
      <c r="K21" s="58" t="s">
        <v>144</v>
      </c>
      <c r="L21" s="59" t="s">
        <v>36</v>
      </c>
      <c r="M21" s="59" t="s">
        <v>85</v>
      </c>
      <c r="N21" s="55" t="s">
        <v>112</v>
      </c>
      <c r="O21" s="60">
        <v>19</v>
      </c>
      <c r="P21" s="61">
        <v>16</v>
      </c>
      <c r="Q21" s="55"/>
      <c r="R21" s="62">
        <v>304</v>
      </c>
      <c r="S21" s="62"/>
      <c r="T21" s="62"/>
      <c r="U21" s="62"/>
      <c r="V21" s="62">
        <v>144</v>
      </c>
      <c r="W21" s="62"/>
      <c r="X21" s="62">
        <v>160</v>
      </c>
      <c r="Y21" s="62"/>
      <c r="Z21" s="62"/>
      <c r="AA21" s="62"/>
      <c r="AB21" s="62"/>
      <c r="AC21" s="62"/>
      <c r="AD21" s="62"/>
    </row>
    <row r="22" spans="1:30" s="63" customFormat="1" ht="13.2" x14ac:dyDescent="0.25">
      <c r="A22" s="55" t="s">
        <v>31</v>
      </c>
      <c r="B22" s="55" t="s">
        <v>128</v>
      </c>
      <c r="C22" s="55" t="s">
        <v>128</v>
      </c>
      <c r="D22" s="56" t="s">
        <v>83</v>
      </c>
      <c r="E22" s="55" t="s">
        <v>32</v>
      </c>
      <c r="F22" s="57" t="s">
        <v>83</v>
      </c>
      <c r="G22" s="55" t="s">
        <v>33</v>
      </c>
      <c r="H22" s="55">
        <v>21101</v>
      </c>
      <c r="I22" s="55" t="s">
        <v>39</v>
      </c>
      <c r="J22" s="58" t="s">
        <v>145</v>
      </c>
      <c r="K22" s="58" t="s">
        <v>146</v>
      </c>
      <c r="L22" s="59" t="s">
        <v>36</v>
      </c>
      <c r="M22" s="59" t="s">
        <v>85</v>
      </c>
      <c r="N22" s="55" t="s">
        <v>112</v>
      </c>
      <c r="O22" s="60">
        <v>15</v>
      </c>
      <c r="P22" s="61">
        <v>19</v>
      </c>
      <c r="Q22" s="55"/>
      <c r="R22" s="62">
        <v>285</v>
      </c>
      <c r="S22" s="62"/>
      <c r="T22" s="62">
        <v>285</v>
      </c>
      <c r="U22" s="62"/>
      <c r="V22" s="62"/>
      <c r="W22" s="62"/>
      <c r="X22" s="62"/>
      <c r="Y22" s="62"/>
      <c r="Z22" s="62"/>
      <c r="AA22" s="62"/>
      <c r="AB22" s="62"/>
      <c r="AC22" s="62"/>
      <c r="AD22" s="62"/>
    </row>
    <row r="23" spans="1:30" s="63" customFormat="1" ht="13.2" x14ac:dyDescent="0.25">
      <c r="A23" s="55" t="s">
        <v>31</v>
      </c>
      <c r="B23" s="55" t="s">
        <v>128</v>
      </c>
      <c r="C23" s="55" t="s">
        <v>128</v>
      </c>
      <c r="D23" s="56" t="s">
        <v>83</v>
      </c>
      <c r="E23" s="55" t="s">
        <v>32</v>
      </c>
      <c r="F23" s="57" t="s">
        <v>83</v>
      </c>
      <c r="G23" s="55" t="s">
        <v>33</v>
      </c>
      <c r="H23" s="55">
        <v>21101</v>
      </c>
      <c r="I23" s="55" t="s">
        <v>39</v>
      </c>
      <c r="J23" s="58" t="s">
        <v>147</v>
      </c>
      <c r="K23" s="58" t="s">
        <v>148</v>
      </c>
      <c r="L23" s="59" t="s">
        <v>36</v>
      </c>
      <c r="M23" s="59" t="s">
        <v>85</v>
      </c>
      <c r="N23" s="55" t="s">
        <v>34</v>
      </c>
      <c r="O23" s="60">
        <v>62</v>
      </c>
      <c r="P23" s="61">
        <v>10</v>
      </c>
      <c r="Q23" s="55"/>
      <c r="R23" s="62">
        <v>620</v>
      </c>
      <c r="S23" s="62"/>
      <c r="T23" s="62"/>
      <c r="U23" s="62"/>
      <c r="V23" s="62">
        <v>300</v>
      </c>
      <c r="W23" s="62"/>
      <c r="X23" s="62"/>
      <c r="Y23" s="62"/>
      <c r="Z23" s="62"/>
      <c r="AA23" s="62"/>
      <c r="AB23" s="62">
        <v>300</v>
      </c>
      <c r="AC23" s="62"/>
      <c r="AD23" s="62">
        <v>20</v>
      </c>
    </row>
    <row r="24" spans="1:30" s="63" customFormat="1" ht="13.2" x14ac:dyDescent="0.25">
      <c r="A24" s="55" t="s">
        <v>31</v>
      </c>
      <c r="B24" s="55" t="s">
        <v>128</v>
      </c>
      <c r="C24" s="55" t="s">
        <v>128</v>
      </c>
      <c r="D24" s="56" t="s">
        <v>83</v>
      </c>
      <c r="E24" s="55" t="s">
        <v>32</v>
      </c>
      <c r="F24" s="57" t="s">
        <v>83</v>
      </c>
      <c r="G24" s="55" t="s">
        <v>33</v>
      </c>
      <c r="H24" s="55">
        <v>21101</v>
      </c>
      <c r="I24" s="55" t="s">
        <v>39</v>
      </c>
      <c r="J24" s="58" t="s">
        <v>149</v>
      </c>
      <c r="K24" s="58" t="s">
        <v>150</v>
      </c>
      <c r="L24" s="59" t="s">
        <v>36</v>
      </c>
      <c r="M24" s="59" t="s">
        <v>85</v>
      </c>
      <c r="N24" s="55" t="s">
        <v>112</v>
      </c>
      <c r="O24" s="60">
        <v>15</v>
      </c>
      <c r="P24" s="61">
        <v>250</v>
      </c>
      <c r="Q24" s="55"/>
      <c r="R24" s="62">
        <v>3750</v>
      </c>
      <c r="S24" s="62"/>
      <c r="T24" s="62"/>
      <c r="U24" s="62"/>
      <c r="V24" s="62">
        <v>1250</v>
      </c>
      <c r="W24" s="62"/>
      <c r="X24" s="62">
        <v>1250</v>
      </c>
      <c r="Y24" s="62"/>
      <c r="Z24" s="62"/>
      <c r="AA24" s="62"/>
      <c r="AB24" s="62">
        <v>1250</v>
      </c>
      <c r="AC24" s="62"/>
      <c r="AD24" s="62"/>
    </row>
    <row r="25" spans="1:30" s="63" customFormat="1" ht="13.2" x14ac:dyDescent="0.25">
      <c r="A25" s="55" t="s">
        <v>31</v>
      </c>
      <c r="B25" s="55" t="s">
        <v>128</v>
      </c>
      <c r="C25" s="55" t="s">
        <v>128</v>
      </c>
      <c r="D25" s="56" t="s">
        <v>83</v>
      </c>
      <c r="E25" s="55" t="s">
        <v>32</v>
      </c>
      <c r="F25" s="57" t="s">
        <v>83</v>
      </c>
      <c r="G25" s="55" t="s">
        <v>33</v>
      </c>
      <c r="H25" s="55">
        <v>21101</v>
      </c>
      <c r="I25" s="55" t="s">
        <v>39</v>
      </c>
      <c r="J25" s="58" t="s">
        <v>151</v>
      </c>
      <c r="K25" s="58" t="s">
        <v>152</v>
      </c>
      <c r="L25" s="59" t="s">
        <v>36</v>
      </c>
      <c r="M25" s="59" t="s">
        <v>85</v>
      </c>
      <c r="N25" s="55" t="s">
        <v>35</v>
      </c>
      <c r="O25" s="60">
        <v>10</v>
      </c>
      <c r="P25" s="61">
        <v>596</v>
      </c>
      <c r="Q25" s="55"/>
      <c r="R25" s="62">
        <v>5960</v>
      </c>
      <c r="S25" s="62"/>
      <c r="T25" s="62"/>
      <c r="U25" s="62"/>
      <c r="V25" s="62">
        <v>2980</v>
      </c>
      <c r="W25" s="62"/>
      <c r="X25" s="62"/>
      <c r="Y25" s="62"/>
      <c r="Z25" s="62"/>
      <c r="AA25" s="62"/>
      <c r="AB25" s="62">
        <v>2980</v>
      </c>
      <c r="AC25" s="62"/>
      <c r="AD25" s="62"/>
    </row>
    <row r="26" spans="1:30" s="63" customFormat="1" ht="13.2" x14ac:dyDescent="0.25">
      <c r="A26" s="55" t="s">
        <v>31</v>
      </c>
      <c r="B26" s="55" t="s">
        <v>128</v>
      </c>
      <c r="C26" s="55" t="s">
        <v>128</v>
      </c>
      <c r="D26" s="56" t="s">
        <v>83</v>
      </c>
      <c r="E26" s="55" t="s">
        <v>32</v>
      </c>
      <c r="F26" s="57" t="s">
        <v>83</v>
      </c>
      <c r="G26" s="55" t="s">
        <v>33</v>
      </c>
      <c r="H26" s="55">
        <v>21101</v>
      </c>
      <c r="I26" s="55" t="s">
        <v>39</v>
      </c>
      <c r="J26" s="58" t="s">
        <v>45</v>
      </c>
      <c r="K26" s="58" t="s">
        <v>91</v>
      </c>
      <c r="L26" s="59" t="s">
        <v>36</v>
      </c>
      <c r="M26" s="59" t="s">
        <v>85</v>
      </c>
      <c r="N26" s="55" t="s">
        <v>112</v>
      </c>
      <c r="O26" s="60">
        <v>1999</v>
      </c>
      <c r="P26" s="61">
        <v>1</v>
      </c>
      <c r="Q26" s="55"/>
      <c r="R26" s="62">
        <v>1999</v>
      </c>
      <c r="S26" s="62"/>
      <c r="T26" s="62"/>
      <c r="U26" s="62"/>
      <c r="V26" s="62"/>
      <c r="W26" s="62"/>
      <c r="X26" s="62">
        <v>1999</v>
      </c>
      <c r="Y26" s="62"/>
      <c r="Z26" s="62"/>
      <c r="AA26" s="62"/>
      <c r="AB26" s="62"/>
      <c r="AC26" s="62"/>
      <c r="AD26" s="62"/>
    </row>
    <row r="27" spans="1:30" s="63" customFormat="1" ht="13.2" x14ac:dyDescent="0.25">
      <c r="A27" s="55" t="s">
        <v>31</v>
      </c>
      <c r="B27" s="55" t="s">
        <v>128</v>
      </c>
      <c r="C27" s="55" t="s">
        <v>128</v>
      </c>
      <c r="D27" s="56" t="s">
        <v>83</v>
      </c>
      <c r="E27" s="55" t="s">
        <v>32</v>
      </c>
      <c r="F27" s="57" t="s">
        <v>83</v>
      </c>
      <c r="G27" s="55" t="s">
        <v>33</v>
      </c>
      <c r="H27" s="55">
        <v>21101</v>
      </c>
      <c r="I27" s="55" t="s">
        <v>39</v>
      </c>
      <c r="J27" s="58" t="s">
        <v>153</v>
      </c>
      <c r="K27" s="58" t="s">
        <v>154</v>
      </c>
      <c r="L27" s="59" t="s">
        <v>36</v>
      </c>
      <c r="M27" s="59" t="s">
        <v>85</v>
      </c>
      <c r="N27" s="55" t="s">
        <v>112</v>
      </c>
      <c r="O27" s="60">
        <v>50</v>
      </c>
      <c r="P27" s="61">
        <v>17</v>
      </c>
      <c r="Q27" s="55"/>
      <c r="R27" s="62">
        <v>850</v>
      </c>
      <c r="S27" s="62"/>
      <c r="T27" s="62">
        <v>340</v>
      </c>
      <c r="U27" s="62"/>
      <c r="V27" s="62">
        <v>170</v>
      </c>
      <c r="W27" s="62"/>
      <c r="X27" s="62">
        <v>340</v>
      </c>
      <c r="Y27" s="62"/>
      <c r="Z27" s="62"/>
      <c r="AA27" s="62"/>
      <c r="AB27" s="62"/>
      <c r="AC27" s="62"/>
      <c r="AD27" s="62"/>
    </row>
    <row r="28" spans="1:30" s="63" customFormat="1" ht="13.2" x14ac:dyDescent="0.25">
      <c r="A28" s="55" t="s">
        <v>31</v>
      </c>
      <c r="B28" s="55" t="s">
        <v>128</v>
      </c>
      <c r="C28" s="55" t="s">
        <v>128</v>
      </c>
      <c r="D28" s="56" t="s">
        <v>83</v>
      </c>
      <c r="E28" s="55" t="s">
        <v>32</v>
      </c>
      <c r="F28" s="57" t="s">
        <v>83</v>
      </c>
      <c r="G28" s="55" t="s">
        <v>33</v>
      </c>
      <c r="H28" s="55">
        <v>21101</v>
      </c>
      <c r="I28" s="55" t="s">
        <v>39</v>
      </c>
      <c r="J28" s="58" t="s">
        <v>155</v>
      </c>
      <c r="K28" s="58" t="s">
        <v>156</v>
      </c>
      <c r="L28" s="59" t="s">
        <v>36</v>
      </c>
      <c r="M28" s="59" t="s">
        <v>85</v>
      </c>
      <c r="N28" s="55" t="s">
        <v>112</v>
      </c>
      <c r="O28" s="60">
        <v>20</v>
      </c>
      <c r="P28" s="61">
        <v>684</v>
      </c>
      <c r="Q28" s="55"/>
      <c r="R28" s="62">
        <v>13680</v>
      </c>
      <c r="S28" s="62"/>
      <c r="T28" s="62">
        <v>6840</v>
      </c>
      <c r="U28" s="62"/>
      <c r="V28" s="62"/>
      <c r="W28" s="62"/>
      <c r="X28" s="62"/>
      <c r="Y28" s="62"/>
      <c r="Z28" s="62">
        <v>6840</v>
      </c>
      <c r="AA28" s="62"/>
      <c r="AB28" s="62"/>
      <c r="AC28" s="62"/>
      <c r="AD28" s="62"/>
    </row>
    <row r="29" spans="1:30" s="63" customFormat="1" ht="13.2" x14ac:dyDescent="0.25">
      <c r="A29" s="55" t="s">
        <v>31</v>
      </c>
      <c r="B29" s="55" t="s">
        <v>128</v>
      </c>
      <c r="C29" s="55" t="s">
        <v>128</v>
      </c>
      <c r="D29" s="56" t="s">
        <v>83</v>
      </c>
      <c r="E29" s="55" t="s">
        <v>32</v>
      </c>
      <c r="F29" s="57" t="s">
        <v>83</v>
      </c>
      <c r="G29" s="55" t="s">
        <v>33</v>
      </c>
      <c r="H29" s="55">
        <v>21101</v>
      </c>
      <c r="I29" s="55" t="s">
        <v>39</v>
      </c>
      <c r="J29" s="58" t="s">
        <v>96</v>
      </c>
      <c r="K29" s="58" t="s">
        <v>97</v>
      </c>
      <c r="L29" s="59" t="s">
        <v>36</v>
      </c>
      <c r="M29" s="59" t="s">
        <v>85</v>
      </c>
      <c r="N29" s="55" t="s">
        <v>112</v>
      </c>
      <c r="O29" s="60">
        <v>20</v>
      </c>
      <c r="P29" s="61">
        <v>9</v>
      </c>
      <c r="Q29" s="55"/>
      <c r="R29" s="62">
        <v>180</v>
      </c>
      <c r="S29" s="62"/>
      <c r="T29" s="62">
        <v>90</v>
      </c>
      <c r="U29" s="62"/>
      <c r="V29" s="62"/>
      <c r="W29" s="62"/>
      <c r="X29" s="62">
        <v>90</v>
      </c>
      <c r="Y29" s="62"/>
      <c r="Z29" s="62"/>
      <c r="AA29" s="62"/>
      <c r="AB29" s="62"/>
      <c r="AC29" s="62"/>
      <c r="AD29" s="62"/>
    </row>
    <row r="30" spans="1:30" s="63" customFormat="1" ht="13.2" x14ac:dyDescent="0.25">
      <c r="A30" s="55" t="s">
        <v>31</v>
      </c>
      <c r="B30" s="55" t="s">
        <v>128</v>
      </c>
      <c r="C30" s="55" t="s">
        <v>128</v>
      </c>
      <c r="D30" s="56" t="s">
        <v>83</v>
      </c>
      <c r="E30" s="55" t="s">
        <v>32</v>
      </c>
      <c r="F30" s="57" t="s">
        <v>83</v>
      </c>
      <c r="G30" s="55" t="s">
        <v>33</v>
      </c>
      <c r="H30" s="55">
        <v>21101</v>
      </c>
      <c r="I30" s="55" t="s">
        <v>39</v>
      </c>
      <c r="J30" s="58" t="s">
        <v>157</v>
      </c>
      <c r="K30" s="58" t="s">
        <v>158</v>
      </c>
      <c r="L30" s="59" t="s">
        <v>36</v>
      </c>
      <c r="M30" s="59" t="s">
        <v>85</v>
      </c>
      <c r="N30" s="55" t="s">
        <v>34</v>
      </c>
      <c r="O30" s="60">
        <v>144</v>
      </c>
      <c r="P30" s="61">
        <v>24</v>
      </c>
      <c r="Q30" s="55"/>
      <c r="R30" s="62">
        <v>3456</v>
      </c>
      <c r="S30" s="62"/>
      <c r="T30" s="62">
        <v>1728</v>
      </c>
      <c r="U30" s="62"/>
      <c r="V30" s="62">
        <v>1728</v>
      </c>
      <c r="W30" s="62"/>
      <c r="X30" s="62"/>
      <c r="Y30" s="62"/>
      <c r="Z30" s="62"/>
      <c r="AA30" s="62"/>
      <c r="AB30" s="62"/>
      <c r="AC30" s="62"/>
      <c r="AD30" s="62"/>
    </row>
    <row r="31" spans="1:30" s="63" customFormat="1" ht="13.2" x14ac:dyDescent="0.25">
      <c r="A31" s="55" t="s">
        <v>31</v>
      </c>
      <c r="B31" s="55" t="s">
        <v>128</v>
      </c>
      <c r="C31" s="55" t="s">
        <v>128</v>
      </c>
      <c r="D31" s="56" t="s">
        <v>83</v>
      </c>
      <c r="E31" s="55" t="s">
        <v>32</v>
      </c>
      <c r="F31" s="57" t="s">
        <v>83</v>
      </c>
      <c r="G31" s="55" t="s">
        <v>33</v>
      </c>
      <c r="H31" s="55">
        <v>21101</v>
      </c>
      <c r="I31" s="55" t="s">
        <v>39</v>
      </c>
      <c r="J31" s="58" t="s">
        <v>159</v>
      </c>
      <c r="K31" s="58" t="s">
        <v>160</v>
      </c>
      <c r="L31" s="59" t="s">
        <v>36</v>
      </c>
      <c r="M31" s="59" t="s">
        <v>85</v>
      </c>
      <c r="N31" s="55" t="s">
        <v>161</v>
      </c>
      <c r="O31" s="60">
        <v>215</v>
      </c>
      <c r="P31" s="61">
        <v>75</v>
      </c>
      <c r="Q31" s="55"/>
      <c r="R31" s="62">
        <v>16125</v>
      </c>
      <c r="S31" s="62"/>
      <c r="T31" s="62"/>
      <c r="U31" s="62"/>
      <c r="V31" s="62">
        <v>4500</v>
      </c>
      <c r="W31" s="62"/>
      <c r="X31" s="62">
        <v>4875</v>
      </c>
      <c r="Y31" s="62"/>
      <c r="Z31" s="62"/>
      <c r="AA31" s="62"/>
      <c r="AB31" s="62">
        <v>3750</v>
      </c>
      <c r="AC31" s="62"/>
      <c r="AD31" s="62">
        <v>3000</v>
      </c>
    </row>
    <row r="32" spans="1:30" s="63" customFormat="1" ht="13.2" x14ac:dyDescent="0.25">
      <c r="A32" s="55" t="s">
        <v>31</v>
      </c>
      <c r="B32" s="55" t="s">
        <v>128</v>
      </c>
      <c r="C32" s="55" t="s">
        <v>128</v>
      </c>
      <c r="D32" s="56" t="s">
        <v>83</v>
      </c>
      <c r="E32" s="55" t="s">
        <v>32</v>
      </c>
      <c r="F32" s="57" t="s">
        <v>83</v>
      </c>
      <c r="G32" s="55" t="s">
        <v>33</v>
      </c>
      <c r="H32" s="55">
        <v>21101</v>
      </c>
      <c r="I32" s="55" t="s">
        <v>39</v>
      </c>
      <c r="J32" s="58" t="s">
        <v>162</v>
      </c>
      <c r="K32" s="58" t="s">
        <v>163</v>
      </c>
      <c r="L32" s="59" t="s">
        <v>36</v>
      </c>
      <c r="M32" s="59" t="s">
        <v>85</v>
      </c>
      <c r="N32" s="55" t="s">
        <v>164</v>
      </c>
      <c r="O32" s="60">
        <v>10</v>
      </c>
      <c r="P32" s="61">
        <v>190</v>
      </c>
      <c r="Q32" s="55"/>
      <c r="R32" s="62">
        <v>1900</v>
      </c>
      <c r="S32" s="62"/>
      <c r="T32" s="62"/>
      <c r="U32" s="62"/>
      <c r="V32" s="62">
        <v>950</v>
      </c>
      <c r="W32" s="62"/>
      <c r="X32" s="62"/>
      <c r="Y32" s="62"/>
      <c r="Z32" s="62">
        <v>950</v>
      </c>
      <c r="AA32" s="62"/>
      <c r="AB32" s="62"/>
      <c r="AC32" s="62"/>
      <c r="AD32" s="62"/>
    </row>
    <row r="33" spans="1:30" s="63" customFormat="1" ht="13.2" x14ac:dyDescent="0.25">
      <c r="A33" s="55" t="s">
        <v>31</v>
      </c>
      <c r="B33" s="55" t="s">
        <v>128</v>
      </c>
      <c r="C33" s="55" t="s">
        <v>128</v>
      </c>
      <c r="D33" s="56" t="s">
        <v>83</v>
      </c>
      <c r="E33" s="55" t="s">
        <v>32</v>
      </c>
      <c r="F33" s="57" t="s">
        <v>83</v>
      </c>
      <c r="G33" s="55" t="s">
        <v>33</v>
      </c>
      <c r="H33" s="55">
        <v>21101</v>
      </c>
      <c r="I33" s="55" t="s">
        <v>39</v>
      </c>
      <c r="J33" s="58" t="s">
        <v>165</v>
      </c>
      <c r="K33" s="58" t="s">
        <v>166</v>
      </c>
      <c r="L33" s="59" t="s">
        <v>36</v>
      </c>
      <c r="M33" s="59" t="s">
        <v>85</v>
      </c>
      <c r="N33" s="55" t="s">
        <v>112</v>
      </c>
      <c r="O33" s="60">
        <v>50</v>
      </c>
      <c r="P33" s="61">
        <v>14</v>
      </c>
      <c r="Q33" s="55"/>
      <c r="R33" s="62">
        <v>700</v>
      </c>
      <c r="S33" s="62"/>
      <c r="T33" s="62">
        <v>350</v>
      </c>
      <c r="U33" s="62"/>
      <c r="V33" s="62"/>
      <c r="W33" s="62"/>
      <c r="X33" s="62">
        <v>350</v>
      </c>
      <c r="Y33" s="62"/>
      <c r="Z33" s="62"/>
      <c r="AA33" s="62"/>
      <c r="AB33" s="62"/>
      <c r="AC33" s="62"/>
      <c r="AD33" s="62"/>
    </row>
    <row r="34" spans="1:30" s="63" customFormat="1" ht="13.2" x14ac:dyDescent="0.25">
      <c r="A34" s="55" t="s">
        <v>31</v>
      </c>
      <c r="B34" s="55" t="s">
        <v>128</v>
      </c>
      <c r="C34" s="55" t="s">
        <v>128</v>
      </c>
      <c r="D34" s="56" t="s">
        <v>83</v>
      </c>
      <c r="E34" s="55" t="s">
        <v>32</v>
      </c>
      <c r="F34" s="57" t="s">
        <v>83</v>
      </c>
      <c r="G34" s="55" t="s">
        <v>33</v>
      </c>
      <c r="H34" s="55">
        <v>21101</v>
      </c>
      <c r="I34" s="55" t="s">
        <v>39</v>
      </c>
      <c r="J34" s="58" t="s">
        <v>167</v>
      </c>
      <c r="K34" s="58" t="s">
        <v>168</v>
      </c>
      <c r="L34" s="59" t="s">
        <v>36</v>
      </c>
      <c r="M34" s="59" t="s">
        <v>85</v>
      </c>
      <c r="N34" s="55" t="s">
        <v>112</v>
      </c>
      <c r="O34" s="60">
        <v>10</v>
      </c>
      <c r="P34" s="61">
        <v>25</v>
      </c>
      <c r="Q34" s="55"/>
      <c r="R34" s="62">
        <v>250</v>
      </c>
      <c r="S34" s="62"/>
      <c r="T34" s="62"/>
      <c r="U34" s="62"/>
      <c r="V34" s="62"/>
      <c r="W34" s="62"/>
      <c r="X34" s="62"/>
      <c r="Y34" s="62"/>
      <c r="Z34" s="62">
        <v>125</v>
      </c>
      <c r="AA34" s="62"/>
      <c r="AB34" s="62">
        <v>125</v>
      </c>
      <c r="AC34" s="62"/>
      <c r="AD34" s="62"/>
    </row>
    <row r="35" spans="1:30" s="63" customFormat="1" ht="13.2" x14ac:dyDescent="0.25">
      <c r="A35" s="55" t="s">
        <v>31</v>
      </c>
      <c r="B35" s="55" t="s">
        <v>128</v>
      </c>
      <c r="C35" s="55" t="s">
        <v>128</v>
      </c>
      <c r="D35" s="56" t="s">
        <v>83</v>
      </c>
      <c r="E35" s="55" t="s">
        <v>32</v>
      </c>
      <c r="F35" s="57" t="s">
        <v>83</v>
      </c>
      <c r="G35" s="55" t="s">
        <v>33</v>
      </c>
      <c r="H35" s="55">
        <v>21101</v>
      </c>
      <c r="I35" s="55" t="s">
        <v>39</v>
      </c>
      <c r="J35" s="58" t="s">
        <v>99</v>
      </c>
      <c r="K35" s="58" t="s">
        <v>100</v>
      </c>
      <c r="L35" s="59" t="s">
        <v>36</v>
      </c>
      <c r="M35" s="59" t="s">
        <v>85</v>
      </c>
      <c r="N35" s="55" t="s">
        <v>35</v>
      </c>
      <c r="O35" s="60">
        <v>10</v>
      </c>
      <c r="P35" s="61">
        <v>32</v>
      </c>
      <c r="Q35" s="55"/>
      <c r="R35" s="62">
        <v>320</v>
      </c>
      <c r="S35" s="62"/>
      <c r="T35" s="62">
        <v>160</v>
      </c>
      <c r="U35" s="62"/>
      <c r="V35" s="62">
        <v>160</v>
      </c>
      <c r="W35" s="62"/>
      <c r="X35" s="62"/>
      <c r="Y35" s="62"/>
      <c r="Z35" s="62"/>
      <c r="AA35" s="62"/>
      <c r="AB35" s="62"/>
      <c r="AC35" s="62"/>
      <c r="AD35" s="62"/>
    </row>
    <row r="36" spans="1:30" s="63" customFormat="1" ht="13.2" x14ac:dyDescent="0.25">
      <c r="A36" s="55" t="s">
        <v>31</v>
      </c>
      <c r="B36" s="55" t="s">
        <v>128</v>
      </c>
      <c r="C36" s="55" t="s">
        <v>128</v>
      </c>
      <c r="D36" s="56" t="s">
        <v>83</v>
      </c>
      <c r="E36" s="55" t="s">
        <v>32</v>
      </c>
      <c r="F36" s="57" t="s">
        <v>83</v>
      </c>
      <c r="G36" s="55" t="s">
        <v>33</v>
      </c>
      <c r="H36" s="55">
        <v>21101</v>
      </c>
      <c r="I36" s="55" t="s">
        <v>39</v>
      </c>
      <c r="J36" s="58" t="s">
        <v>169</v>
      </c>
      <c r="K36" s="58" t="s">
        <v>170</v>
      </c>
      <c r="L36" s="59" t="s">
        <v>36</v>
      </c>
      <c r="M36" s="59" t="s">
        <v>85</v>
      </c>
      <c r="N36" s="55" t="s">
        <v>112</v>
      </c>
      <c r="O36" s="60">
        <v>60</v>
      </c>
      <c r="P36" s="61">
        <v>56</v>
      </c>
      <c r="Q36" s="55"/>
      <c r="R36" s="62">
        <v>3360</v>
      </c>
      <c r="S36" s="62"/>
      <c r="T36" s="62">
        <v>1120</v>
      </c>
      <c r="U36" s="62"/>
      <c r="V36" s="62"/>
      <c r="W36" s="62"/>
      <c r="X36" s="62">
        <v>1120</v>
      </c>
      <c r="Y36" s="62"/>
      <c r="Z36" s="62"/>
      <c r="AA36" s="62"/>
      <c r="AB36" s="62">
        <v>1120</v>
      </c>
      <c r="AC36" s="62"/>
      <c r="AD36" s="62"/>
    </row>
    <row r="37" spans="1:30" s="63" customFormat="1" ht="13.2" x14ac:dyDescent="0.25">
      <c r="A37" s="55" t="s">
        <v>31</v>
      </c>
      <c r="B37" s="55" t="s">
        <v>128</v>
      </c>
      <c r="C37" s="55" t="s">
        <v>128</v>
      </c>
      <c r="D37" s="56" t="s">
        <v>83</v>
      </c>
      <c r="E37" s="55" t="s">
        <v>32</v>
      </c>
      <c r="F37" s="57" t="s">
        <v>83</v>
      </c>
      <c r="G37" s="55" t="s">
        <v>33</v>
      </c>
      <c r="H37" s="55">
        <v>21101</v>
      </c>
      <c r="I37" s="55" t="s">
        <v>39</v>
      </c>
      <c r="J37" s="58" t="s">
        <v>171</v>
      </c>
      <c r="K37" s="58" t="s">
        <v>172</v>
      </c>
      <c r="L37" s="59" t="s">
        <v>36</v>
      </c>
      <c r="M37" s="59" t="s">
        <v>85</v>
      </c>
      <c r="N37" s="55" t="s">
        <v>35</v>
      </c>
      <c r="O37" s="60">
        <v>10</v>
      </c>
      <c r="P37" s="61">
        <v>27</v>
      </c>
      <c r="Q37" s="55"/>
      <c r="R37" s="62">
        <v>270</v>
      </c>
      <c r="S37" s="62"/>
      <c r="T37" s="62"/>
      <c r="U37" s="62"/>
      <c r="V37" s="62">
        <v>135</v>
      </c>
      <c r="W37" s="62"/>
      <c r="X37" s="62"/>
      <c r="Y37" s="62"/>
      <c r="Z37" s="62">
        <v>135</v>
      </c>
      <c r="AA37" s="62"/>
      <c r="AB37" s="62"/>
      <c r="AC37" s="62"/>
      <c r="AD37" s="62"/>
    </row>
    <row r="38" spans="1:30" s="63" customFormat="1" ht="13.2" x14ac:dyDescent="0.25">
      <c r="A38" s="55" t="s">
        <v>31</v>
      </c>
      <c r="B38" s="55" t="s">
        <v>128</v>
      </c>
      <c r="C38" s="55" t="s">
        <v>128</v>
      </c>
      <c r="D38" s="56" t="s">
        <v>83</v>
      </c>
      <c r="E38" s="55" t="s">
        <v>32</v>
      </c>
      <c r="F38" s="57" t="s">
        <v>83</v>
      </c>
      <c r="G38" s="55" t="s">
        <v>33</v>
      </c>
      <c r="H38" s="55">
        <v>21101</v>
      </c>
      <c r="I38" s="55" t="s">
        <v>39</v>
      </c>
      <c r="J38" s="58" t="s">
        <v>173</v>
      </c>
      <c r="K38" s="58" t="s">
        <v>174</v>
      </c>
      <c r="L38" s="59" t="s">
        <v>36</v>
      </c>
      <c r="M38" s="59" t="s">
        <v>85</v>
      </c>
      <c r="N38" s="55" t="s">
        <v>112</v>
      </c>
      <c r="O38" s="60">
        <v>10</v>
      </c>
      <c r="P38" s="61">
        <v>638</v>
      </c>
      <c r="Q38" s="55"/>
      <c r="R38" s="62">
        <v>6380</v>
      </c>
      <c r="S38" s="62"/>
      <c r="T38" s="62">
        <v>3190</v>
      </c>
      <c r="U38" s="62"/>
      <c r="V38" s="62"/>
      <c r="W38" s="62"/>
      <c r="X38" s="62">
        <v>3190</v>
      </c>
      <c r="Y38" s="62"/>
      <c r="Z38" s="62"/>
      <c r="AA38" s="62"/>
      <c r="AB38" s="62"/>
      <c r="AC38" s="62"/>
      <c r="AD38" s="62"/>
    </row>
    <row r="39" spans="1:30" s="63" customFormat="1" ht="13.2" x14ac:dyDescent="0.25">
      <c r="A39" s="55" t="s">
        <v>31</v>
      </c>
      <c r="B39" s="55" t="s">
        <v>128</v>
      </c>
      <c r="C39" s="55" t="s">
        <v>128</v>
      </c>
      <c r="D39" s="56" t="s">
        <v>83</v>
      </c>
      <c r="E39" s="55" t="s">
        <v>32</v>
      </c>
      <c r="F39" s="57" t="s">
        <v>83</v>
      </c>
      <c r="G39" s="55" t="s">
        <v>33</v>
      </c>
      <c r="H39" s="55">
        <v>21101</v>
      </c>
      <c r="I39" s="55" t="s">
        <v>39</v>
      </c>
      <c r="J39" s="58" t="s">
        <v>175</v>
      </c>
      <c r="K39" s="58" t="s">
        <v>176</v>
      </c>
      <c r="L39" s="59" t="s">
        <v>36</v>
      </c>
      <c r="M39" s="59" t="s">
        <v>85</v>
      </c>
      <c r="N39" s="55" t="s">
        <v>34</v>
      </c>
      <c r="O39" s="60">
        <v>30</v>
      </c>
      <c r="P39" s="61">
        <v>20</v>
      </c>
      <c r="Q39" s="55"/>
      <c r="R39" s="62">
        <v>600</v>
      </c>
      <c r="S39" s="62"/>
      <c r="T39" s="62">
        <v>200</v>
      </c>
      <c r="U39" s="62"/>
      <c r="V39" s="62"/>
      <c r="W39" s="62"/>
      <c r="X39" s="62">
        <v>200</v>
      </c>
      <c r="Y39" s="62"/>
      <c r="Z39" s="62"/>
      <c r="AA39" s="62"/>
      <c r="AB39" s="62"/>
      <c r="AC39" s="62"/>
      <c r="AD39" s="62">
        <v>200</v>
      </c>
    </row>
    <row r="40" spans="1:30" s="63" customFormat="1" ht="13.2" x14ac:dyDescent="0.25">
      <c r="A40" s="55" t="s">
        <v>31</v>
      </c>
      <c r="B40" s="55" t="s">
        <v>128</v>
      </c>
      <c r="C40" s="55" t="s">
        <v>128</v>
      </c>
      <c r="D40" s="56" t="s">
        <v>83</v>
      </c>
      <c r="E40" s="55" t="s">
        <v>32</v>
      </c>
      <c r="F40" s="57" t="s">
        <v>83</v>
      </c>
      <c r="G40" s="55" t="s">
        <v>33</v>
      </c>
      <c r="H40" s="55">
        <v>21101</v>
      </c>
      <c r="I40" s="55" t="s">
        <v>39</v>
      </c>
      <c r="J40" s="58" t="s">
        <v>177</v>
      </c>
      <c r="K40" s="58" t="s">
        <v>178</v>
      </c>
      <c r="L40" s="59" t="s">
        <v>36</v>
      </c>
      <c r="M40" s="59" t="s">
        <v>85</v>
      </c>
      <c r="N40" s="55" t="s">
        <v>112</v>
      </c>
      <c r="O40" s="60">
        <v>10</v>
      </c>
      <c r="P40" s="61">
        <v>35</v>
      </c>
      <c r="Q40" s="55"/>
      <c r="R40" s="62">
        <v>350</v>
      </c>
      <c r="S40" s="62"/>
      <c r="T40" s="62"/>
      <c r="U40" s="62"/>
      <c r="V40" s="62">
        <v>175</v>
      </c>
      <c r="W40" s="62"/>
      <c r="X40" s="62"/>
      <c r="Y40" s="62"/>
      <c r="Z40" s="62"/>
      <c r="AA40" s="62"/>
      <c r="AB40" s="62">
        <v>175</v>
      </c>
      <c r="AC40" s="62"/>
      <c r="AD40" s="62"/>
    </row>
    <row r="41" spans="1:30" s="63" customFormat="1" ht="13.2" x14ac:dyDescent="0.25">
      <c r="A41" s="55" t="s">
        <v>31</v>
      </c>
      <c r="B41" s="55" t="s">
        <v>128</v>
      </c>
      <c r="C41" s="55" t="s">
        <v>128</v>
      </c>
      <c r="D41" s="56" t="s">
        <v>83</v>
      </c>
      <c r="E41" s="55" t="s">
        <v>32</v>
      </c>
      <c r="F41" s="57" t="s">
        <v>83</v>
      </c>
      <c r="G41" s="55" t="s">
        <v>33</v>
      </c>
      <c r="H41" s="55">
        <v>21101</v>
      </c>
      <c r="I41" s="55" t="s">
        <v>39</v>
      </c>
      <c r="J41" s="58" t="s">
        <v>179</v>
      </c>
      <c r="K41" s="58" t="s">
        <v>180</v>
      </c>
      <c r="L41" s="59" t="s">
        <v>36</v>
      </c>
      <c r="M41" s="59" t="s">
        <v>85</v>
      </c>
      <c r="N41" s="55" t="s">
        <v>112</v>
      </c>
      <c r="O41" s="60">
        <v>25</v>
      </c>
      <c r="P41" s="61">
        <v>27</v>
      </c>
      <c r="Q41" s="55"/>
      <c r="R41" s="62">
        <v>675</v>
      </c>
      <c r="S41" s="62"/>
      <c r="T41" s="62">
        <v>270</v>
      </c>
      <c r="U41" s="62"/>
      <c r="V41" s="62">
        <v>405</v>
      </c>
      <c r="W41" s="62"/>
      <c r="X41" s="62"/>
      <c r="Y41" s="62"/>
      <c r="Z41" s="62"/>
      <c r="AA41" s="62"/>
      <c r="AB41" s="62"/>
      <c r="AC41" s="62"/>
      <c r="AD41" s="62"/>
    </row>
    <row r="42" spans="1:30" s="63" customFormat="1" ht="13.2" x14ac:dyDescent="0.25">
      <c r="A42" s="55" t="s">
        <v>31</v>
      </c>
      <c r="B42" s="55" t="s">
        <v>128</v>
      </c>
      <c r="C42" s="55" t="s">
        <v>128</v>
      </c>
      <c r="D42" s="56" t="s">
        <v>83</v>
      </c>
      <c r="E42" s="55" t="s">
        <v>32</v>
      </c>
      <c r="F42" s="57" t="s">
        <v>83</v>
      </c>
      <c r="G42" s="55" t="s">
        <v>33</v>
      </c>
      <c r="H42" s="55">
        <v>21401</v>
      </c>
      <c r="I42" s="55" t="s">
        <v>217</v>
      </c>
      <c r="J42" s="58" t="s">
        <v>87</v>
      </c>
      <c r="K42" s="58" t="s">
        <v>101</v>
      </c>
      <c r="L42" s="59" t="s">
        <v>36</v>
      </c>
      <c r="M42" s="59" t="s">
        <v>85</v>
      </c>
      <c r="N42" s="55" t="s">
        <v>112</v>
      </c>
      <c r="O42" s="60">
        <v>24</v>
      </c>
      <c r="P42" s="61">
        <v>79</v>
      </c>
      <c r="Q42" s="55"/>
      <c r="R42" s="62">
        <v>1896</v>
      </c>
      <c r="S42" s="62"/>
      <c r="T42" s="62">
        <v>474</v>
      </c>
      <c r="U42" s="62"/>
      <c r="V42" s="62"/>
      <c r="W42" s="62"/>
      <c r="X42" s="62">
        <v>395</v>
      </c>
      <c r="Y42" s="62"/>
      <c r="Z42" s="62"/>
      <c r="AA42" s="62"/>
      <c r="AB42" s="62">
        <v>158</v>
      </c>
      <c r="AC42" s="62"/>
      <c r="AD42" s="62">
        <v>869</v>
      </c>
    </row>
    <row r="43" spans="1:30" s="63" customFormat="1" ht="13.2" x14ac:dyDescent="0.25">
      <c r="A43" s="55" t="s">
        <v>31</v>
      </c>
      <c r="B43" s="55" t="s">
        <v>128</v>
      </c>
      <c r="C43" s="55" t="s">
        <v>128</v>
      </c>
      <c r="D43" s="56" t="s">
        <v>83</v>
      </c>
      <c r="E43" s="55" t="s">
        <v>32</v>
      </c>
      <c r="F43" s="57" t="s">
        <v>83</v>
      </c>
      <c r="G43" s="55" t="s">
        <v>33</v>
      </c>
      <c r="H43" s="55">
        <v>21401</v>
      </c>
      <c r="I43" s="55" t="s">
        <v>217</v>
      </c>
      <c r="J43" s="58" t="s">
        <v>181</v>
      </c>
      <c r="K43" s="58" t="s">
        <v>182</v>
      </c>
      <c r="L43" s="59" t="s">
        <v>36</v>
      </c>
      <c r="M43" s="59" t="s">
        <v>85</v>
      </c>
      <c r="N43" s="55" t="s">
        <v>112</v>
      </c>
      <c r="O43" s="60">
        <v>16</v>
      </c>
      <c r="P43" s="61">
        <v>12</v>
      </c>
      <c r="Q43" s="55"/>
      <c r="R43" s="62">
        <v>288</v>
      </c>
      <c r="S43" s="62"/>
      <c r="T43" s="62"/>
      <c r="U43" s="62"/>
      <c r="V43" s="62">
        <v>240</v>
      </c>
      <c r="W43" s="62"/>
      <c r="X43" s="62"/>
      <c r="Y43" s="62"/>
      <c r="Z43" s="62"/>
      <c r="AA43" s="62"/>
      <c r="AB43" s="62"/>
      <c r="AC43" s="62"/>
      <c r="AD43" s="62">
        <v>48</v>
      </c>
    </row>
    <row r="44" spans="1:30" s="63" customFormat="1" ht="13.2" x14ac:dyDescent="0.25">
      <c r="A44" s="55" t="s">
        <v>31</v>
      </c>
      <c r="B44" s="55" t="s">
        <v>128</v>
      </c>
      <c r="C44" s="55" t="s">
        <v>128</v>
      </c>
      <c r="D44" s="56" t="s">
        <v>83</v>
      </c>
      <c r="E44" s="55" t="s">
        <v>32</v>
      </c>
      <c r="F44" s="57" t="s">
        <v>83</v>
      </c>
      <c r="G44" s="55" t="s">
        <v>33</v>
      </c>
      <c r="H44" s="55">
        <v>21401</v>
      </c>
      <c r="I44" s="55" t="s">
        <v>217</v>
      </c>
      <c r="J44" s="58" t="s">
        <v>183</v>
      </c>
      <c r="K44" s="58" t="s">
        <v>184</v>
      </c>
      <c r="L44" s="59" t="s">
        <v>36</v>
      </c>
      <c r="M44" s="59" t="s">
        <v>85</v>
      </c>
      <c r="N44" s="55" t="s">
        <v>112</v>
      </c>
      <c r="O44" s="60">
        <v>3</v>
      </c>
      <c r="P44" s="61">
        <v>5131</v>
      </c>
      <c r="Q44" s="55"/>
      <c r="R44" s="62">
        <v>15393</v>
      </c>
      <c r="S44" s="62"/>
      <c r="T44" s="62">
        <v>5131</v>
      </c>
      <c r="U44" s="62"/>
      <c r="V44" s="62">
        <v>5131</v>
      </c>
      <c r="W44" s="62"/>
      <c r="X44" s="62"/>
      <c r="Y44" s="62"/>
      <c r="Z44" s="62"/>
      <c r="AA44" s="62"/>
      <c r="AB44" s="62">
        <v>5131</v>
      </c>
      <c r="AC44" s="62"/>
      <c r="AD44" s="62"/>
    </row>
    <row r="45" spans="1:30" s="63" customFormat="1" ht="13.2" x14ac:dyDescent="0.25">
      <c r="A45" s="55" t="s">
        <v>31</v>
      </c>
      <c r="B45" s="55" t="s">
        <v>128</v>
      </c>
      <c r="C45" s="55" t="s">
        <v>128</v>
      </c>
      <c r="D45" s="56" t="s">
        <v>83</v>
      </c>
      <c r="E45" s="55" t="s">
        <v>32</v>
      </c>
      <c r="F45" s="57" t="s">
        <v>83</v>
      </c>
      <c r="G45" s="55" t="s">
        <v>33</v>
      </c>
      <c r="H45" s="55">
        <v>21401</v>
      </c>
      <c r="I45" s="55" t="s">
        <v>217</v>
      </c>
      <c r="J45" s="58" t="s">
        <v>185</v>
      </c>
      <c r="K45" s="58" t="s">
        <v>186</v>
      </c>
      <c r="L45" s="59" t="s">
        <v>36</v>
      </c>
      <c r="M45" s="59" t="s">
        <v>85</v>
      </c>
      <c r="N45" s="55" t="s">
        <v>112</v>
      </c>
      <c r="O45" s="60">
        <v>3</v>
      </c>
      <c r="P45" s="61">
        <v>969</v>
      </c>
      <c r="Q45" s="55"/>
      <c r="R45" s="62">
        <v>2907</v>
      </c>
      <c r="S45" s="62"/>
      <c r="T45" s="62"/>
      <c r="U45" s="62"/>
      <c r="V45" s="62">
        <v>969</v>
      </c>
      <c r="W45" s="62"/>
      <c r="X45" s="62"/>
      <c r="Y45" s="62"/>
      <c r="Z45" s="62">
        <v>969</v>
      </c>
      <c r="AA45" s="62"/>
      <c r="AB45" s="62">
        <v>969</v>
      </c>
      <c r="AC45" s="62"/>
      <c r="AD45" s="62"/>
    </row>
    <row r="46" spans="1:30" s="63" customFormat="1" ht="13.2" x14ac:dyDescent="0.25">
      <c r="A46" s="55" t="s">
        <v>31</v>
      </c>
      <c r="B46" s="55" t="s">
        <v>128</v>
      </c>
      <c r="C46" s="55" t="s">
        <v>128</v>
      </c>
      <c r="D46" s="56" t="s">
        <v>83</v>
      </c>
      <c r="E46" s="55" t="s">
        <v>32</v>
      </c>
      <c r="F46" s="57" t="s">
        <v>83</v>
      </c>
      <c r="G46" s="55" t="s">
        <v>33</v>
      </c>
      <c r="H46" s="55">
        <v>21401</v>
      </c>
      <c r="I46" s="55" t="s">
        <v>217</v>
      </c>
      <c r="J46" s="58" t="s">
        <v>187</v>
      </c>
      <c r="K46" s="58" t="s">
        <v>188</v>
      </c>
      <c r="L46" s="59" t="s">
        <v>36</v>
      </c>
      <c r="M46" s="59" t="s">
        <v>85</v>
      </c>
      <c r="N46" s="55" t="s">
        <v>112</v>
      </c>
      <c r="O46" s="60">
        <v>3</v>
      </c>
      <c r="P46" s="61">
        <v>895</v>
      </c>
      <c r="Q46" s="55"/>
      <c r="R46" s="62">
        <v>2685</v>
      </c>
      <c r="S46" s="62"/>
      <c r="T46" s="62">
        <v>895</v>
      </c>
      <c r="U46" s="62"/>
      <c r="V46" s="62"/>
      <c r="W46" s="62"/>
      <c r="X46" s="62"/>
      <c r="Y46" s="62"/>
      <c r="Z46" s="62"/>
      <c r="AA46" s="62"/>
      <c r="AB46" s="62">
        <v>895</v>
      </c>
      <c r="AC46" s="62"/>
      <c r="AD46" s="62">
        <v>895</v>
      </c>
    </row>
    <row r="47" spans="1:30" s="63" customFormat="1" ht="13.2" x14ac:dyDescent="0.25">
      <c r="A47" s="55" t="s">
        <v>31</v>
      </c>
      <c r="B47" s="55" t="s">
        <v>128</v>
      </c>
      <c r="C47" s="55" t="s">
        <v>128</v>
      </c>
      <c r="D47" s="56" t="s">
        <v>83</v>
      </c>
      <c r="E47" s="55" t="s">
        <v>32</v>
      </c>
      <c r="F47" s="57" t="s">
        <v>83</v>
      </c>
      <c r="G47" s="55" t="s">
        <v>33</v>
      </c>
      <c r="H47" s="55">
        <v>21401</v>
      </c>
      <c r="I47" s="55" t="s">
        <v>217</v>
      </c>
      <c r="J47" s="58" t="s">
        <v>189</v>
      </c>
      <c r="K47" s="58" t="s">
        <v>190</v>
      </c>
      <c r="L47" s="59" t="s">
        <v>36</v>
      </c>
      <c r="M47" s="59" t="s">
        <v>85</v>
      </c>
      <c r="N47" s="55" t="s">
        <v>112</v>
      </c>
      <c r="O47" s="60">
        <v>2</v>
      </c>
      <c r="P47" s="61">
        <v>3874</v>
      </c>
      <c r="Q47" s="55"/>
      <c r="R47" s="62">
        <v>7748</v>
      </c>
      <c r="S47" s="62"/>
      <c r="T47" s="62"/>
      <c r="U47" s="62"/>
      <c r="V47" s="62"/>
      <c r="W47" s="62"/>
      <c r="X47" s="62"/>
      <c r="Y47" s="62"/>
      <c r="Z47" s="62"/>
      <c r="AA47" s="62"/>
      <c r="AB47" s="62">
        <v>3874</v>
      </c>
      <c r="AC47" s="62"/>
      <c r="AD47" s="62">
        <v>3874</v>
      </c>
    </row>
    <row r="48" spans="1:30" s="63" customFormat="1" ht="13.2" x14ac:dyDescent="0.25">
      <c r="A48" s="55" t="s">
        <v>31</v>
      </c>
      <c r="B48" s="55" t="s">
        <v>128</v>
      </c>
      <c r="C48" s="55" t="s">
        <v>128</v>
      </c>
      <c r="D48" s="56" t="s">
        <v>83</v>
      </c>
      <c r="E48" s="55" t="s">
        <v>32</v>
      </c>
      <c r="F48" s="57" t="s">
        <v>83</v>
      </c>
      <c r="G48" s="55" t="s">
        <v>33</v>
      </c>
      <c r="H48" s="55">
        <v>21401</v>
      </c>
      <c r="I48" s="55" t="s">
        <v>217</v>
      </c>
      <c r="J48" s="58" t="s">
        <v>191</v>
      </c>
      <c r="K48" s="58" t="s">
        <v>192</v>
      </c>
      <c r="L48" s="59" t="s">
        <v>36</v>
      </c>
      <c r="M48" s="59" t="s">
        <v>85</v>
      </c>
      <c r="N48" s="55" t="s">
        <v>112</v>
      </c>
      <c r="O48" s="60">
        <v>4</v>
      </c>
      <c r="P48" s="61">
        <v>4657</v>
      </c>
      <c r="Q48" s="55"/>
      <c r="R48" s="62">
        <v>18628</v>
      </c>
      <c r="S48" s="62"/>
      <c r="T48" s="62">
        <v>4657</v>
      </c>
      <c r="U48" s="62"/>
      <c r="V48" s="62"/>
      <c r="W48" s="62"/>
      <c r="X48" s="62">
        <v>4657</v>
      </c>
      <c r="Y48" s="62"/>
      <c r="Z48" s="62"/>
      <c r="AA48" s="62"/>
      <c r="AB48" s="62">
        <v>4657</v>
      </c>
      <c r="AC48" s="62"/>
      <c r="AD48" s="62">
        <v>4657</v>
      </c>
    </row>
    <row r="49" spans="1:30" s="63" customFormat="1" ht="13.2" x14ac:dyDescent="0.25">
      <c r="A49" s="55" t="s">
        <v>31</v>
      </c>
      <c r="B49" s="55" t="s">
        <v>128</v>
      </c>
      <c r="C49" s="55" t="s">
        <v>128</v>
      </c>
      <c r="D49" s="56" t="s">
        <v>83</v>
      </c>
      <c r="E49" s="55" t="s">
        <v>32</v>
      </c>
      <c r="F49" s="57" t="s">
        <v>83</v>
      </c>
      <c r="G49" s="55" t="s">
        <v>33</v>
      </c>
      <c r="H49" s="55">
        <v>21401</v>
      </c>
      <c r="I49" s="55" t="s">
        <v>217</v>
      </c>
      <c r="J49" s="58" t="s">
        <v>193</v>
      </c>
      <c r="K49" s="58" t="s">
        <v>194</v>
      </c>
      <c r="L49" s="59" t="s">
        <v>36</v>
      </c>
      <c r="M49" s="59" t="s">
        <v>85</v>
      </c>
      <c r="N49" s="55" t="s">
        <v>112</v>
      </c>
      <c r="O49" s="60">
        <v>4</v>
      </c>
      <c r="P49" s="61">
        <v>4657</v>
      </c>
      <c r="Q49" s="55"/>
      <c r="R49" s="62">
        <v>18628</v>
      </c>
      <c r="S49" s="62"/>
      <c r="T49" s="62">
        <v>4657</v>
      </c>
      <c r="U49" s="62"/>
      <c r="V49" s="62"/>
      <c r="W49" s="62"/>
      <c r="X49" s="62">
        <v>4657</v>
      </c>
      <c r="Y49" s="62"/>
      <c r="Z49" s="62"/>
      <c r="AA49" s="62"/>
      <c r="AB49" s="62">
        <v>4657</v>
      </c>
      <c r="AC49" s="62"/>
      <c r="AD49" s="62">
        <v>4657</v>
      </c>
    </row>
    <row r="50" spans="1:30" s="63" customFormat="1" ht="13.2" x14ac:dyDescent="0.25">
      <c r="A50" s="55" t="s">
        <v>31</v>
      </c>
      <c r="B50" s="55" t="s">
        <v>128</v>
      </c>
      <c r="C50" s="55" t="s">
        <v>128</v>
      </c>
      <c r="D50" s="56" t="s">
        <v>83</v>
      </c>
      <c r="E50" s="55" t="s">
        <v>32</v>
      </c>
      <c r="F50" s="57" t="s">
        <v>83</v>
      </c>
      <c r="G50" s="55" t="s">
        <v>33</v>
      </c>
      <c r="H50" s="55">
        <v>21401</v>
      </c>
      <c r="I50" s="55" t="s">
        <v>217</v>
      </c>
      <c r="J50" s="58" t="s">
        <v>195</v>
      </c>
      <c r="K50" s="58" t="s">
        <v>196</v>
      </c>
      <c r="L50" s="59" t="s">
        <v>36</v>
      </c>
      <c r="M50" s="59" t="s">
        <v>85</v>
      </c>
      <c r="N50" s="55" t="s">
        <v>112</v>
      </c>
      <c r="O50" s="60">
        <v>4</v>
      </c>
      <c r="P50" s="61">
        <v>4659</v>
      </c>
      <c r="Q50" s="55"/>
      <c r="R50" s="62">
        <v>18634</v>
      </c>
      <c r="S50" s="62"/>
      <c r="T50" s="62">
        <v>4659</v>
      </c>
      <c r="U50" s="62"/>
      <c r="V50" s="62">
        <v>4657</v>
      </c>
      <c r="W50" s="62"/>
      <c r="X50" s="62"/>
      <c r="Y50" s="62"/>
      <c r="Z50" s="62">
        <v>4659</v>
      </c>
      <c r="AA50" s="62"/>
      <c r="AB50" s="62">
        <v>4659</v>
      </c>
      <c r="AC50" s="62"/>
      <c r="AD50" s="62"/>
    </row>
    <row r="51" spans="1:30" s="63" customFormat="1" ht="13.2" x14ac:dyDescent="0.25">
      <c r="A51" s="55" t="s">
        <v>31</v>
      </c>
      <c r="B51" s="55" t="s">
        <v>128</v>
      </c>
      <c r="C51" s="55" t="s">
        <v>128</v>
      </c>
      <c r="D51" s="56" t="s">
        <v>83</v>
      </c>
      <c r="E51" s="55" t="s">
        <v>32</v>
      </c>
      <c r="F51" s="57" t="s">
        <v>83</v>
      </c>
      <c r="G51" s="55" t="s">
        <v>33</v>
      </c>
      <c r="H51" s="55">
        <v>21401</v>
      </c>
      <c r="I51" s="55" t="s">
        <v>217</v>
      </c>
      <c r="J51" s="58" t="s">
        <v>197</v>
      </c>
      <c r="K51" s="58" t="s">
        <v>198</v>
      </c>
      <c r="L51" s="59" t="s">
        <v>36</v>
      </c>
      <c r="M51" s="59" t="s">
        <v>85</v>
      </c>
      <c r="N51" s="55" t="s">
        <v>112</v>
      </c>
      <c r="O51" s="60">
        <v>1</v>
      </c>
      <c r="P51" s="61">
        <v>4118</v>
      </c>
      <c r="Q51" s="55"/>
      <c r="R51" s="62">
        <v>4118</v>
      </c>
      <c r="S51" s="62"/>
      <c r="T51" s="62"/>
      <c r="U51" s="62"/>
      <c r="V51" s="62"/>
      <c r="W51" s="62"/>
      <c r="X51" s="62"/>
      <c r="Y51" s="62"/>
      <c r="Z51" s="62">
        <v>4118</v>
      </c>
      <c r="AA51" s="62"/>
      <c r="AB51" s="62"/>
      <c r="AC51" s="62"/>
      <c r="AD51" s="62"/>
    </row>
    <row r="52" spans="1:30" s="63" customFormat="1" ht="13.2" x14ac:dyDescent="0.25">
      <c r="A52" s="55" t="s">
        <v>31</v>
      </c>
      <c r="B52" s="55" t="s">
        <v>128</v>
      </c>
      <c r="C52" s="55" t="s">
        <v>128</v>
      </c>
      <c r="D52" s="56" t="s">
        <v>83</v>
      </c>
      <c r="E52" s="55" t="s">
        <v>32</v>
      </c>
      <c r="F52" s="57" t="s">
        <v>83</v>
      </c>
      <c r="G52" s="55" t="s">
        <v>33</v>
      </c>
      <c r="H52" s="55">
        <v>21401</v>
      </c>
      <c r="I52" s="55" t="s">
        <v>217</v>
      </c>
      <c r="J52" s="58" t="s">
        <v>199</v>
      </c>
      <c r="K52" s="58" t="s">
        <v>200</v>
      </c>
      <c r="L52" s="59" t="s">
        <v>36</v>
      </c>
      <c r="M52" s="59" t="s">
        <v>85</v>
      </c>
      <c r="N52" s="55" t="s">
        <v>112</v>
      </c>
      <c r="O52" s="60">
        <v>1</v>
      </c>
      <c r="P52" s="61">
        <v>5800</v>
      </c>
      <c r="Q52" s="55"/>
      <c r="R52" s="62">
        <v>5800</v>
      </c>
      <c r="S52" s="62"/>
      <c r="T52" s="62"/>
      <c r="U52" s="62"/>
      <c r="V52" s="62"/>
      <c r="W52" s="62"/>
      <c r="X52" s="62"/>
      <c r="Y52" s="62"/>
      <c r="Z52" s="62">
        <v>5800</v>
      </c>
      <c r="AA52" s="62"/>
      <c r="AB52" s="62"/>
      <c r="AC52" s="62"/>
      <c r="AD52" s="62"/>
    </row>
    <row r="53" spans="1:30" s="63" customFormat="1" ht="13.2" x14ac:dyDescent="0.25">
      <c r="A53" s="55" t="s">
        <v>31</v>
      </c>
      <c r="B53" s="55" t="s">
        <v>128</v>
      </c>
      <c r="C53" s="55" t="s">
        <v>128</v>
      </c>
      <c r="D53" s="56" t="s">
        <v>83</v>
      </c>
      <c r="E53" s="55" t="s">
        <v>32</v>
      </c>
      <c r="F53" s="57" t="s">
        <v>83</v>
      </c>
      <c r="G53" s="55" t="s">
        <v>33</v>
      </c>
      <c r="H53" s="55">
        <v>21401</v>
      </c>
      <c r="I53" s="55" t="s">
        <v>217</v>
      </c>
      <c r="J53" s="58" t="s">
        <v>201</v>
      </c>
      <c r="K53" s="58" t="s">
        <v>202</v>
      </c>
      <c r="L53" s="59" t="s">
        <v>36</v>
      </c>
      <c r="M53" s="59" t="s">
        <v>85</v>
      </c>
      <c r="N53" s="55" t="s">
        <v>112</v>
      </c>
      <c r="O53" s="60">
        <v>1</v>
      </c>
      <c r="P53" s="61">
        <v>1363</v>
      </c>
      <c r="Q53" s="55"/>
      <c r="R53" s="62">
        <v>1376</v>
      </c>
      <c r="S53" s="62"/>
      <c r="T53" s="62"/>
      <c r="U53" s="62"/>
      <c r="V53" s="62"/>
      <c r="W53" s="62"/>
      <c r="X53" s="62">
        <v>1376</v>
      </c>
      <c r="Y53" s="62"/>
      <c r="Z53" s="62"/>
      <c r="AA53" s="62"/>
      <c r="AB53" s="62"/>
      <c r="AC53" s="62"/>
      <c r="AD53" s="62"/>
    </row>
    <row r="54" spans="1:30" s="63" customFormat="1" ht="13.2" x14ac:dyDescent="0.25">
      <c r="A54" s="55" t="s">
        <v>31</v>
      </c>
      <c r="B54" s="55" t="s">
        <v>128</v>
      </c>
      <c r="C54" s="55" t="s">
        <v>128</v>
      </c>
      <c r="D54" s="56" t="s">
        <v>83</v>
      </c>
      <c r="E54" s="55" t="s">
        <v>32</v>
      </c>
      <c r="F54" s="57" t="s">
        <v>83</v>
      </c>
      <c r="G54" s="55" t="s">
        <v>33</v>
      </c>
      <c r="H54" s="55">
        <v>21401</v>
      </c>
      <c r="I54" s="55" t="s">
        <v>217</v>
      </c>
      <c r="J54" s="58" t="s">
        <v>203</v>
      </c>
      <c r="K54" s="58" t="s">
        <v>204</v>
      </c>
      <c r="L54" s="59" t="s">
        <v>36</v>
      </c>
      <c r="M54" s="59" t="s">
        <v>85</v>
      </c>
      <c r="N54" s="55" t="s">
        <v>112</v>
      </c>
      <c r="O54" s="60">
        <v>2</v>
      </c>
      <c r="P54" s="61">
        <v>1363</v>
      </c>
      <c r="Q54" s="55"/>
      <c r="R54" s="62">
        <v>2726</v>
      </c>
      <c r="S54" s="62"/>
      <c r="T54" s="62"/>
      <c r="U54" s="62"/>
      <c r="V54" s="62">
        <v>1363</v>
      </c>
      <c r="W54" s="62"/>
      <c r="X54" s="62">
        <v>1363</v>
      </c>
      <c r="Y54" s="62"/>
      <c r="Z54" s="62"/>
      <c r="AA54" s="62"/>
      <c r="AB54" s="62"/>
      <c r="AC54" s="62"/>
      <c r="AD54" s="62"/>
    </row>
    <row r="55" spans="1:30" s="63" customFormat="1" ht="13.2" x14ac:dyDescent="0.25">
      <c r="A55" s="55" t="s">
        <v>31</v>
      </c>
      <c r="B55" s="55" t="s">
        <v>128</v>
      </c>
      <c r="C55" s="55" t="s">
        <v>128</v>
      </c>
      <c r="D55" s="56" t="s">
        <v>83</v>
      </c>
      <c r="E55" s="55" t="s">
        <v>32</v>
      </c>
      <c r="F55" s="57" t="s">
        <v>83</v>
      </c>
      <c r="G55" s="55" t="s">
        <v>33</v>
      </c>
      <c r="H55" s="55">
        <v>21401</v>
      </c>
      <c r="I55" s="55" t="s">
        <v>217</v>
      </c>
      <c r="J55" s="58" t="s">
        <v>205</v>
      </c>
      <c r="K55" s="58" t="s">
        <v>206</v>
      </c>
      <c r="L55" s="59" t="s">
        <v>36</v>
      </c>
      <c r="M55" s="59" t="s">
        <v>85</v>
      </c>
      <c r="N55" s="55" t="s">
        <v>112</v>
      </c>
      <c r="O55" s="60">
        <v>2</v>
      </c>
      <c r="P55" s="61">
        <v>1462</v>
      </c>
      <c r="Q55" s="55"/>
      <c r="R55" s="62">
        <v>1462</v>
      </c>
      <c r="S55" s="62"/>
      <c r="T55" s="62"/>
      <c r="U55" s="62"/>
      <c r="V55" s="62">
        <v>1462</v>
      </c>
      <c r="W55" s="62"/>
      <c r="X55" s="62"/>
      <c r="Y55" s="62"/>
      <c r="Z55" s="62"/>
      <c r="AA55" s="62"/>
      <c r="AB55" s="62"/>
      <c r="AC55" s="62"/>
      <c r="AD55" s="62"/>
    </row>
    <row r="56" spans="1:30" s="63" customFormat="1" ht="13.2" x14ac:dyDescent="0.25">
      <c r="A56" s="55" t="s">
        <v>31</v>
      </c>
      <c r="B56" s="55" t="s">
        <v>128</v>
      </c>
      <c r="C56" s="55" t="s">
        <v>128</v>
      </c>
      <c r="D56" s="56" t="s">
        <v>83</v>
      </c>
      <c r="E56" s="55" t="s">
        <v>32</v>
      </c>
      <c r="F56" s="57" t="s">
        <v>83</v>
      </c>
      <c r="G56" s="55" t="s">
        <v>33</v>
      </c>
      <c r="H56" s="55">
        <v>21401</v>
      </c>
      <c r="I56" s="55" t="s">
        <v>217</v>
      </c>
      <c r="J56" s="58" t="s">
        <v>207</v>
      </c>
      <c r="K56" s="58" t="s">
        <v>208</v>
      </c>
      <c r="L56" s="59" t="s">
        <v>36</v>
      </c>
      <c r="M56" s="59" t="s">
        <v>85</v>
      </c>
      <c r="N56" s="55" t="s">
        <v>112</v>
      </c>
      <c r="O56" s="60">
        <v>3</v>
      </c>
      <c r="P56" s="61">
        <v>2552</v>
      </c>
      <c r="Q56" s="55"/>
      <c r="R56" s="62">
        <v>5104</v>
      </c>
      <c r="S56" s="62"/>
      <c r="T56" s="62"/>
      <c r="U56" s="62"/>
      <c r="V56" s="62">
        <v>2552</v>
      </c>
      <c r="W56" s="62"/>
      <c r="X56" s="62">
        <v>2552</v>
      </c>
      <c r="Y56" s="62"/>
      <c r="Z56" s="62"/>
      <c r="AA56" s="62"/>
      <c r="AB56" s="62"/>
      <c r="AC56" s="62"/>
      <c r="AD56" s="62"/>
    </row>
    <row r="57" spans="1:30" s="63" customFormat="1" ht="13.2" x14ac:dyDescent="0.25">
      <c r="A57" s="55" t="s">
        <v>31</v>
      </c>
      <c r="B57" s="55" t="s">
        <v>128</v>
      </c>
      <c r="C57" s="55" t="s">
        <v>128</v>
      </c>
      <c r="D57" s="56" t="s">
        <v>83</v>
      </c>
      <c r="E57" s="55" t="s">
        <v>32</v>
      </c>
      <c r="F57" s="57" t="s">
        <v>83</v>
      </c>
      <c r="G57" s="55" t="s">
        <v>33</v>
      </c>
      <c r="H57" s="55">
        <v>21401</v>
      </c>
      <c r="I57" s="55" t="s">
        <v>217</v>
      </c>
      <c r="J57" s="58" t="s">
        <v>209</v>
      </c>
      <c r="K57" s="58" t="s">
        <v>210</v>
      </c>
      <c r="L57" s="59" t="s">
        <v>36</v>
      </c>
      <c r="M57" s="59" t="s">
        <v>85</v>
      </c>
      <c r="N57" s="55" t="s">
        <v>112</v>
      </c>
      <c r="O57" s="60">
        <v>1</v>
      </c>
      <c r="P57" s="61">
        <v>2552</v>
      </c>
      <c r="Q57" s="55"/>
      <c r="R57" s="62">
        <v>2561</v>
      </c>
      <c r="S57" s="62"/>
      <c r="T57" s="62">
        <v>2561</v>
      </c>
      <c r="U57" s="62"/>
      <c r="V57" s="62"/>
      <c r="W57" s="62"/>
      <c r="X57" s="62"/>
      <c r="Y57" s="62"/>
      <c r="Z57" s="62"/>
      <c r="AA57" s="62"/>
      <c r="AB57" s="62"/>
      <c r="AC57" s="62"/>
      <c r="AD57" s="62"/>
    </row>
    <row r="58" spans="1:30" s="63" customFormat="1" ht="13.2" x14ac:dyDescent="0.25">
      <c r="A58" s="55" t="s">
        <v>31</v>
      </c>
      <c r="B58" s="55" t="s">
        <v>128</v>
      </c>
      <c r="C58" s="55" t="s">
        <v>128</v>
      </c>
      <c r="D58" s="56" t="s">
        <v>83</v>
      </c>
      <c r="E58" s="55" t="s">
        <v>32</v>
      </c>
      <c r="F58" s="57" t="s">
        <v>83</v>
      </c>
      <c r="G58" s="55" t="s">
        <v>33</v>
      </c>
      <c r="H58" s="55">
        <v>21401</v>
      </c>
      <c r="I58" s="55" t="s">
        <v>217</v>
      </c>
      <c r="J58" s="58" t="s">
        <v>211</v>
      </c>
      <c r="K58" s="58" t="s">
        <v>212</v>
      </c>
      <c r="L58" s="59" t="s">
        <v>36</v>
      </c>
      <c r="M58" s="59" t="s">
        <v>85</v>
      </c>
      <c r="N58" s="55" t="s">
        <v>112</v>
      </c>
      <c r="O58" s="60">
        <v>1</v>
      </c>
      <c r="P58" s="61">
        <v>1966</v>
      </c>
      <c r="Q58" s="55"/>
      <c r="R58" s="62">
        <v>1966</v>
      </c>
      <c r="S58" s="62"/>
      <c r="T58" s="62">
        <v>1966</v>
      </c>
      <c r="U58" s="62"/>
      <c r="V58" s="62"/>
      <c r="W58" s="62"/>
      <c r="X58" s="62"/>
      <c r="Y58" s="62"/>
      <c r="Z58" s="62"/>
      <c r="AA58" s="62"/>
      <c r="AB58" s="62"/>
      <c r="AC58" s="62"/>
      <c r="AD58" s="62"/>
    </row>
    <row r="59" spans="1:30" s="63" customFormat="1" ht="13.2" x14ac:dyDescent="0.25">
      <c r="A59" s="55" t="s">
        <v>31</v>
      </c>
      <c r="B59" s="55" t="s">
        <v>128</v>
      </c>
      <c r="C59" s="55" t="s">
        <v>128</v>
      </c>
      <c r="D59" s="56" t="s">
        <v>83</v>
      </c>
      <c r="E59" s="55" t="s">
        <v>32</v>
      </c>
      <c r="F59" s="57" t="s">
        <v>83</v>
      </c>
      <c r="G59" s="55" t="s">
        <v>33</v>
      </c>
      <c r="H59" s="55">
        <v>21401</v>
      </c>
      <c r="I59" s="55" t="s">
        <v>217</v>
      </c>
      <c r="J59" s="58" t="s">
        <v>213</v>
      </c>
      <c r="K59" s="58" t="s">
        <v>214</v>
      </c>
      <c r="L59" s="59" t="s">
        <v>36</v>
      </c>
      <c r="M59" s="59" t="s">
        <v>85</v>
      </c>
      <c r="N59" s="55" t="s">
        <v>112</v>
      </c>
      <c r="O59" s="60">
        <v>1</v>
      </c>
      <c r="P59" s="61">
        <v>1126</v>
      </c>
      <c r="Q59" s="55"/>
      <c r="R59" s="62">
        <v>1126</v>
      </c>
      <c r="S59" s="62"/>
      <c r="T59" s="62"/>
      <c r="U59" s="62"/>
      <c r="V59" s="62">
        <v>1126</v>
      </c>
      <c r="W59" s="62"/>
      <c r="X59" s="62"/>
      <c r="Y59" s="62"/>
      <c r="Z59" s="62"/>
      <c r="AA59" s="62"/>
      <c r="AB59" s="62"/>
      <c r="AC59" s="62"/>
      <c r="AD59" s="62"/>
    </row>
    <row r="60" spans="1:30" s="63" customFormat="1" ht="13.2" x14ac:dyDescent="0.25">
      <c r="A60" s="55" t="s">
        <v>31</v>
      </c>
      <c r="B60" s="55" t="s">
        <v>128</v>
      </c>
      <c r="C60" s="55" t="s">
        <v>128</v>
      </c>
      <c r="D60" s="56" t="s">
        <v>83</v>
      </c>
      <c r="E60" s="55" t="s">
        <v>32</v>
      </c>
      <c r="F60" s="57" t="s">
        <v>83</v>
      </c>
      <c r="G60" s="55" t="s">
        <v>33</v>
      </c>
      <c r="H60" s="55">
        <v>21401</v>
      </c>
      <c r="I60" s="55" t="s">
        <v>217</v>
      </c>
      <c r="J60" s="58" t="s">
        <v>215</v>
      </c>
      <c r="K60" s="58" t="s">
        <v>216</v>
      </c>
      <c r="L60" s="59" t="s">
        <v>36</v>
      </c>
      <c r="M60" s="59" t="s">
        <v>85</v>
      </c>
      <c r="N60" s="55" t="s">
        <v>112</v>
      </c>
      <c r="O60" s="60">
        <v>1</v>
      </c>
      <c r="P60" s="61">
        <v>2500</v>
      </c>
      <c r="Q60" s="55"/>
      <c r="R60" s="62">
        <v>2500</v>
      </c>
      <c r="S60" s="62"/>
      <c r="T60" s="62"/>
      <c r="U60" s="62"/>
      <c r="V60" s="62">
        <v>2500</v>
      </c>
      <c r="W60" s="62"/>
      <c r="X60" s="62"/>
      <c r="Y60" s="62"/>
      <c r="Z60" s="62"/>
      <c r="AA60" s="62"/>
      <c r="AB60" s="62"/>
      <c r="AC60" s="62"/>
      <c r="AD60" s="62"/>
    </row>
    <row r="61" spans="1:30" s="63" customFormat="1" ht="13.2" x14ac:dyDescent="0.25">
      <c r="A61" s="55" t="s">
        <v>31</v>
      </c>
      <c r="B61" s="55" t="s">
        <v>128</v>
      </c>
      <c r="C61" s="55" t="s">
        <v>128</v>
      </c>
      <c r="D61" s="56" t="s">
        <v>83</v>
      </c>
      <c r="E61" s="55" t="s">
        <v>32</v>
      </c>
      <c r="F61" s="57" t="s">
        <v>83</v>
      </c>
      <c r="G61" s="55" t="s">
        <v>33</v>
      </c>
      <c r="H61" s="55">
        <v>21401</v>
      </c>
      <c r="I61" s="55" t="s">
        <v>217</v>
      </c>
      <c r="J61" s="58" t="s">
        <v>114</v>
      </c>
      <c r="K61" s="58" t="s">
        <v>115</v>
      </c>
      <c r="L61" s="59" t="s">
        <v>36</v>
      </c>
      <c r="M61" s="59" t="s">
        <v>85</v>
      </c>
      <c r="N61" s="55" t="s">
        <v>112</v>
      </c>
      <c r="O61" s="60">
        <v>1</v>
      </c>
      <c r="P61" s="61">
        <v>4454</v>
      </c>
      <c r="Q61" s="55"/>
      <c r="R61" s="62">
        <v>4454</v>
      </c>
      <c r="S61" s="62"/>
      <c r="T61" s="62"/>
      <c r="U61" s="62"/>
      <c r="V61" s="62"/>
      <c r="W61" s="62"/>
      <c r="X61" s="62"/>
      <c r="Y61" s="62"/>
      <c r="Z61" s="62">
        <v>4454</v>
      </c>
      <c r="AA61" s="62"/>
      <c r="AB61" s="62"/>
      <c r="AC61" s="62"/>
      <c r="AD61" s="62"/>
    </row>
    <row r="62" spans="1:30" s="63" customFormat="1" ht="13.2" x14ac:dyDescent="0.25">
      <c r="A62" s="55" t="s">
        <v>31</v>
      </c>
      <c r="B62" s="55" t="s">
        <v>128</v>
      </c>
      <c r="C62" s="55" t="s">
        <v>128</v>
      </c>
      <c r="D62" s="56" t="s">
        <v>83</v>
      </c>
      <c r="E62" s="55" t="s">
        <v>32</v>
      </c>
      <c r="F62" s="57" t="s">
        <v>83</v>
      </c>
      <c r="G62" s="55" t="s">
        <v>33</v>
      </c>
      <c r="H62" s="55">
        <v>21501</v>
      </c>
      <c r="I62" s="55" t="s">
        <v>220</v>
      </c>
      <c r="J62" s="58" t="s">
        <v>218</v>
      </c>
      <c r="K62" s="58" t="s">
        <v>219</v>
      </c>
      <c r="L62" s="59"/>
      <c r="M62" s="59" t="s">
        <v>85</v>
      </c>
      <c r="N62" s="55" t="s">
        <v>112</v>
      </c>
      <c r="O62" s="60">
        <v>1</v>
      </c>
      <c r="P62" s="61">
        <v>30000</v>
      </c>
      <c r="Q62" s="55"/>
      <c r="R62" s="62">
        <v>30000</v>
      </c>
      <c r="S62" s="62"/>
      <c r="T62" s="62">
        <v>30000</v>
      </c>
      <c r="U62" s="62"/>
      <c r="V62" s="62"/>
      <c r="W62" s="62"/>
      <c r="X62" s="62"/>
      <c r="Y62" s="62"/>
      <c r="Z62" s="62"/>
      <c r="AA62" s="62"/>
      <c r="AB62" s="62"/>
      <c r="AC62" s="62"/>
      <c r="AD62" s="62"/>
    </row>
    <row r="63" spans="1:30" s="63" customFormat="1" ht="13.2" x14ac:dyDescent="0.25">
      <c r="A63" s="55" t="s">
        <v>31</v>
      </c>
      <c r="B63" s="55" t="s">
        <v>128</v>
      </c>
      <c r="C63" s="55" t="s">
        <v>128</v>
      </c>
      <c r="D63" s="56" t="s">
        <v>83</v>
      </c>
      <c r="E63" s="55" t="s">
        <v>32</v>
      </c>
      <c r="F63" s="57" t="s">
        <v>83</v>
      </c>
      <c r="G63" s="55" t="s">
        <v>33</v>
      </c>
      <c r="H63" s="55">
        <v>21601</v>
      </c>
      <c r="I63" s="55" t="s">
        <v>38</v>
      </c>
      <c r="J63" s="58" t="s">
        <v>109</v>
      </c>
      <c r="K63" s="58" t="s">
        <v>110</v>
      </c>
      <c r="L63" s="59"/>
      <c r="M63" s="59" t="s">
        <v>85</v>
      </c>
      <c r="N63" s="55" t="s">
        <v>112</v>
      </c>
      <c r="O63" s="60">
        <v>71</v>
      </c>
      <c r="P63" s="61">
        <v>51</v>
      </c>
      <c r="Q63" s="55"/>
      <c r="R63" s="62">
        <v>3621</v>
      </c>
      <c r="S63" s="62"/>
      <c r="T63" s="62">
        <v>255</v>
      </c>
      <c r="U63" s="62"/>
      <c r="V63" s="62">
        <v>765</v>
      </c>
      <c r="W63" s="62"/>
      <c r="X63" s="62">
        <v>765</v>
      </c>
      <c r="Y63" s="62"/>
      <c r="Z63" s="62">
        <v>306</v>
      </c>
      <c r="AA63" s="62"/>
      <c r="AB63" s="62">
        <v>1020</v>
      </c>
      <c r="AC63" s="62"/>
      <c r="AD63" s="62">
        <v>510</v>
      </c>
    </row>
    <row r="64" spans="1:30" s="63" customFormat="1" ht="13.2" x14ac:dyDescent="0.25">
      <c r="A64" s="55" t="s">
        <v>31</v>
      </c>
      <c r="B64" s="55" t="s">
        <v>128</v>
      </c>
      <c r="C64" s="55" t="s">
        <v>128</v>
      </c>
      <c r="D64" s="56" t="s">
        <v>83</v>
      </c>
      <c r="E64" s="55" t="s">
        <v>32</v>
      </c>
      <c r="F64" s="57" t="s">
        <v>83</v>
      </c>
      <c r="G64" s="55" t="s">
        <v>33</v>
      </c>
      <c r="H64" s="55">
        <v>21601</v>
      </c>
      <c r="I64" s="55" t="s">
        <v>38</v>
      </c>
      <c r="J64" s="58" t="s">
        <v>221</v>
      </c>
      <c r="K64" s="58" t="s">
        <v>222</v>
      </c>
      <c r="L64" s="59"/>
      <c r="M64" s="59" t="s">
        <v>85</v>
      </c>
      <c r="N64" s="55" t="s">
        <v>112</v>
      </c>
      <c r="O64" s="60">
        <v>124</v>
      </c>
      <c r="P64" s="61">
        <v>2</v>
      </c>
      <c r="Q64" s="55"/>
      <c r="R64" s="62">
        <v>248</v>
      </c>
      <c r="S64" s="62"/>
      <c r="T64" s="62"/>
      <c r="U64" s="62"/>
      <c r="V64" s="62">
        <v>240</v>
      </c>
      <c r="W64" s="62">
        <v>4</v>
      </c>
      <c r="X64" s="62"/>
      <c r="Y64" s="62"/>
      <c r="Z64" s="62">
        <v>4</v>
      </c>
      <c r="AA64" s="62"/>
      <c r="AB64" s="62"/>
      <c r="AC64" s="62"/>
      <c r="AD64" s="62"/>
    </row>
    <row r="65" spans="1:30" s="63" customFormat="1" ht="13.2" x14ac:dyDescent="0.25">
      <c r="A65" s="55" t="s">
        <v>31</v>
      </c>
      <c r="B65" s="55" t="s">
        <v>128</v>
      </c>
      <c r="C65" s="55" t="s">
        <v>128</v>
      </c>
      <c r="D65" s="56" t="s">
        <v>83</v>
      </c>
      <c r="E65" s="55" t="s">
        <v>32</v>
      </c>
      <c r="F65" s="57" t="s">
        <v>83</v>
      </c>
      <c r="G65" s="55" t="s">
        <v>33</v>
      </c>
      <c r="H65" s="55">
        <v>21601</v>
      </c>
      <c r="I65" s="55" t="s">
        <v>38</v>
      </c>
      <c r="J65" s="58" t="s">
        <v>106</v>
      </c>
      <c r="K65" s="58" t="s">
        <v>107</v>
      </c>
      <c r="L65" s="59"/>
      <c r="M65" s="59" t="s">
        <v>85</v>
      </c>
      <c r="N65" s="55" t="s">
        <v>112</v>
      </c>
      <c r="O65" s="60">
        <v>85</v>
      </c>
      <c r="P65" s="61">
        <v>12</v>
      </c>
      <c r="Q65" s="55"/>
      <c r="R65" s="62">
        <v>1020</v>
      </c>
      <c r="S65" s="62"/>
      <c r="T65" s="62">
        <v>240</v>
      </c>
      <c r="U65" s="62"/>
      <c r="V65" s="62"/>
      <c r="W65" s="62">
        <v>180</v>
      </c>
      <c r="X65" s="62">
        <v>240</v>
      </c>
      <c r="Y65" s="62"/>
      <c r="Z65" s="62">
        <v>120</v>
      </c>
      <c r="AA65" s="62"/>
      <c r="AB65" s="62">
        <v>120</v>
      </c>
      <c r="AC65" s="62"/>
      <c r="AD65" s="62">
        <v>120</v>
      </c>
    </row>
    <row r="66" spans="1:30" s="63" customFormat="1" ht="13.2" x14ac:dyDescent="0.25">
      <c r="A66" s="55" t="s">
        <v>31</v>
      </c>
      <c r="B66" s="55" t="s">
        <v>128</v>
      </c>
      <c r="C66" s="55" t="s">
        <v>128</v>
      </c>
      <c r="D66" s="56" t="s">
        <v>83</v>
      </c>
      <c r="E66" s="55" t="s">
        <v>32</v>
      </c>
      <c r="F66" s="57" t="s">
        <v>83</v>
      </c>
      <c r="G66" s="55" t="s">
        <v>33</v>
      </c>
      <c r="H66" s="55">
        <v>21601</v>
      </c>
      <c r="I66" s="55" t="s">
        <v>38</v>
      </c>
      <c r="J66" s="58" t="s">
        <v>223</v>
      </c>
      <c r="K66" s="58" t="s">
        <v>224</v>
      </c>
      <c r="L66" s="59"/>
      <c r="M66" s="59" t="s">
        <v>85</v>
      </c>
      <c r="N66" s="55" t="s">
        <v>112</v>
      </c>
      <c r="O66" s="60">
        <v>11</v>
      </c>
      <c r="P66" s="61">
        <v>24</v>
      </c>
      <c r="Q66" s="55"/>
      <c r="R66" s="62">
        <v>264</v>
      </c>
      <c r="S66" s="62"/>
      <c r="T66" s="62">
        <v>240</v>
      </c>
      <c r="U66" s="62"/>
      <c r="V66" s="62"/>
      <c r="W66" s="62"/>
      <c r="X66" s="62"/>
      <c r="Y66" s="62"/>
      <c r="Z66" s="62">
        <v>24</v>
      </c>
      <c r="AA66" s="62"/>
      <c r="AB66" s="62"/>
      <c r="AC66" s="62"/>
      <c r="AD66" s="62"/>
    </row>
    <row r="67" spans="1:30" s="63" customFormat="1" ht="13.2" x14ac:dyDescent="0.25">
      <c r="A67" s="55" t="s">
        <v>31</v>
      </c>
      <c r="B67" s="55" t="s">
        <v>128</v>
      </c>
      <c r="C67" s="55" t="s">
        <v>128</v>
      </c>
      <c r="D67" s="56" t="s">
        <v>83</v>
      </c>
      <c r="E67" s="55" t="s">
        <v>32</v>
      </c>
      <c r="F67" s="57" t="s">
        <v>83</v>
      </c>
      <c r="G67" s="55" t="s">
        <v>33</v>
      </c>
      <c r="H67" s="55">
        <v>21601</v>
      </c>
      <c r="I67" s="55" t="s">
        <v>38</v>
      </c>
      <c r="J67" s="58" t="s">
        <v>225</v>
      </c>
      <c r="K67" s="58" t="s">
        <v>108</v>
      </c>
      <c r="L67" s="59"/>
      <c r="M67" s="59" t="s">
        <v>85</v>
      </c>
      <c r="N67" s="55" t="s">
        <v>112</v>
      </c>
      <c r="O67" s="60">
        <v>66</v>
      </c>
      <c r="P67" s="61">
        <v>56</v>
      </c>
      <c r="Q67" s="55"/>
      <c r="R67" s="62">
        <v>3696</v>
      </c>
      <c r="S67" s="62"/>
      <c r="T67" s="62">
        <v>560</v>
      </c>
      <c r="U67" s="62"/>
      <c r="V67" s="62">
        <v>560</v>
      </c>
      <c r="W67" s="62">
        <v>560</v>
      </c>
      <c r="X67" s="62">
        <v>560</v>
      </c>
      <c r="Y67" s="62"/>
      <c r="Z67" s="62">
        <v>896</v>
      </c>
      <c r="AA67" s="62"/>
      <c r="AB67" s="62">
        <v>560</v>
      </c>
      <c r="AC67" s="62"/>
      <c r="AD67" s="62"/>
    </row>
    <row r="68" spans="1:30" s="63" customFormat="1" ht="13.2" x14ac:dyDescent="0.25">
      <c r="A68" s="55" t="s">
        <v>31</v>
      </c>
      <c r="B68" s="55" t="s">
        <v>128</v>
      </c>
      <c r="C68" s="55" t="s">
        <v>128</v>
      </c>
      <c r="D68" s="56" t="s">
        <v>83</v>
      </c>
      <c r="E68" s="55" t="s">
        <v>32</v>
      </c>
      <c r="F68" s="57" t="s">
        <v>83</v>
      </c>
      <c r="G68" s="55" t="s">
        <v>33</v>
      </c>
      <c r="H68" s="55">
        <v>21601</v>
      </c>
      <c r="I68" s="55" t="s">
        <v>38</v>
      </c>
      <c r="J68" s="58" t="s">
        <v>226</v>
      </c>
      <c r="K68" s="58" t="s">
        <v>227</v>
      </c>
      <c r="L68" s="59"/>
      <c r="M68" s="59" t="s">
        <v>85</v>
      </c>
      <c r="N68" s="55" t="s">
        <v>88</v>
      </c>
      <c r="O68" s="60">
        <v>60</v>
      </c>
      <c r="P68" s="61">
        <v>23</v>
      </c>
      <c r="Q68" s="55"/>
      <c r="R68" s="62">
        <v>1380</v>
      </c>
      <c r="S68" s="62"/>
      <c r="T68" s="62">
        <v>230</v>
      </c>
      <c r="U68" s="62"/>
      <c r="V68" s="62">
        <v>230</v>
      </c>
      <c r="W68" s="62">
        <v>230</v>
      </c>
      <c r="X68" s="62">
        <v>230</v>
      </c>
      <c r="Y68" s="62"/>
      <c r="Z68" s="62">
        <v>230</v>
      </c>
      <c r="AA68" s="62"/>
      <c r="AB68" s="62"/>
      <c r="AC68" s="62"/>
      <c r="AD68" s="62">
        <v>230</v>
      </c>
    </row>
    <row r="69" spans="1:30" s="63" customFormat="1" ht="13.2" x14ac:dyDescent="0.25">
      <c r="A69" s="55" t="s">
        <v>31</v>
      </c>
      <c r="B69" s="55" t="s">
        <v>128</v>
      </c>
      <c r="C69" s="55" t="s">
        <v>128</v>
      </c>
      <c r="D69" s="56" t="s">
        <v>83</v>
      </c>
      <c r="E69" s="55" t="s">
        <v>32</v>
      </c>
      <c r="F69" s="57" t="s">
        <v>83</v>
      </c>
      <c r="G69" s="55" t="s">
        <v>33</v>
      </c>
      <c r="H69" s="55">
        <v>21601</v>
      </c>
      <c r="I69" s="55" t="s">
        <v>38</v>
      </c>
      <c r="J69" s="58" t="s">
        <v>228</v>
      </c>
      <c r="K69" s="58" t="s">
        <v>229</v>
      </c>
      <c r="L69" s="59"/>
      <c r="M69" s="59" t="s">
        <v>85</v>
      </c>
      <c r="N69" s="55" t="s">
        <v>112</v>
      </c>
      <c r="O69" s="60">
        <v>12</v>
      </c>
      <c r="P69" s="61">
        <v>19</v>
      </c>
      <c r="Q69" s="55"/>
      <c r="R69" s="62">
        <v>228</v>
      </c>
      <c r="S69" s="62"/>
      <c r="T69" s="62"/>
      <c r="U69" s="62"/>
      <c r="V69" s="62"/>
      <c r="W69" s="62"/>
      <c r="X69" s="62"/>
      <c r="Y69" s="62"/>
      <c r="Z69" s="62"/>
      <c r="AA69" s="62"/>
      <c r="AB69" s="62">
        <v>228</v>
      </c>
      <c r="AC69" s="62"/>
      <c r="AD69" s="62"/>
    </row>
    <row r="70" spans="1:30" s="63" customFormat="1" ht="13.2" x14ac:dyDescent="0.25">
      <c r="A70" s="55" t="s">
        <v>31</v>
      </c>
      <c r="B70" s="55" t="s">
        <v>128</v>
      </c>
      <c r="C70" s="55" t="s">
        <v>128</v>
      </c>
      <c r="D70" s="56" t="s">
        <v>83</v>
      </c>
      <c r="E70" s="55" t="s">
        <v>32</v>
      </c>
      <c r="F70" s="57" t="s">
        <v>83</v>
      </c>
      <c r="G70" s="55" t="s">
        <v>33</v>
      </c>
      <c r="H70" s="55">
        <v>21601</v>
      </c>
      <c r="I70" s="55" t="s">
        <v>38</v>
      </c>
      <c r="J70" s="58" t="s">
        <v>230</v>
      </c>
      <c r="K70" s="58" t="s">
        <v>231</v>
      </c>
      <c r="L70" s="59"/>
      <c r="M70" s="59" t="s">
        <v>85</v>
      </c>
      <c r="N70" s="55" t="s">
        <v>232</v>
      </c>
      <c r="O70" s="60">
        <v>148</v>
      </c>
      <c r="P70" s="61">
        <v>11</v>
      </c>
      <c r="Q70" s="55"/>
      <c r="R70" s="62">
        <v>1628</v>
      </c>
      <c r="S70" s="62"/>
      <c r="T70" s="62"/>
      <c r="U70" s="62"/>
      <c r="V70" s="62"/>
      <c r="W70" s="62">
        <v>1606</v>
      </c>
      <c r="X70" s="62"/>
      <c r="Y70" s="62"/>
      <c r="Z70" s="62"/>
      <c r="AA70" s="62"/>
      <c r="AB70" s="62">
        <v>22</v>
      </c>
      <c r="AC70" s="62"/>
      <c r="AD70" s="62"/>
    </row>
    <row r="71" spans="1:30" s="63" customFormat="1" ht="13.2" x14ac:dyDescent="0.25">
      <c r="A71" s="55" t="s">
        <v>31</v>
      </c>
      <c r="B71" s="55" t="s">
        <v>128</v>
      </c>
      <c r="C71" s="55" t="s">
        <v>128</v>
      </c>
      <c r="D71" s="56" t="s">
        <v>83</v>
      </c>
      <c r="E71" s="55" t="s">
        <v>32</v>
      </c>
      <c r="F71" s="57" t="s">
        <v>83</v>
      </c>
      <c r="G71" s="55" t="s">
        <v>33</v>
      </c>
      <c r="H71" s="55">
        <v>21601</v>
      </c>
      <c r="I71" s="55" t="s">
        <v>38</v>
      </c>
      <c r="J71" s="58" t="s">
        <v>233</v>
      </c>
      <c r="K71" s="58" t="s">
        <v>234</v>
      </c>
      <c r="L71" s="59"/>
      <c r="M71" s="59" t="s">
        <v>85</v>
      </c>
      <c r="N71" s="55" t="s">
        <v>112</v>
      </c>
      <c r="O71" s="60">
        <v>50</v>
      </c>
      <c r="P71" s="61">
        <v>37</v>
      </c>
      <c r="Q71" s="55"/>
      <c r="R71" s="62">
        <v>1850</v>
      </c>
      <c r="S71" s="62"/>
      <c r="T71" s="62">
        <v>370</v>
      </c>
      <c r="U71" s="62"/>
      <c r="V71" s="62"/>
      <c r="W71" s="62">
        <v>370</v>
      </c>
      <c r="X71" s="62"/>
      <c r="Y71" s="62"/>
      <c r="Z71" s="62">
        <v>370</v>
      </c>
      <c r="AA71" s="62"/>
      <c r="AB71" s="62">
        <v>370</v>
      </c>
      <c r="AC71" s="62"/>
      <c r="AD71" s="62">
        <v>370</v>
      </c>
    </row>
    <row r="72" spans="1:30" s="63" customFormat="1" ht="13.2" x14ac:dyDescent="0.25">
      <c r="A72" s="55" t="s">
        <v>31</v>
      </c>
      <c r="B72" s="55" t="s">
        <v>128</v>
      </c>
      <c r="C72" s="55" t="s">
        <v>128</v>
      </c>
      <c r="D72" s="56" t="s">
        <v>83</v>
      </c>
      <c r="E72" s="55" t="s">
        <v>32</v>
      </c>
      <c r="F72" s="57" t="s">
        <v>83</v>
      </c>
      <c r="G72" s="55" t="s">
        <v>33</v>
      </c>
      <c r="H72" s="55">
        <v>21601</v>
      </c>
      <c r="I72" s="55" t="s">
        <v>38</v>
      </c>
      <c r="J72" s="58" t="s">
        <v>235</v>
      </c>
      <c r="K72" s="58" t="s">
        <v>236</v>
      </c>
      <c r="L72" s="59"/>
      <c r="M72" s="59" t="s">
        <v>85</v>
      </c>
      <c r="N72" s="55" t="s">
        <v>112</v>
      </c>
      <c r="O72" s="60">
        <v>63</v>
      </c>
      <c r="P72" s="61">
        <v>70</v>
      </c>
      <c r="Q72" s="55"/>
      <c r="R72" s="62">
        <v>5110</v>
      </c>
      <c r="S72" s="62"/>
      <c r="T72" s="62">
        <v>1050</v>
      </c>
      <c r="U72" s="62"/>
      <c r="V72" s="62"/>
      <c r="W72" s="62">
        <v>1050</v>
      </c>
      <c r="X72" s="62"/>
      <c r="Y72" s="62"/>
      <c r="Z72" s="62">
        <v>1050</v>
      </c>
      <c r="AA72" s="62"/>
      <c r="AB72" s="62">
        <v>1050</v>
      </c>
      <c r="AC72" s="62"/>
      <c r="AD72" s="62">
        <v>910</v>
      </c>
    </row>
    <row r="73" spans="1:30" s="63" customFormat="1" ht="13.2" x14ac:dyDescent="0.25">
      <c r="A73" s="55" t="s">
        <v>31</v>
      </c>
      <c r="B73" s="55" t="s">
        <v>128</v>
      </c>
      <c r="C73" s="55" t="s">
        <v>128</v>
      </c>
      <c r="D73" s="56" t="s">
        <v>83</v>
      </c>
      <c r="E73" s="55" t="s">
        <v>32</v>
      </c>
      <c r="F73" s="57" t="s">
        <v>83</v>
      </c>
      <c r="G73" s="55" t="s">
        <v>33</v>
      </c>
      <c r="H73" s="55">
        <v>21601</v>
      </c>
      <c r="I73" s="55" t="s">
        <v>38</v>
      </c>
      <c r="J73" s="58" t="s">
        <v>116</v>
      </c>
      <c r="K73" s="58" t="s">
        <v>117</v>
      </c>
      <c r="L73" s="59"/>
      <c r="M73" s="59" t="s">
        <v>85</v>
      </c>
      <c r="N73" s="55" t="s">
        <v>112</v>
      </c>
      <c r="O73" s="60">
        <v>200</v>
      </c>
      <c r="P73" s="61">
        <v>5</v>
      </c>
      <c r="Q73" s="55"/>
      <c r="R73" s="62">
        <v>1015</v>
      </c>
      <c r="S73" s="62"/>
      <c r="T73" s="62">
        <v>5</v>
      </c>
      <c r="U73" s="62"/>
      <c r="V73" s="62">
        <v>5</v>
      </c>
      <c r="W73" s="62"/>
      <c r="X73" s="62">
        <v>5</v>
      </c>
      <c r="Y73" s="62"/>
      <c r="Z73" s="62">
        <v>1000</v>
      </c>
      <c r="AA73" s="62"/>
      <c r="AB73" s="62"/>
      <c r="AC73" s="62"/>
      <c r="AD73" s="62"/>
    </row>
    <row r="74" spans="1:30" s="63" customFormat="1" ht="13.2" x14ac:dyDescent="0.25">
      <c r="A74" s="55" t="s">
        <v>31</v>
      </c>
      <c r="B74" s="55" t="s">
        <v>128</v>
      </c>
      <c r="C74" s="55" t="s">
        <v>128</v>
      </c>
      <c r="D74" s="56" t="s">
        <v>83</v>
      </c>
      <c r="E74" s="55" t="s">
        <v>32</v>
      </c>
      <c r="F74" s="57" t="s">
        <v>83</v>
      </c>
      <c r="G74" s="55" t="s">
        <v>33</v>
      </c>
      <c r="H74" s="55">
        <v>21601</v>
      </c>
      <c r="I74" s="55" t="s">
        <v>38</v>
      </c>
      <c r="J74" s="58" t="s">
        <v>113</v>
      </c>
      <c r="K74" s="58" t="s">
        <v>237</v>
      </c>
      <c r="L74" s="59"/>
      <c r="M74" s="59" t="s">
        <v>85</v>
      </c>
      <c r="N74" s="55" t="s">
        <v>102</v>
      </c>
      <c r="O74" s="60">
        <v>60</v>
      </c>
      <c r="P74" s="61">
        <v>21</v>
      </c>
      <c r="Q74" s="55"/>
      <c r="R74" s="62">
        <v>1260</v>
      </c>
      <c r="S74" s="62"/>
      <c r="T74" s="62">
        <v>630</v>
      </c>
      <c r="U74" s="62"/>
      <c r="V74" s="62"/>
      <c r="W74" s="62"/>
      <c r="X74" s="62"/>
      <c r="Y74" s="62"/>
      <c r="Z74" s="62"/>
      <c r="AA74" s="62"/>
      <c r="AB74" s="62">
        <v>630</v>
      </c>
      <c r="AC74" s="62"/>
      <c r="AD74" s="62"/>
    </row>
    <row r="75" spans="1:30" s="63" customFormat="1" ht="13.2" x14ac:dyDescent="0.25">
      <c r="A75" s="55" t="s">
        <v>31</v>
      </c>
      <c r="B75" s="55" t="s">
        <v>128</v>
      </c>
      <c r="C75" s="55" t="s">
        <v>128</v>
      </c>
      <c r="D75" s="56" t="s">
        <v>83</v>
      </c>
      <c r="E75" s="55" t="s">
        <v>32</v>
      </c>
      <c r="F75" s="57" t="s">
        <v>83</v>
      </c>
      <c r="G75" s="55" t="s">
        <v>33</v>
      </c>
      <c r="H75" s="55">
        <v>21601</v>
      </c>
      <c r="I75" s="55" t="s">
        <v>38</v>
      </c>
      <c r="J75" s="58" t="s">
        <v>238</v>
      </c>
      <c r="K75" s="58" t="s">
        <v>239</v>
      </c>
      <c r="L75" s="59"/>
      <c r="M75" s="59" t="s">
        <v>85</v>
      </c>
      <c r="N75" s="55" t="s">
        <v>112</v>
      </c>
      <c r="O75" s="60">
        <v>60</v>
      </c>
      <c r="P75" s="61">
        <v>31</v>
      </c>
      <c r="Q75" s="55"/>
      <c r="R75" s="62">
        <v>1860</v>
      </c>
      <c r="S75" s="62"/>
      <c r="T75" s="62"/>
      <c r="U75" s="62"/>
      <c r="V75" s="62"/>
      <c r="W75" s="62"/>
      <c r="X75" s="62"/>
      <c r="Y75" s="62"/>
      <c r="Z75" s="62"/>
      <c r="AA75" s="62"/>
      <c r="AB75" s="62"/>
      <c r="AC75" s="62"/>
      <c r="AD75" s="62">
        <v>1860</v>
      </c>
    </row>
    <row r="76" spans="1:30" s="63" customFormat="1" ht="13.2" x14ac:dyDescent="0.25">
      <c r="A76" s="55" t="s">
        <v>31</v>
      </c>
      <c r="B76" s="55" t="s">
        <v>128</v>
      </c>
      <c r="C76" s="55" t="s">
        <v>128</v>
      </c>
      <c r="D76" s="56" t="s">
        <v>83</v>
      </c>
      <c r="E76" s="55" t="s">
        <v>32</v>
      </c>
      <c r="F76" s="57" t="s">
        <v>83</v>
      </c>
      <c r="G76" s="55" t="s">
        <v>33</v>
      </c>
      <c r="H76" s="55">
        <v>21601</v>
      </c>
      <c r="I76" s="55" t="s">
        <v>38</v>
      </c>
      <c r="J76" s="58" t="s">
        <v>240</v>
      </c>
      <c r="K76" s="58" t="s">
        <v>241</v>
      </c>
      <c r="L76" s="59"/>
      <c r="M76" s="59" t="s">
        <v>85</v>
      </c>
      <c r="N76" s="55" t="s">
        <v>35</v>
      </c>
      <c r="O76" s="60">
        <v>40</v>
      </c>
      <c r="P76" s="61">
        <v>110</v>
      </c>
      <c r="Q76" s="55"/>
      <c r="R76" s="62">
        <v>4400</v>
      </c>
      <c r="S76" s="62"/>
      <c r="T76" s="62"/>
      <c r="U76" s="62"/>
      <c r="V76" s="62">
        <v>2200</v>
      </c>
      <c r="W76" s="62"/>
      <c r="X76" s="62">
        <v>2200</v>
      </c>
      <c r="Y76" s="62"/>
      <c r="Z76" s="62"/>
      <c r="AA76" s="62"/>
      <c r="AB76" s="62"/>
      <c r="AC76" s="62"/>
      <c r="AD76" s="62"/>
    </row>
    <row r="77" spans="1:30" s="63" customFormat="1" ht="13.2" x14ac:dyDescent="0.25">
      <c r="A77" s="55" t="s">
        <v>31</v>
      </c>
      <c r="B77" s="55" t="s">
        <v>128</v>
      </c>
      <c r="C77" s="55" t="s">
        <v>128</v>
      </c>
      <c r="D77" s="56" t="s">
        <v>83</v>
      </c>
      <c r="E77" s="55" t="s">
        <v>32</v>
      </c>
      <c r="F77" s="57" t="s">
        <v>83</v>
      </c>
      <c r="G77" s="55" t="s">
        <v>33</v>
      </c>
      <c r="H77" s="55">
        <v>21601</v>
      </c>
      <c r="I77" s="55" t="s">
        <v>38</v>
      </c>
      <c r="J77" s="58" t="s">
        <v>242</v>
      </c>
      <c r="K77" s="58" t="s">
        <v>243</v>
      </c>
      <c r="L77" s="59"/>
      <c r="M77" s="59" t="s">
        <v>85</v>
      </c>
      <c r="N77" s="55" t="s">
        <v>112</v>
      </c>
      <c r="O77" s="60">
        <v>12</v>
      </c>
      <c r="P77" s="61">
        <v>35</v>
      </c>
      <c r="Q77" s="55"/>
      <c r="R77" s="62">
        <v>420</v>
      </c>
      <c r="S77" s="62"/>
      <c r="T77" s="62">
        <v>420</v>
      </c>
      <c r="U77" s="62"/>
      <c r="V77" s="62"/>
      <c r="W77" s="62"/>
      <c r="X77" s="62"/>
      <c r="Y77" s="62"/>
      <c r="Z77" s="62"/>
      <c r="AA77" s="62"/>
      <c r="AB77" s="62"/>
      <c r="AC77" s="62"/>
      <c r="AD77" s="62"/>
    </row>
    <row r="78" spans="1:30" s="63" customFormat="1" ht="13.2" x14ac:dyDescent="0.25">
      <c r="A78" s="55" t="s">
        <v>31</v>
      </c>
      <c r="B78" s="55" t="s">
        <v>128</v>
      </c>
      <c r="C78" s="55" t="s">
        <v>128</v>
      </c>
      <c r="D78" s="56" t="s">
        <v>83</v>
      </c>
      <c r="E78" s="55" t="s">
        <v>32</v>
      </c>
      <c r="F78" s="57" t="s">
        <v>83</v>
      </c>
      <c r="G78" s="55" t="s">
        <v>33</v>
      </c>
      <c r="H78" s="55">
        <v>22104</v>
      </c>
      <c r="I78" s="55" t="s">
        <v>267</v>
      </c>
      <c r="J78" s="58" t="s">
        <v>244</v>
      </c>
      <c r="K78" s="58" t="s">
        <v>245</v>
      </c>
      <c r="L78" s="59"/>
      <c r="M78" s="59" t="s">
        <v>85</v>
      </c>
      <c r="N78" s="55" t="s">
        <v>246</v>
      </c>
      <c r="O78" s="60">
        <v>541</v>
      </c>
      <c r="P78" s="61">
        <v>5</v>
      </c>
      <c r="Q78" s="55"/>
      <c r="R78" s="62">
        <v>2705</v>
      </c>
      <c r="S78" s="62"/>
      <c r="T78" s="62">
        <v>550</v>
      </c>
      <c r="U78" s="62">
        <v>30</v>
      </c>
      <c r="V78" s="62">
        <v>590</v>
      </c>
      <c r="W78" s="62">
        <v>15</v>
      </c>
      <c r="X78" s="62">
        <v>395</v>
      </c>
      <c r="Y78" s="62">
        <v>50</v>
      </c>
      <c r="Z78" s="62">
        <v>45</v>
      </c>
      <c r="AA78" s="62">
        <v>30</v>
      </c>
      <c r="AB78" s="62">
        <v>505</v>
      </c>
      <c r="AC78" s="62">
        <v>495</v>
      </c>
      <c r="AD78" s="62"/>
    </row>
    <row r="79" spans="1:30" s="63" customFormat="1" ht="13.2" x14ac:dyDescent="0.25">
      <c r="A79" s="55" t="s">
        <v>31</v>
      </c>
      <c r="B79" s="55" t="s">
        <v>128</v>
      </c>
      <c r="C79" s="55" t="s">
        <v>128</v>
      </c>
      <c r="D79" s="56" t="s">
        <v>83</v>
      </c>
      <c r="E79" s="55" t="s">
        <v>32</v>
      </c>
      <c r="F79" s="57" t="s">
        <v>83</v>
      </c>
      <c r="G79" s="55" t="s">
        <v>33</v>
      </c>
      <c r="H79" s="55">
        <v>22104</v>
      </c>
      <c r="I79" s="55" t="s">
        <v>267</v>
      </c>
      <c r="J79" s="58" t="s">
        <v>247</v>
      </c>
      <c r="K79" s="58" t="s">
        <v>248</v>
      </c>
      <c r="L79" s="59"/>
      <c r="M79" s="59" t="s">
        <v>85</v>
      </c>
      <c r="N79" s="55" t="s">
        <v>249</v>
      </c>
      <c r="O79" s="60">
        <v>300</v>
      </c>
      <c r="P79" s="61">
        <v>34</v>
      </c>
      <c r="Q79" s="55"/>
      <c r="R79" s="62">
        <v>10200</v>
      </c>
      <c r="S79" s="62"/>
      <c r="T79" s="62">
        <v>1020</v>
      </c>
      <c r="U79" s="62">
        <v>1020</v>
      </c>
      <c r="V79" s="62">
        <v>1020</v>
      </c>
      <c r="W79" s="62">
        <v>1020</v>
      </c>
      <c r="X79" s="62">
        <v>1020</v>
      </c>
      <c r="Y79" s="62">
        <v>1020</v>
      </c>
      <c r="Z79" s="62">
        <v>1020</v>
      </c>
      <c r="AA79" s="62">
        <v>1020</v>
      </c>
      <c r="AB79" s="62">
        <v>1020</v>
      </c>
      <c r="AC79" s="62">
        <v>1020</v>
      </c>
      <c r="AD79" s="62"/>
    </row>
    <row r="80" spans="1:30" s="63" customFormat="1" ht="13.2" x14ac:dyDescent="0.25">
      <c r="A80" s="55" t="s">
        <v>31</v>
      </c>
      <c r="B80" s="55" t="s">
        <v>128</v>
      </c>
      <c r="C80" s="55" t="s">
        <v>128</v>
      </c>
      <c r="D80" s="56" t="s">
        <v>83</v>
      </c>
      <c r="E80" s="55" t="s">
        <v>32</v>
      </c>
      <c r="F80" s="57" t="s">
        <v>83</v>
      </c>
      <c r="G80" s="55" t="s">
        <v>33</v>
      </c>
      <c r="H80" s="55">
        <v>22104</v>
      </c>
      <c r="I80" s="55" t="s">
        <v>267</v>
      </c>
      <c r="J80" s="58" t="s">
        <v>250</v>
      </c>
      <c r="K80" s="58" t="s">
        <v>251</v>
      </c>
      <c r="L80" s="59"/>
      <c r="M80" s="59" t="s">
        <v>85</v>
      </c>
      <c r="N80" s="55" t="s">
        <v>252</v>
      </c>
      <c r="O80" s="60">
        <v>91</v>
      </c>
      <c r="P80" s="61">
        <v>29</v>
      </c>
      <c r="Q80" s="55"/>
      <c r="R80" s="62">
        <v>2639</v>
      </c>
      <c r="S80" s="62">
        <v>290</v>
      </c>
      <c r="T80" s="62"/>
      <c r="U80" s="62"/>
      <c r="V80" s="62">
        <v>580</v>
      </c>
      <c r="W80" s="62">
        <v>319</v>
      </c>
      <c r="X80" s="62">
        <v>290</v>
      </c>
      <c r="Y80" s="62">
        <v>290</v>
      </c>
      <c r="Z80" s="62">
        <v>290</v>
      </c>
      <c r="AA80" s="62"/>
      <c r="AB80" s="62">
        <v>290</v>
      </c>
      <c r="AC80" s="62">
        <v>290</v>
      </c>
      <c r="AD80" s="62"/>
    </row>
    <row r="81" spans="1:30" s="63" customFormat="1" ht="13.2" x14ac:dyDescent="0.25">
      <c r="A81" s="55" t="s">
        <v>31</v>
      </c>
      <c r="B81" s="55" t="s">
        <v>128</v>
      </c>
      <c r="C81" s="55" t="s">
        <v>128</v>
      </c>
      <c r="D81" s="56" t="s">
        <v>83</v>
      </c>
      <c r="E81" s="55" t="s">
        <v>32</v>
      </c>
      <c r="F81" s="57" t="s">
        <v>83</v>
      </c>
      <c r="G81" s="55" t="s">
        <v>33</v>
      </c>
      <c r="H81" s="55">
        <v>22104</v>
      </c>
      <c r="I81" s="55" t="s">
        <v>267</v>
      </c>
      <c r="J81" s="58" t="s">
        <v>253</v>
      </c>
      <c r="K81" s="58" t="s">
        <v>254</v>
      </c>
      <c r="L81" s="59"/>
      <c r="M81" s="59" t="s">
        <v>85</v>
      </c>
      <c r="N81" s="55" t="s">
        <v>34</v>
      </c>
      <c r="O81" s="60">
        <v>24</v>
      </c>
      <c r="P81" s="61">
        <v>120</v>
      </c>
      <c r="Q81" s="55"/>
      <c r="R81" s="62">
        <v>2880</v>
      </c>
      <c r="S81" s="62"/>
      <c r="T81" s="62">
        <v>600</v>
      </c>
      <c r="U81" s="62"/>
      <c r="V81" s="62">
        <v>960</v>
      </c>
      <c r="W81" s="62"/>
      <c r="X81" s="62">
        <v>600</v>
      </c>
      <c r="Y81" s="62"/>
      <c r="Z81" s="62">
        <v>600</v>
      </c>
      <c r="AA81" s="62"/>
      <c r="AB81" s="62"/>
      <c r="AC81" s="62">
        <v>120</v>
      </c>
      <c r="AD81" s="62"/>
    </row>
    <row r="82" spans="1:30" s="63" customFormat="1" ht="13.2" x14ac:dyDescent="0.25">
      <c r="A82" s="55" t="s">
        <v>31</v>
      </c>
      <c r="B82" s="55" t="s">
        <v>128</v>
      </c>
      <c r="C82" s="55" t="s">
        <v>128</v>
      </c>
      <c r="D82" s="56" t="s">
        <v>83</v>
      </c>
      <c r="E82" s="55" t="s">
        <v>32</v>
      </c>
      <c r="F82" s="57" t="s">
        <v>83</v>
      </c>
      <c r="G82" s="55" t="s">
        <v>33</v>
      </c>
      <c r="H82" s="55">
        <v>22104</v>
      </c>
      <c r="I82" s="55" t="s">
        <v>267</v>
      </c>
      <c r="J82" s="58" t="s">
        <v>255</v>
      </c>
      <c r="K82" s="58" t="s">
        <v>256</v>
      </c>
      <c r="L82" s="59"/>
      <c r="M82" s="59" t="s">
        <v>85</v>
      </c>
      <c r="N82" s="55" t="s">
        <v>34</v>
      </c>
      <c r="O82" s="60">
        <v>90</v>
      </c>
      <c r="P82" s="61">
        <v>200</v>
      </c>
      <c r="Q82" s="55"/>
      <c r="R82" s="62">
        <v>18000</v>
      </c>
      <c r="S82" s="62">
        <v>2000</v>
      </c>
      <c r="T82" s="62">
        <v>2000</v>
      </c>
      <c r="U82" s="62"/>
      <c r="V82" s="62">
        <v>3000</v>
      </c>
      <c r="W82" s="62">
        <v>2000</v>
      </c>
      <c r="X82" s="62">
        <v>2000</v>
      </c>
      <c r="Y82" s="62">
        <v>1000</v>
      </c>
      <c r="Z82" s="62">
        <v>2000</v>
      </c>
      <c r="AA82" s="62"/>
      <c r="AB82" s="62">
        <v>2000</v>
      </c>
      <c r="AC82" s="62">
        <v>2000</v>
      </c>
      <c r="AD82" s="62"/>
    </row>
    <row r="83" spans="1:30" s="63" customFormat="1" ht="13.2" x14ac:dyDescent="0.25">
      <c r="A83" s="55" t="s">
        <v>31</v>
      </c>
      <c r="B83" s="55" t="s">
        <v>128</v>
      </c>
      <c r="C83" s="55" t="s">
        <v>128</v>
      </c>
      <c r="D83" s="56" t="s">
        <v>83</v>
      </c>
      <c r="E83" s="55" t="s">
        <v>32</v>
      </c>
      <c r="F83" s="57" t="s">
        <v>83</v>
      </c>
      <c r="G83" s="55" t="s">
        <v>33</v>
      </c>
      <c r="H83" s="55">
        <v>22104</v>
      </c>
      <c r="I83" s="55" t="s">
        <v>267</v>
      </c>
      <c r="J83" s="58" t="s">
        <v>257</v>
      </c>
      <c r="K83" s="58" t="s">
        <v>258</v>
      </c>
      <c r="L83" s="59"/>
      <c r="M83" s="59" t="s">
        <v>85</v>
      </c>
      <c r="N83" s="55" t="s">
        <v>259</v>
      </c>
      <c r="O83" s="60">
        <v>100</v>
      </c>
      <c r="P83" s="61">
        <v>145</v>
      </c>
      <c r="Q83" s="55"/>
      <c r="R83" s="62">
        <v>14500</v>
      </c>
      <c r="S83" s="62"/>
      <c r="T83" s="62">
        <v>1450</v>
      </c>
      <c r="U83" s="62">
        <v>1450</v>
      </c>
      <c r="V83" s="62">
        <v>1450</v>
      </c>
      <c r="W83" s="62">
        <v>1450</v>
      </c>
      <c r="X83" s="62">
        <v>1450</v>
      </c>
      <c r="Y83" s="62">
        <v>1450</v>
      </c>
      <c r="Z83" s="62">
        <v>1450</v>
      </c>
      <c r="AA83" s="62">
        <v>1450</v>
      </c>
      <c r="AB83" s="62">
        <v>1450</v>
      </c>
      <c r="AC83" s="62">
        <v>1450</v>
      </c>
      <c r="AD83" s="62"/>
    </row>
    <row r="84" spans="1:30" s="63" customFormat="1" ht="13.2" x14ac:dyDescent="0.25">
      <c r="A84" s="55" t="s">
        <v>31</v>
      </c>
      <c r="B84" s="55" t="s">
        <v>128</v>
      </c>
      <c r="C84" s="55" t="s">
        <v>128</v>
      </c>
      <c r="D84" s="56" t="s">
        <v>83</v>
      </c>
      <c r="E84" s="55" t="s">
        <v>32</v>
      </c>
      <c r="F84" s="57" t="s">
        <v>83</v>
      </c>
      <c r="G84" s="55" t="s">
        <v>33</v>
      </c>
      <c r="H84" s="55">
        <v>22104</v>
      </c>
      <c r="I84" s="55" t="s">
        <v>267</v>
      </c>
      <c r="J84" s="58" t="s">
        <v>260</v>
      </c>
      <c r="K84" s="58" t="s">
        <v>261</v>
      </c>
      <c r="L84" s="59"/>
      <c r="M84" s="59" t="s">
        <v>85</v>
      </c>
      <c r="N84" s="55" t="s">
        <v>259</v>
      </c>
      <c r="O84" s="60">
        <v>43</v>
      </c>
      <c r="P84" s="61">
        <v>49</v>
      </c>
      <c r="Q84" s="55"/>
      <c r="R84" s="62">
        <v>2107</v>
      </c>
      <c r="S84" s="62">
        <v>196</v>
      </c>
      <c r="T84" s="62">
        <v>490</v>
      </c>
      <c r="U84" s="62"/>
      <c r="V84" s="62"/>
      <c r="W84" s="62">
        <v>196</v>
      </c>
      <c r="X84" s="62">
        <v>245</v>
      </c>
      <c r="Y84" s="62">
        <v>490</v>
      </c>
      <c r="Z84" s="62">
        <v>245</v>
      </c>
      <c r="AA84" s="62"/>
      <c r="AB84" s="62">
        <v>245</v>
      </c>
      <c r="AC84" s="62"/>
      <c r="AD84" s="62"/>
    </row>
    <row r="85" spans="1:30" s="63" customFormat="1" ht="13.2" x14ac:dyDescent="0.25">
      <c r="A85" s="55" t="s">
        <v>31</v>
      </c>
      <c r="B85" s="55" t="s">
        <v>128</v>
      </c>
      <c r="C85" s="55" t="s">
        <v>128</v>
      </c>
      <c r="D85" s="56" t="s">
        <v>83</v>
      </c>
      <c r="E85" s="55" t="s">
        <v>32</v>
      </c>
      <c r="F85" s="57" t="s">
        <v>83</v>
      </c>
      <c r="G85" s="55" t="s">
        <v>33</v>
      </c>
      <c r="H85" s="55">
        <v>22104</v>
      </c>
      <c r="I85" s="55" t="s">
        <v>267</v>
      </c>
      <c r="J85" s="58" t="s">
        <v>262</v>
      </c>
      <c r="K85" s="58" t="s">
        <v>263</v>
      </c>
      <c r="L85" s="59"/>
      <c r="M85" s="59" t="s">
        <v>85</v>
      </c>
      <c r="N85" s="55" t="s">
        <v>264</v>
      </c>
      <c r="O85" s="60">
        <v>822</v>
      </c>
      <c r="P85" s="61">
        <v>7</v>
      </c>
      <c r="Q85" s="55"/>
      <c r="R85" s="62">
        <v>5754</v>
      </c>
      <c r="S85" s="62">
        <v>14</v>
      </c>
      <c r="T85" s="62">
        <v>1400</v>
      </c>
      <c r="U85" s="62"/>
      <c r="V85" s="62">
        <v>1400</v>
      </c>
      <c r="W85" s="62"/>
      <c r="X85" s="62"/>
      <c r="Y85" s="62">
        <v>700</v>
      </c>
      <c r="Z85" s="62">
        <v>350</v>
      </c>
      <c r="AA85" s="62"/>
      <c r="AB85" s="62">
        <v>490</v>
      </c>
      <c r="AC85" s="62">
        <v>1400</v>
      </c>
      <c r="AD85" s="62"/>
    </row>
    <row r="86" spans="1:30" s="63" customFormat="1" ht="13.2" x14ac:dyDescent="0.25">
      <c r="A86" s="55" t="s">
        <v>31</v>
      </c>
      <c r="B86" s="55" t="s">
        <v>128</v>
      </c>
      <c r="C86" s="55" t="s">
        <v>128</v>
      </c>
      <c r="D86" s="56" t="s">
        <v>83</v>
      </c>
      <c r="E86" s="55" t="s">
        <v>32</v>
      </c>
      <c r="F86" s="57" t="s">
        <v>83</v>
      </c>
      <c r="G86" s="55" t="s">
        <v>33</v>
      </c>
      <c r="H86" s="55">
        <v>22104</v>
      </c>
      <c r="I86" s="55" t="s">
        <v>267</v>
      </c>
      <c r="J86" s="58" t="s">
        <v>265</v>
      </c>
      <c r="K86" s="58" t="s">
        <v>266</v>
      </c>
      <c r="L86" s="59"/>
      <c r="M86" s="59" t="s">
        <v>85</v>
      </c>
      <c r="N86" s="55" t="s">
        <v>34</v>
      </c>
      <c r="O86" s="60">
        <v>35</v>
      </c>
      <c r="P86" s="61">
        <v>49</v>
      </c>
      <c r="Q86" s="55"/>
      <c r="R86" s="62">
        <v>1715</v>
      </c>
      <c r="S86" s="62"/>
      <c r="T86" s="62">
        <v>490</v>
      </c>
      <c r="U86" s="62"/>
      <c r="V86" s="62"/>
      <c r="W86" s="62"/>
      <c r="X86" s="62"/>
      <c r="Y86" s="62"/>
      <c r="Z86" s="62"/>
      <c r="AA86" s="62"/>
      <c r="AB86" s="62"/>
      <c r="AC86" s="62">
        <v>1225</v>
      </c>
      <c r="AD86" s="62"/>
    </row>
    <row r="87" spans="1:30" s="63" customFormat="1" ht="13.2" x14ac:dyDescent="0.25">
      <c r="A87" s="55" t="s">
        <v>31</v>
      </c>
      <c r="B87" s="55" t="s">
        <v>128</v>
      </c>
      <c r="C87" s="55" t="s">
        <v>128</v>
      </c>
      <c r="D87" s="56" t="s">
        <v>83</v>
      </c>
      <c r="E87" s="55" t="s">
        <v>32</v>
      </c>
      <c r="F87" s="57" t="s">
        <v>83</v>
      </c>
      <c r="G87" s="55" t="s">
        <v>33</v>
      </c>
      <c r="H87" s="55">
        <v>22106</v>
      </c>
      <c r="I87" s="55" t="s">
        <v>271</v>
      </c>
      <c r="J87" s="58" t="s">
        <v>268</v>
      </c>
      <c r="K87" s="58" t="s">
        <v>269</v>
      </c>
      <c r="L87" s="59"/>
      <c r="M87" s="59" t="s">
        <v>85</v>
      </c>
      <c r="N87" s="55" t="s">
        <v>270</v>
      </c>
      <c r="O87" s="60">
        <v>19</v>
      </c>
      <c r="P87" s="61">
        <v>1000</v>
      </c>
      <c r="Q87" s="55"/>
      <c r="R87" s="62">
        <v>19000</v>
      </c>
      <c r="S87" s="62">
        <v>3000</v>
      </c>
      <c r="T87" s="62"/>
      <c r="U87" s="62">
        <v>3000</v>
      </c>
      <c r="V87" s="62"/>
      <c r="W87" s="62">
        <v>3000</v>
      </c>
      <c r="X87" s="62">
        <v>3000</v>
      </c>
      <c r="Y87" s="62">
        <v>3000</v>
      </c>
      <c r="Z87" s="62"/>
      <c r="AA87" s="62">
        <v>2000</v>
      </c>
      <c r="AB87" s="62"/>
      <c r="AC87" s="62">
        <v>2000</v>
      </c>
      <c r="AD87" s="62"/>
    </row>
    <row r="88" spans="1:30" s="63" customFormat="1" ht="13.2" x14ac:dyDescent="0.25">
      <c r="A88" s="55" t="s">
        <v>31</v>
      </c>
      <c r="B88" s="55" t="s">
        <v>128</v>
      </c>
      <c r="C88" s="55" t="s">
        <v>128</v>
      </c>
      <c r="D88" s="56" t="s">
        <v>83</v>
      </c>
      <c r="E88" s="55" t="s">
        <v>32</v>
      </c>
      <c r="F88" s="57" t="s">
        <v>83</v>
      </c>
      <c r="G88" s="55" t="s">
        <v>33</v>
      </c>
      <c r="H88" s="55">
        <v>22301</v>
      </c>
      <c r="I88" s="55" t="s">
        <v>272</v>
      </c>
      <c r="J88" s="58" t="s">
        <v>273</v>
      </c>
      <c r="K88" s="58" t="s">
        <v>274</v>
      </c>
      <c r="L88" s="59"/>
      <c r="M88" s="59" t="s">
        <v>85</v>
      </c>
      <c r="N88" s="55" t="s">
        <v>270</v>
      </c>
      <c r="O88" s="60">
        <v>2</v>
      </c>
      <c r="P88" s="61">
        <v>2500</v>
      </c>
      <c r="Q88" s="55"/>
      <c r="R88" s="62">
        <v>5000</v>
      </c>
      <c r="S88" s="62"/>
      <c r="T88" s="62">
        <v>5000</v>
      </c>
      <c r="U88" s="62"/>
      <c r="V88" s="62"/>
      <c r="W88" s="62"/>
      <c r="X88" s="62"/>
      <c r="Y88" s="62"/>
      <c r="Z88" s="62"/>
      <c r="AA88" s="62"/>
      <c r="AB88" s="62"/>
      <c r="AC88" s="62"/>
      <c r="AD88" s="62"/>
    </row>
    <row r="89" spans="1:30" s="63" customFormat="1" ht="13.2" x14ac:dyDescent="0.25">
      <c r="A89" s="55" t="s">
        <v>31</v>
      </c>
      <c r="B89" s="55" t="s">
        <v>128</v>
      </c>
      <c r="C89" s="55" t="s">
        <v>128</v>
      </c>
      <c r="D89" s="56" t="s">
        <v>83</v>
      </c>
      <c r="E89" s="55" t="s">
        <v>32</v>
      </c>
      <c r="F89" s="57" t="s">
        <v>83</v>
      </c>
      <c r="G89" s="55" t="s">
        <v>33</v>
      </c>
      <c r="H89" s="55">
        <v>24601</v>
      </c>
      <c r="I89" s="55" t="s">
        <v>283</v>
      </c>
      <c r="J89" s="58" t="s">
        <v>275</v>
      </c>
      <c r="K89" s="58" t="s">
        <v>276</v>
      </c>
      <c r="L89" s="59"/>
      <c r="M89" s="59" t="s">
        <v>85</v>
      </c>
      <c r="N89" s="55" t="s">
        <v>112</v>
      </c>
      <c r="O89" s="60">
        <v>20</v>
      </c>
      <c r="P89" s="61">
        <v>160</v>
      </c>
      <c r="Q89" s="55"/>
      <c r="R89" s="62">
        <v>3200</v>
      </c>
      <c r="S89" s="62"/>
      <c r="T89" s="62">
        <v>640</v>
      </c>
      <c r="U89" s="62"/>
      <c r="V89" s="62">
        <v>640</v>
      </c>
      <c r="W89" s="62"/>
      <c r="X89" s="62">
        <v>640</v>
      </c>
      <c r="Y89" s="62"/>
      <c r="Z89" s="62">
        <v>640</v>
      </c>
      <c r="AA89" s="62"/>
      <c r="AB89" s="62">
        <v>640</v>
      </c>
      <c r="AC89" s="62"/>
      <c r="AD89" s="62"/>
    </row>
    <row r="90" spans="1:30" s="63" customFormat="1" ht="13.2" x14ac:dyDescent="0.25">
      <c r="A90" s="55" t="s">
        <v>31</v>
      </c>
      <c r="B90" s="55" t="s">
        <v>128</v>
      </c>
      <c r="C90" s="55" t="s">
        <v>128</v>
      </c>
      <c r="D90" s="56" t="s">
        <v>83</v>
      </c>
      <c r="E90" s="55" t="s">
        <v>32</v>
      </c>
      <c r="F90" s="57" t="s">
        <v>83</v>
      </c>
      <c r="G90" s="55" t="s">
        <v>33</v>
      </c>
      <c r="H90" s="55">
        <v>24601</v>
      </c>
      <c r="I90" s="55" t="s">
        <v>283</v>
      </c>
      <c r="J90" s="58" t="s">
        <v>277</v>
      </c>
      <c r="K90" s="58" t="s">
        <v>278</v>
      </c>
      <c r="L90" s="59"/>
      <c r="M90" s="59" t="s">
        <v>85</v>
      </c>
      <c r="N90" s="55" t="s">
        <v>112</v>
      </c>
      <c r="O90" s="60">
        <v>10</v>
      </c>
      <c r="P90" s="61">
        <v>190</v>
      </c>
      <c r="Q90" s="55"/>
      <c r="R90" s="62">
        <v>1900</v>
      </c>
      <c r="S90" s="62"/>
      <c r="T90" s="62">
        <v>380</v>
      </c>
      <c r="U90" s="62"/>
      <c r="V90" s="62">
        <v>380</v>
      </c>
      <c r="W90" s="62"/>
      <c r="X90" s="62">
        <v>380</v>
      </c>
      <c r="Y90" s="62"/>
      <c r="Z90" s="62">
        <v>380</v>
      </c>
      <c r="AA90" s="62"/>
      <c r="AB90" s="62">
        <v>380</v>
      </c>
      <c r="AC90" s="62"/>
      <c r="AD90" s="62"/>
    </row>
    <row r="91" spans="1:30" s="63" customFormat="1" ht="13.2" x14ac:dyDescent="0.25">
      <c r="A91" s="55" t="s">
        <v>31</v>
      </c>
      <c r="B91" s="55" t="s">
        <v>128</v>
      </c>
      <c r="C91" s="55" t="s">
        <v>128</v>
      </c>
      <c r="D91" s="56" t="s">
        <v>83</v>
      </c>
      <c r="E91" s="55" t="s">
        <v>32</v>
      </c>
      <c r="F91" s="57" t="s">
        <v>83</v>
      </c>
      <c r="G91" s="55" t="s">
        <v>33</v>
      </c>
      <c r="H91" s="55">
        <v>24601</v>
      </c>
      <c r="I91" s="55" t="s">
        <v>283</v>
      </c>
      <c r="J91" s="58" t="s">
        <v>279</v>
      </c>
      <c r="K91" s="58" t="s">
        <v>280</v>
      </c>
      <c r="L91" s="59"/>
      <c r="M91" s="59" t="s">
        <v>85</v>
      </c>
      <c r="N91" s="55" t="s">
        <v>112</v>
      </c>
      <c r="O91" s="60">
        <v>55</v>
      </c>
      <c r="P91" s="61">
        <v>150</v>
      </c>
      <c r="Q91" s="55"/>
      <c r="R91" s="62">
        <v>8250</v>
      </c>
      <c r="S91" s="62"/>
      <c r="T91" s="62">
        <v>1650</v>
      </c>
      <c r="U91" s="62"/>
      <c r="V91" s="62">
        <v>1650</v>
      </c>
      <c r="W91" s="62"/>
      <c r="X91" s="62">
        <v>1650</v>
      </c>
      <c r="Y91" s="62"/>
      <c r="Z91" s="62">
        <v>1650</v>
      </c>
      <c r="AA91" s="62"/>
      <c r="AB91" s="62">
        <v>1650</v>
      </c>
      <c r="AC91" s="62"/>
      <c r="AD91" s="62"/>
    </row>
    <row r="92" spans="1:30" s="63" customFormat="1" ht="13.2" x14ac:dyDescent="0.25">
      <c r="A92" s="55" t="s">
        <v>31</v>
      </c>
      <c r="B92" s="55" t="s">
        <v>128</v>
      </c>
      <c r="C92" s="55" t="s">
        <v>128</v>
      </c>
      <c r="D92" s="56" t="s">
        <v>83</v>
      </c>
      <c r="E92" s="55" t="s">
        <v>32</v>
      </c>
      <c r="F92" s="57" t="s">
        <v>83</v>
      </c>
      <c r="G92" s="55" t="s">
        <v>33</v>
      </c>
      <c r="H92" s="55">
        <v>24601</v>
      </c>
      <c r="I92" s="55" t="s">
        <v>283</v>
      </c>
      <c r="J92" s="58" t="s">
        <v>281</v>
      </c>
      <c r="K92" s="58" t="s">
        <v>282</v>
      </c>
      <c r="L92" s="59"/>
      <c r="M92" s="59" t="s">
        <v>85</v>
      </c>
      <c r="N92" s="55" t="s">
        <v>112</v>
      </c>
      <c r="O92" s="60">
        <v>35</v>
      </c>
      <c r="P92" s="61">
        <v>190</v>
      </c>
      <c r="Q92" s="55"/>
      <c r="R92" s="62">
        <v>6650</v>
      </c>
      <c r="S92" s="62"/>
      <c r="T92" s="62">
        <v>1330</v>
      </c>
      <c r="U92" s="62"/>
      <c r="V92" s="62">
        <v>1330</v>
      </c>
      <c r="W92" s="62"/>
      <c r="X92" s="62">
        <v>1330</v>
      </c>
      <c r="Y92" s="62"/>
      <c r="Z92" s="62">
        <v>1330</v>
      </c>
      <c r="AA92" s="62"/>
      <c r="AB92" s="62">
        <v>1330</v>
      </c>
      <c r="AC92" s="62"/>
      <c r="AD92" s="62"/>
    </row>
    <row r="93" spans="1:30" s="63" customFormat="1" ht="13.2" x14ac:dyDescent="0.25">
      <c r="A93" s="55" t="s">
        <v>31</v>
      </c>
      <c r="B93" s="55" t="s">
        <v>128</v>
      </c>
      <c r="C93" s="55" t="s">
        <v>128</v>
      </c>
      <c r="D93" s="56" t="s">
        <v>83</v>
      </c>
      <c r="E93" s="55" t="s">
        <v>32</v>
      </c>
      <c r="F93" s="57" t="s">
        <v>83</v>
      </c>
      <c r="G93" s="55" t="s">
        <v>33</v>
      </c>
      <c r="H93" s="55">
        <v>24901</v>
      </c>
      <c r="I93" s="55" t="s">
        <v>286</v>
      </c>
      <c r="J93" s="58" t="s">
        <v>284</v>
      </c>
      <c r="K93" s="58" t="s">
        <v>285</v>
      </c>
      <c r="L93" s="59"/>
      <c r="M93" s="59" t="s">
        <v>85</v>
      </c>
      <c r="N93" s="55" t="s">
        <v>287</v>
      </c>
      <c r="O93" s="60">
        <v>5</v>
      </c>
      <c r="P93" s="61">
        <v>2000</v>
      </c>
      <c r="Q93" s="55"/>
      <c r="R93" s="62">
        <v>10000</v>
      </c>
      <c r="S93" s="62"/>
      <c r="T93" s="62">
        <v>10000</v>
      </c>
      <c r="U93" s="62"/>
      <c r="V93" s="62"/>
      <c r="W93" s="62"/>
      <c r="X93" s="62"/>
      <c r="Y93" s="62"/>
      <c r="Z93" s="62"/>
      <c r="AA93" s="62"/>
      <c r="AB93" s="62"/>
      <c r="AC93" s="62"/>
      <c r="AD93" s="62"/>
    </row>
    <row r="94" spans="1:30" s="63" customFormat="1" ht="13.2" x14ac:dyDescent="0.25">
      <c r="A94" s="55" t="s">
        <v>31</v>
      </c>
      <c r="B94" s="55" t="s">
        <v>128</v>
      </c>
      <c r="C94" s="55" t="s">
        <v>128</v>
      </c>
      <c r="D94" s="56" t="s">
        <v>83</v>
      </c>
      <c r="E94" s="55" t="s">
        <v>32</v>
      </c>
      <c r="F94" s="57" t="s">
        <v>83</v>
      </c>
      <c r="G94" s="55" t="s">
        <v>33</v>
      </c>
      <c r="H94" s="55">
        <v>25301</v>
      </c>
      <c r="I94" s="55" t="s">
        <v>44</v>
      </c>
      <c r="J94" s="58" t="s">
        <v>288</v>
      </c>
      <c r="K94" s="58" t="s">
        <v>289</v>
      </c>
      <c r="L94" s="59"/>
      <c r="M94" s="59" t="s">
        <v>85</v>
      </c>
      <c r="N94" s="55" t="s">
        <v>290</v>
      </c>
      <c r="O94" s="60">
        <v>5</v>
      </c>
      <c r="P94" s="61">
        <v>3000</v>
      </c>
      <c r="Q94" s="55"/>
      <c r="R94" s="62">
        <v>15000</v>
      </c>
      <c r="S94" s="62"/>
      <c r="T94" s="62">
        <v>6000</v>
      </c>
      <c r="U94" s="62"/>
      <c r="V94" s="62">
        <v>3000</v>
      </c>
      <c r="W94" s="62"/>
      <c r="X94" s="62"/>
      <c r="Y94" s="62"/>
      <c r="Z94" s="62">
        <v>6000</v>
      </c>
      <c r="AA94" s="62"/>
      <c r="AB94" s="62"/>
      <c r="AC94" s="62"/>
      <c r="AD94" s="62"/>
    </row>
    <row r="95" spans="1:30" s="63" customFormat="1" ht="13.2" x14ac:dyDescent="0.25">
      <c r="A95" s="55" t="s">
        <v>31</v>
      </c>
      <c r="B95" s="55" t="s">
        <v>128</v>
      </c>
      <c r="C95" s="55" t="s">
        <v>128</v>
      </c>
      <c r="D95" s="56" t="s">
        <v>83</v>
      </c>
      <c r="E95" s="55" t="s">
        <v>32</v>
      </c>
      <c r="F95" s="57" t="s">
        <v>83</v>
      </c>
      <c r="G95" s="55" t="s">
        <v>33</v>
      </c>
      <c r="H95" s="55">
        <v>26104</v>
      </c>
      <c r="I95" s="55" t="s">
        <v>121</v>
      </c>
      <c r="J95" s="58" t="s">
        <v>119</v>
      </c>
      <c r="K95" s="58" t="s">
        <v>120</v>
      </c>
      <c r="L95" s="59"/>
      <c r="M95" s="59" t="s">
        <v>85</v>
      </c>
      <c r="N95" s="55" t="s">
        <v>112</v>
      </c>
      <c r="O95" s="60">
        <v>1200</v>
      </c>
      <c r="P95" s="61">
        <v>100</v>
      </c>
      <c r="Q95" s="64"/>
      <c r="R95" s="62">
        <v>120000</v>
      </c>
      <c r="S95" s="62">
        <v>10000</v>
      </c>
      <c r="T95" s="62">
        <v>10000</v>
      </c>
      <c r="U95" s="62">
        <v>10000</v>
      </c>
      <c r="V95" s="62">
        <v>10000</v>
      </c>
      <c r="W95" s="62">
        <v>10000</v>
      </c>
      <c r="X95" s="62">
        <v>10000</v>
      </c>
      <c r="Y95" s="62">
        <v>10000</v>
      </c>
      <c r="Z95" s="62">
        <v>10000</v>
      </c>
      <c r="AA95" s="62">
        <v>10000</v>
      </c>
      <c r="AB95" s="62">
        <v>10000</v>
      </c>
      <c r="AC95" s="62">
        <v>10000</v>
      </c>
      <c r="AD95" s="62">
        <v>10000</v>
      </c>
    </row>
    <row r="96" spans="1:30" s="63" customFormat="1" ht="13.2" x14ac:dyDescent="0.25">
      <c r="A96" s="55" t="s">
        <v>31</v>
      </c>
      <c r="B96" s="55" t="s">
        <v>128</v>
      </c>
      <c r="C96" s="55" t="s">
        <v>128</v>
      </c>
      <c r="D96" s="56" t="s">
        <v>83</v>
      </c>
      <c r="E96" s="55" t="s">
        <v>32</v>
      </c>
      <c r="F96" s="57" t="s">
        <v>83</v>
      </c>
      <c r="G96" s="55" t="s">
        <v>33</v>
      </c>
      <c r="H96" s="55">
        <v>27101</v>
      </c>
      <c r="I96" s="55" t="s">
        <v>293</v>
      </c>
      <c r="J96" s="58" t="s">
        <v>291</v>
      </c>
      <c r="K96" s="58" t="s">
        <v>292</v>
      </c>
      <c r="L96" s="59"/>
      <c r="M96" s="59" t="s">
        <v>85</v>
      </c>
      <c r="N96" s="55" t="s">
        <v>164</v>
      </c>
      <c r="O96" s="60">
        <v>10</v>
      </c>
      <c r="P96" s="61">
        <v>1000</v>
      </c>
      <c r="Q96" s="55"/>
      <c r="R96" s="62">
        <v>10000</v>
      </c>
      <c r="S96" s="62"/>
      <c r="T96" s="62"/>
      <c r="U96" s="62">
        <v>10000</v>
      </c>
      <c r="V96" s="62"/>
      <c r="W96" s="62"/>
      <c r="X96" s="62"/>
      <c r="Y96" s="62"/>
      <c r="Z96" s="62"/>
      <c r="AA96" s="62"/>
      <c r="AB96" s="62"/>
      <c r="AC96" s="62"/>
      <c r="AD96" s="62"/>
    </row>
    <row r="97" spans="1:30" s="63" customFormat="1" ht="13.2" x14ac:dyDescent="0.25">
      <c r="A97" s="55" t="s">
        <v>31</v>
      </c>
      <c r="B97" s="55" t="s">
        <v>128</v>
      </c>
      <c r="C97" s="55" t="s">
        <v>128</v>
      </c>
      <c r="D97" s="56" t="s">
        <v>83</v>
      </c>
      <c r="E97" s="55" t="s">
        <v>32</v>
      </c>
      <c r="F97" s="57" t="s">
        <v>83</v>
      </c>
      <c r="G97" s="55" t="s">
        <v>33</v>
      </c>
      <c r="H97" s="55">
        <v>29401</v>
      </c>
      <c r="I97" s="55" t="s">
        <v>105</v>
      </c>
      <c r="J97" s="58" t="s">
        <v>294</v>
      </c>
      <c r="K97" s="58" t="s">
        <v>295</v>
      </c>
      <c r="L97" s="59"/>
      <c r="M97" s="59" t="s">
        <v>85</v>
      </c>
      <c r="N97" s="55" t="s">
        <v>112</v>
      </c>
      <c r="O97" s="60">
        <v>15</v>
      </c>
      <c r="P97" s="61">
        <v>220</v>
      </c>
      <c r="Q97" s="55"/>
      <c r="R97" s="62">
        <v>3300</v>
      </c>
      <c r="S97" s="62"/>
      <c r="T97" s="62">
        <v>660</v>
      </c>
      <c r="U97" s="62"/>
      <c r="V97" s="62">
        <v>660</v>
      </c>
      <c r="W97" s="62"/>
      <c r="X97" s="62">
        <v>660</v>
      </c>
      <c r="Y97" s="62"/>
      <c r="Z97" s="62">
        <v>660</v>
      </c>
      <c r="AA97" s="62"/>
      <c r="AB97" s="62">
        <v>660</v>
      </c>
      <c r="AC97" s="62"/>
      <c r="AD97" s="62"/>
    </row>
    <row r="98" spans="1:30" s="63" customFormat="1" ht="13.2" x14ac:dyDescent="0.25">
      <c r="A98" s="55" t="s">
        <v>31</v>
      </c>
      <c r="B98" s="55" t="s">
        <v>128</v>
      </c>
      <c r="C98" s="55" t="s">
        <v>128</v>
      </c>
      <c r="D98" s="56" t="s">
        <v>83</v>
      </c>
      <c r="E98" s="55" t="s">
        <v>32</v>
      </c>
      <c r="F98" s="57" t="s">
        <v>83</v>
      </c>
      <c r="G98" s="55" t="s">
        <v>33</v>
      </c>
      <c r="H98" s="55">
        <v>29401</v>
      </c>
      <c r="I98" s="55" t="s">
        <v>105</v>
      </c>
      <c r="J98" s="58" t="s">
        <v>296</v>
      </c>
      <c r="K98" s="58" t="s">
        <v>297</v>
      </c>
      <c r="L98" s="59"/>
      <c r="M98" s="59" t="s">
        <v>85</v>
      </c>
      <c r="N98" s="55" t="s">
        <v>112</v>
      </c>
      <c r="O98" s="60">
        <v>5</v>
      </c>
      <c r="P98" s="61">
        <v>1500</v>
      </c>
      <c r="Q98" s="55"/>
      <c r="R98" s="62">
        <v>7500</v>
      </c>
      <c r="S98" s="62"/>
      <c r="T98" s="62">
        <v>1500</v>
      </c>
      <c r="U98" s="62"/>
      <c r="V98" s="62">
        <v>1500</v>
      </c>
      <c r="W98" s="62"/>
      <c r="X98" s="62">
        <v>1500</v>
      </c>
      <c r="Y98" s="62"/>
      <c r="Z98" s="62">
        <v>1500</v>
      </c>
      <c r="AA98" s="62"/>
      <c r="AB98" s="62">
        <v>1500</v>
      </c>
      <c r="AC98" s="62"/>
      <c r="AD98" s="62"/>
    </row>
    <row r="99" spans="1:30" s="63" customFormat="1" ht="13.2" x14ac:dyDescent="0.25">
      <c r="A99" s="55" t="s">
        <v>31</v>
      </c>
      <c r="B99" s="55" t="s">
        <v>128</v>
      </c>
      <c r="C99" s="55" t="s">
        <v>128</v>
      </c>
      <c r="D99" s="56" t="s">
        <v>83</v>
      </c>
      <c r="E99" s="55" t="s">
        <v>32</v>
      </c>
      <c r="F99" s="57" t="s">
        <v>83</v>
      </c>
      <c r="G99" s="55" t="s">
        <v>33</v>
      </c>
      <c r="H99" s="55">
        <v>29401</v>
      </c>
      <c r="I99" s="55" t="s">
        <v>105</v>
      </c>
      <c r="J99" s="58" t="s">
        <v>298</v>
      </c>
      <c r="K99" s="58" t="s">
        <v>299</v>
      </c>
      <c r="L99" s="59"/>
      <c r="M99" s="59" t="s">
        <v>85</v>
      </c>
      <c r="N99" s="55" t="s">
        <v>112</v>
      </c>
      <c r="O99" s="60">
        <v>35</v>
      </c>
      <c r="P99" s="61">
        <v>90</v>
      </c>
      <c r="Q99" s="55"/>
      <c r="R99" s="62">
        <v>3150</v>
      </c>
      <c r="S99" s="62"/>
      <c r="T99" s="62">
        <v>630</v>
      </c>
      <c r="U99" s="62"/>
      <c r="V99" s="62">
        <v>630</v>
      </c>
      <c r="W99" s="62"/>
      <c r="X99" s="62">
        <v>630</v>
      </c>
      <c r="Y99" s="62"/>
      <c r="Z99" s="62">
        <v>630</v>
      </c>
      <c r="AA99" s="62"/>
      <c r="AB99" s="62">
        <v>630</v>
      </c>
      <c r="AC99" s="62"/>
      <c r="AD99" s="62"/>
    </row>
    <row r="100" spans="1:30" s="63" customFormat="1" ht="13.2" x14ac:dyDescent="0.25">
      <c r="A100" s="55" t="s">
        <v>31</v>
      </c>
      <c r="B100" s="55" t="s">
        <v>128</v>
      </c>
      <c r="C100" s="55" t="s">
        <v>128</v>
      </c>
      <c r="D100" s="56" t="s">
        <v>83</v>
      </c>
      <c r="E100" s="55" t="s">
        <v>32</v>
      </c>
      <c r="F100" s="57" t="s">
        <v>83</v>
      </c>
      <c r="G100" s="55" t="s">
        <v>33</v>
      </c>
      <c r="H100" s="55">
        <v>29401</v>
      </c>
      <c r="I100" s="55" t="s">
        <v>105</v>
      </c>
      <c r="J100" s="58" t="s">
        <v>300</v>
      </c>
      <c r="K100" s="58" t="s">
        <v>301</v>
      </c>
      <c r="L100" s="59"/>
      <c r="M100" s="59" t="s">
        <v>85</v>
      </c>
      <c r="N100" s="55" t="s">
        <v>302</v>
      </c>
      <c r="O100" s="60">
        <v>35</v>
      </c>
      <c r="P100" s="61">
        <v>145</v>
      </c>
      <c r="Q100" s="55"/>
      <c r="R100" s="62">
        <v>5075</v>
      </c>
      <c r="S100" s="62"/>
      <c r="T100" s="62">
        <v>1015</v>
      </c>
      <c r="U100" s="62"/>
      <c r="V100" s="62">
        <v>1015</v>
      </c>
      <c r="W100" s="62"/>
      <c r="X100" s="62">
        <v>1015</v>
      </c>
      <c r="Y100" s="62"/>
      <c r="Z100" s="62">
        <v>1015</v>
      </c>
      <c r="AA100" s="62"/>
      <c r="AB100" s="62">
        <v>1015</v>
      </c>
      <c r="AC100" s="62"/>
      <c r="AD100" s="62"/>
    </row>
    <row r="101" spans="1:30" s="63" customFormat="1" ht="13.2" x14ac:dyDescent="0.25">
      <c r="A101" s="55" t="s">
        <v>31</v>
      </c>
      <c r="B101" s="55" t="s">
        <v>128</v>
      </c>
      <c r="C101" s="55" t="s">
        <v>128</v>
      </c>
      <c r="D101" s="56" t="s">
        <v>83</v>
      </c>
      <c r="E101" s="55" t="s">
        <v>32</v>
      </c>
      <c r="F101" s="57" t="s">
        <v>83</v>
      </c>
      <c r="G101" s="55" t="s">
        <v>33</v>
      </c>
      <c r="H101" s="55">
        <v>29401</v>
      </c>
      <c r="I101" s="55" t="s">
        <v>105</v>
      </c>
      <c r="J101" s="58" t="s">
        <v>303</v>
      </c>
      <c r="K101" s="58" t="s">
        <v>304</v>
      </c>
      <c r="L101" s="59"/>
      <c r="M101" s="59" t="s">
        <v>85</v>
      </c>
      <c r="N101" s="55" t="s">
        <v>112</v>
      </c>
      <c r="O101" s="60">
        <v>10</v>
      </c>
      <c r="P101" s="61">
        <v>97.5</v>
      </c>
      <c r="Q101" s="55"/>
      <c r="R101" s="62">
        <v>975</v>
      </c>
      <c r="S101" s="62"/>
      <c r="T101" s="62">
        <v>195</v>
      </c>
      <c r="U101" s="62"/>
      <c r="V101" s="62">
        <v>195</v>
      </c>
      <c r="W101" s="62"/>
      <c r="X101" s="62">
        <v>195</v>
      </c>
      <c r="Y101" s="62"/>
      <c r="Z101" s="62">
        <v>195</v>
      </c>
      <c r="AA101" s="62"/>
      <c r="AB101" s="62">
        <v>195</v>
      </c>
      <c r="AC101" s="62"/>
      <c r="AD101" s="62"/>
    </row>
    <row r="102" spans="1:30" s="63" customFormat="1" ht="13.2" x14ac:dyDescent="0.25">
      <c r="A102" s="55" t="s">
        <v>31</v>
      </c>
      <c r="B102" s="55" t="s">
        <v>128</v>
      </c>
      <c r="C102" s="55" t="s">
        <v>128</v>
      </c>
      <c r="D102" s="56" t="s">
        <v>83</v>
      </c>
      <c r="E102" s="55" t="s">
        <v>93</v>
      </c>
      <c r="F102" s="57" t="s">
        <v>83</v>
      </c>
      <c r="G102" s="55" t="s">
        <v>33</v>
      </c>
      <c r="H102" s="55">
        <v>26104</v>
      </c>
      <c r="I102" s="55" t="s">
        <v>121</v>
      </c>
      <c r="J102" s="58" t="s">
        <v>119</v>
      </c>
      <c r="K102" s="58" t="s">
        <v>120</v>
      </c>
      <c r="L102" s="59"/>
      <c r="M102" s="59" t="s">
        <v>85</v>
      </c>
      <c r="N102" s="55" t="s">
        <v>112</v>
      </c>
      <c r="O102" s="60">
        <v>266</v>
      </c>
      <c r="P102" s="61">
        <v>100</v>
      </c>
      <c r="Q102" s="64"/>
      <c r="R102" s="62">
        <v>26620</v>
      </c>
      <c r="S102" s="62"/>
      <c r="T102" s="62">
        <v>2420</v>
      </c>
      <c r="U102" s="62">
        <v>2420</v>
      </c>
      <c r="V102" s="62">
        <v>2420</v>
      </c>
      <c r="W102" s="62">
        <v>2420</v>
      </c>
      <c r="X102" s="62">
        <v>2420</v>
      </c>
      <c r="Y102" s="62">
        <v>2420</v>
      </c>
      <c r="Z102" s="62">
        <v>2420</v>
      </c>
      <c r="AA102" s="62">
        <v>2420</v>
      </c>
      <c r="AB102" s="62">
        <v>2420</v>
      </c>
      <c r="AC102" s="62">
        <v>2420</v>
      </c>
      <c r="AD102" s="62">
        <v>2420</v>
      </c>
    </row>
    <row r="103" spans="1:30" s="63" customFormat="1" ht="13.2" x14ac:dyDescent="0.25">
      <c r="A103" s="55" t="s">
        <v>31</v>
      </c>
      <c r="B103" s="55" t="s">
        <v>128</v>
      </c>
      <c r="C103" s="55" t="s">
        <v>128</v>
      </c>
      <c r="D103" s="56" t="s">
        <v>83</v>
      </c>
      <c r="E103" s="55" t="s">
        <v>32</v>
      </c>
      <c r="F103" s="57" t="s">
        <v>83</v>
      </c>
      <c r="G103" s="55" t="s">
        <v>37</v>
      </c>
      <c r="H103" s="55">
        <v>31301</v>
      </c>
      <c r="I103" s="55" t="s">
        <v>305</v>
      </c>
      <c r="J103" s="58"/>
      <c r="K103" s="58"/>
      <c r="L103" s="59" t="s">
        <v>36</v>
      </c>
      <c r="M103" s="59" t="s">
        <v>85</v>
      </c>
      <c r="N103" s="55" t="s">
        <v>41</v>
      </c>
      <c r="O103" s="60">
        <v>12</v>
      </c>
      <c r="P103" s="61">
        <v>4000</v>
      </c>
      <c r="Q103" s="55"/>
      <c r="R103" s="62">
        <v>48000</v>
      </c>
      <c r="S103" s="62">
        <v>4000</v>
      </c>
      <c r="T103" s="62">
        <v>4000</v>
      </c>
      <c r="U103" s="62">
        <v>4000</v>
      </c>
      <c r="V103" s="62">
        <v>4000</v>
      </c>
      <c r="W103" s="62">
        <v>4000</v>
      </c>
      <c r="X103" s="62">
        <v>4000</v>
      </c>
      <c r="Y103" s="62">
        <v>4000</v>
      </c>
      <c r="Z103" s="62">
        <v>4000</v>
      </c>
      <c r="AA103" s="62">
        <v>4000</v>
      </c>
      <c r="AB103" s="62">
        <v>4000</v>
      </c>
      <c r="AC103" s="62">
        <v>4000</v>
      </c>
      <c r="AD103" s="62">
        <v>4000</v>
      </c>
    </row>
    <row r="104" spans="1:30" s="63" customFormat="1" ht="13.2" x14ac:dyDescent="0.25">
      <c r="A104" s="55" t="s">
        <v>31</v>
      </c>
      <c r="B104" s="55" t="s">
        <v>128</v>
      </c>
      <c r="C104" s="55" t="s">
        <v>128</v>
      </c>
      <c r="D104" s="56" t="s">
        <v>83</v>
      </c>
      <c r="E104" s="55" t="s">
        <v>32</v>
      </c>
      <c r="F104" s="57" t="s">
        <v>83</v>
      </c>
      <c r="G104" s="55" t="s">
        <v>33</v>
      </c>
      <c r="H104" s="55">
        <v>31401</v>
      </c>
      <c r="I104" s="55" t="s">
        <v>306</v>
      </c>
      <c r="J104" s="58"/>
      <c r="K104" s="58"/>
      <c r="L104" s="59" t="s">
        <v>36</v>
      </c>
      <c r="M104" s="59" t="s">
        <v>85</v>
      </c>
      <c r="N104" s="55" t="s">
        <v>41</v>
      </c>
      <c r="O104" s="60">
        <v>12</v>
      </c>
      <c r="P104" s="61">
        <v>4000</v>
      </c>
      <c r="Q104" s="55"/>
      <c r="R104" s="62">
        <v>48000</v>
      </c>
      <c r="S104" s="62">
        <v>4000</v>
      </c>
      <c r="T104" s="62">
        <v>4000</v>
      </c>
      <c r="U104" s="62">
        <v>4000</v>
      </c>
      <c r="V104" s="62">
        <v>4000</v>
      </c>
      <c r="W104" s="62">
        <v>4000</v>
      </c>
      <c r="X104" s="62">
        <v>4000</v>
      </c>
      <c r="Y104" s="62">
        <v>4000</v>
      </c>
      <c r="Z104" s="62">
        <v>4000</v>
      </c>
      <c r="AA104" s="62">
        <v>4000</v>
      </c>
      <c r="AB104" s="62">
        <v>4000</v>
      </c>
      <c r="AC104" s="62">
        <v>4000</v>
      </c>
      <c r="AD104" s="62">
        <v>4000</v>
      </c>
    </row>
    <row r="105" spans="1:30" s="63" customFormat="1" ht="13.2" x14ac:dyDescent="0.25">
      <c r="A105" s="55" t="s">
        <v>31</v>
      </c>
      <c r="B105" s="55" t="s">
        <v>128</v>
      </c>
      <c r="C105" s="55" t="s">
        <v>128</v>
      </c>
      <c r="D105" s="56" t="s">
        <v>83</v>
      </c>
      <c r="E105" s="55" t="s">
        <v>32</v>
      </c>
      <c r="F105" s="57" t="s">
        <v>83</v>
      </c>
      <c r="G105" s="55" t="s">
        <v>33</v>
      </c>
      <c r="H105" s="55">
        <v>31801</v>
      </c>
      <c r="I105" s="55" t="s">
        <v>307</v>
      </c>
      <c r="J105" s="58"/>
      <c r="K105" s="58"/>
      <c r="L105" s="59" t="s">
        <v>36</v>
      </c>
      <c r="M105" s="59" t="s">
        <v>85</v>
      </c>
      <c r="N105" s="55" t="s">
        <v>41</v>
      </c>
      <c r="O105" s="60">
        <v>12</v>
      </c>
      <c r="P105" s="61">
        <v>6000</v>
      </c>
      <c r="Q105" s="55"/>
      <c r="R105" s="62">
        <v>72000</v>
      </c>
      <c r="S105" s="62">
        <v>6000</v>
      </c>
      <c r="T105" s="62">
        <v>6000</v>
      </c>
      <c r="U105" s="62">
        <v>6000</v>
      </c>
      <c r="V105" s="62">
        <v>6000</v>
      </c>
      <c r="W105" s="62">
        <v>6000</v>
      </c>
      <c r="X105" s="62">
        <v>6000</v>
      </c>
      <c r="Y105" s="62">
        <v>6000</v>
      </c>
      <c r="Z105" s="62">
        <v>6000</v>
      </c>
      <c r="AA105" s="62">
        <v>6000</v>
      </c>
      <c r="AB105" s="62">
        <v>6000</v>
      </c>
      <c r="AC105" s="62">
        <v>6000</v>
      </c>
      <c r="AD105" s="62">
        <v>6000</v>
      </c>
    </row>
    <row r="106" spans="1:30" s="63" customFormat="1" ht="13.2" x14ac:dyDescent="0.25">
      <c r="A106" s="55" t="s">
        <v>31</v>
      </c>
      <c r="B106" s="55" t="s">
        <v>128</v>
      </c>
      <c r="C106" s="55" t="s">
        <v>128</v>
      </c>
      <c r="D106" s="56" t="s">
        <v>83</v>
      </c>
      <c r="E106" s="55" t="s">
        <v>32</v>
      </c>
      <c r="F106" s="57" t="s">
        <v>83</v>
      </c>
      <c r="G106" s="55" t="s">
        <v>37</v>
      </c>
      <c r="H106" s="55">
        <v>33801</v>
      </c>
      <c r="I106" s="55" t="s">
        <v>43</v>
      </c>
      <c r="J106" s="58"/>
      <c r="K106" s="58"/>
      <c r="L106" s="59" t="s">
        <v>36</v>
      </c>
      <c r="M106" s="59" t="s">
        <v>85</v>
      </c>
      <c r="N106" s="55" t="s">
        <v>41</v>
      </c>
      <c r="O106" s="60">
        <v>12</v>
      </c>
      <c r="P106" s="61">
        <v>16400</v>
      </c>
      <c r="Q106" s="55"/>
      <c r="R106" s="62">
        <v>196800</v>
      </c>
      <c r="S106" s="62"/>
      <c r="T106" s="62">
        <v>16400</v>
      </c>
      <c r="U106" s="62">
        <v>16400</v>
      </c>
      <c r="V106" s="62">
        <v>16400</v>
      </c>
      <c r="W106" s="62">
        <v>16400</v>
      </c>
      <c r="X106" s="62">
        <v>16400</v>
      </c>
      <c r="Y106" s="62">
        <v>16400</v>
      </c>
      <c r="Z106" s="62">
        <v>16400</v>
      </c>
      <c r="AA106" s="62">
        <v>16400</v>
      </c>
      <c r="AB106" s="62">
        <v>16400</v>
      </c>
      <c r="AC106" s="62">
        <v>16400</v>
      </c>
      <c r="AD106" s="62">
        <v>32800</v>
      </c>
    </row>
    <row r="107" spans="1:30" s="63" customFormat="1" ht="13.2" x14ac:dyDescent="0.25">
      <c r="A107" s="55" t="s">
        <v>31</v>
      </c>
      <c r="B107" s="55" t="s">
        <v>128</v>
      </c>
      <c r="C107" s="55" t="s">
        <v>128</v>
      </c>
      <c r="D107" s="56" t="s">
        <v>83</v>
      </c>
      <c r="E107" s="55" t="s">
        <v>32</v>
      </c>
      <c r="F107" s="57" t="s">
        <v>83</v>
      </c>
      <c r="G107" s="55" t="s">
        <v>33</v>
      </c>
      <c r="H107" s="55">
        <v>32601</v>
      </c>
      <c r="I107" s="55" t="s">
        <v>308</v>
      </c>
      <c r="J107" s="58"/>
      <c r="K107" s="58"/>
      <c r="L107" s="59" t="s">
        <v>36</v>
      </c>
      <c r="M107" s="59" t="s">
        <v>85</v>
      </c>
      <c r="N107" s="55" t="s">
        <v>41</v>
      </c>
      <c r="O107" s="60">
        <v>11.72</v>
      </c>
      <c r="P107" s="61">
        <v>4640</v>
      </c>
      <c r="Q107" s="55"/>
      <c r="R107" s="62">
        <v>55680</v>
      </c>
      <c r="S107" s="62"/>
      <c r="T107" s="61">
        <v>4640</v>
      </c>
      <c r="U107" s="61">
        <v>4640</v>
      </c>
      <c r="V107" s="61">
        <v>4640</v>
      </c>
      <c r="W107" s="61">
        <v>4640</v>
      </c>
      <c r="X107" s="61">
        <v>4640</v>
      </c>
      <c r="Y107" s="61">
        <v>4640</v>
      </c>
      <c r="Z107" s="61">
        <v>4640</v>
      </c>
      <c r="AA107" s="61">
        <v>4640</v>
      </c>
      <c r="AB107" s="61">
        <v>4640</v>
      </c>
      <c r="AC107" s="61">
        <v>4640</v>
      </c>
      <c r="AD107" s="61">
        <v>9280</v>
      </c>
    </row>
    <row r="108" spans="1:30" s="63" customFormat="1" ht="13.2" x14ac:dyDescent="0.25">
      <c r="A108" s="55" t="s">
        <v>31</v>
      </c>
      <c r="B108" s="55" t="s">
        <v>128</v>
      </c>
      <c r="C108" s="55" t="s">
        <v>128</v>
      </c>
      <c r="D108" s="56" t="s">
        <v>83</v>
      </c>
      <c r="E108" s="55" t="s">
        <v>32</v>
      </c>
      <c r="F108" s="57" t="s">
        <v>83</v>
      </c>
      <c r="G108" s="55" t="s">
        <v>33</v>
      </c>
      <c r="H108" s="55">
        <v>33901</v>
      </c>
      <c r="I108" s="55" t="s">
        <v>309</v>
      </c>
      <c r="J108" s="58"/>
      <c r="K108" s="58"/>
      <c r="L108" s="59"/>
      <c r="M108" s="59" t="s">
        <v>85</v>
      </c>
      <c r="N108" s="55" t="s">
        <v>41</v>
      </c>
      <c r="O108" s="60">
        <v>11</v>
      </c>
      <c r="P108" s="61">
        <v>700</v>
      </c>
      <c r="Q108" s="55"/>
      <c r="R108" s="62">
        <v>7700</v>
      </c>
      <c r="S108" s="62">
        <v>700</v>
      </c>
      <c r="T108" s="61">
        <v>700</v>
      </c>
      <c r="U108" s="61">
        <v>700</v>
      </c>
      <c r="V108" s="61">
        <v>700</v>
      </c>
      <c r="W108" s="61">
        <v>700</v>
      </c>
      <c r="X108" s="61"/>
      <c r="Y108" s="61">
        <v>700</v>
      </c>
      <c r="Z108" s="61">
        <v>700</v>
      </c>
      <c r="AA108" s="61">
        <v>700</v>
      </c>
      <c r="AB108" s="61">
        <v>700</v>
      </c>
      <c r="AC108" s="61">
        <v>700</v>
      </c>
      <c r="AD108" s="61">
        <v>700</v>
      </c>
    </row>
    <row r="109" spans="1:30" s="63" customFormat="1" ht="13.2" x14ac:dyDescent="0.25">
      <c r="A109" s="55" t="s">
        <v>31</v>
      </c>
      <c r="B109" s="55" t="s">
        <v>128</v>
      </c>
      <c r="C109" s="55" t="s">
        <v>128</v>
      </c>
      <c r="D109" s="56" t="s">
        <v>83</v>
      </c>
      <c r="E109" s="55" t="s">
        <v>32</v>
      </c>
      <c r="F109" s="57" t="s">
        <v>83</v>
      </c>
      <c r="G109" s="55" t="s">
        <v>33</v>
      </c>
      <c r="H109" s="55">
        <v>35501</v>
      </c>
      <c r="I109" s="55" t="s">
        <v>310</v>
      </c>
      <c r="J109" s="58"/>
      <c r="K109" s="58"/>
      <c r="L109" s="59" t="s">
        <v>36</v>
      </c>
      <c r="M109" s="59" t="s">
        <v>85</v>
      </c>
      <c r="N109" s="55" t="s">
        <v>41</v>
      </c>
      <c r="O109" s="60">
        <v>10</v>
      </c>
      <c r="P109" s="61">
        <v>2500</v>
      </c>
      <c r="Q109" s="55"/>
      <c r="R109" s="62">
        <v>25000</v>
      </c>
      <c r="S109" s="62"/>
      <c r="T109" s="62">
        <v>2500</v>
      </c>
      <c r="U109" s="62">
        <v>2500</v>
      </c>
      <c r="V109" s="62">
        <v>2500</v>
      </c>
      <c r="W109" s="62">
        <v>2500</v>
      </c>
      <c r="X109" s="62">
        <v>2500</v>
      </c>
      <c r="Y109" s="62">
        <v>2500</v>
      </c>
      <c r="Z109" s="62">
        <v>2500</v>
      </c>
      <c r="AA109" s="62">
        <v>2500</v>
      </c>
      <c r="AB109" s="62">
        <v>2500</v>
      </c>
      <c r="AC109" s="62">
        <v>2500</v>
      </c>
      <c r="AD109" s="62"/>
    </row>
    <row r="110" spans="1:30" s="63" customFormat="1" ht="13.2" x14ac:dyDescent="0.25">
      <c r="A110" s="55" t="s">
        <v>31</v>
      </c>
      <c r="B110" s="55" t="s">
        <v>128</v>
      </c>
      <c r="C110" s="55" t="s">
        <v>128</v>
      </c>
      <c r="D110" s="56" t="s">
        <v>83</v>
      </c>
      <c r="E110" s="55" t="s">
        <v>32</v>
      </c>
      <c r="F110" s="57" t="s">
        <v>83</v>
      </c>
      <c r="G110" s="55" t="s">
        <v>33</v>
      </c>
      <c r="H110" s="55">
        <v>35801</v>
      </c>
      <c r="I110" s="55" t="s">
        <v>42</v>
      </c>
      <c r="J110" s="58"/>
      <c r="K110" s="58"/>
      <c r="L110" s="59" t="s">
        <v>36</v>
      </c>
      <c r="M110" s="59" t="s">
        <v>85</v>
      </c>
      <c r="N110" s="55" t="s">
        <v>41</v>
      </c>
      <c r="O110" s="60">
        <v>11.72</v>
      </c>
      <c r="P110" s="61">
        <v>17864</v>
      </c>
      <c r="Q110" s="55"/>
      <c r="R110" s="62">
        <v>213768</v>
      </c>
      <c r="S110" s="62"/>
      <c r="T110" s="62">
        <v>17864</v>
      </c>
      <c r="U110" s="62">
        <v>17864</v>
      </c>
      <c r="V110" s="62">
        <v>17864</v>
      </c>
      <c r="W110" s="62">
        <v>17864</v>
      </c>
      <c r="X110" s="62">
        <v>17864</v>
      </c>
      <c r="Y110" s="62">
        <v>17864</v>
      </c>
      <c r="Z110" s="62">
        <v>17864</v>
      </c>
      <c r="AA110" s="62">
        <v>17864</v>
      </c>
      <c r="AB110" s="62">
        <v>17864</v>
      </c>
      <c r="AC110" s="62">
        <v>17864</v>
      </c>
      <c r="AD110" s="62">
        <v>35128</v>
      </c>
    </row>
    <row r="111" spans="1:30" s="63" customFormat="1" ht="13.2" x14ac:dyDescent="0.25">
      <c r="A111" s="55" t="s">
        <v>31</v>
      </c>
      <c r="B111" s="55" t="s">
        <v>128</v>
      </c>
      <c r="C111" s="55" t="s">
        <v>128</v>
      </c>
      <c r="D111" s="56" t="s">
        <v>83</v>
      </c>
      <c r="E111" s="55" t="s">
        <v>32</v>
      </c>
      <c r="F111" s="57" t="s">
        <v>83</v>
      </c>
      <c r="G111" s="55" t="s">
        <v>33</v>
      </c>
      <c r="H111" s="55">
        <v>37104</v>
      </c>
      <c r="I111" s="55" t="s">
        <v>311</v>
      </c>
      <c r="J111" s="58"/>
      <c r="K111" s="58"/>
      <c r="L111" s="59"/>
      <c r="M111" s="59" t="s">
        <v>85</v>
      </c>
      <c r="N111" s="55" t="s">
        <v>41</v>
      </c>
      <c r="O111" s="60">
        <v>6</v>
      </c>
      <c r="P111" s="61">
        <v>3500</v>
      </c>
      <c r="Q111" s="55"/>
      <c r="R111" s="62">
        <v>21000</v>
      </c>
      <c r="S111" s="62">
        <v>3500</v>
      </c>
      <c r="T111" s="62"/>
      <c r="U111" s="62">
        <v>3500</v>
      </c>
      <c r="V111" s="62"/>
      <c r="W111" s="62">
        <v>3500</v>
      </c>
      <c r="X111" s="62"/>
      <c r="Y111" s="62">
        <v>3500</v>
      </c>
      <c r="Z111" s="62"/>
      <c r="AA111" s="62">
        <v>3500</v>
      </c>
      <c r="AB111" s="62"/>
      <c r="AC111" s="62">
        <v>3500</v>
      </c>
      <c r="AD111" s="62"/>
    </row>
    <row r="112" spans="1:30" s="63" customFormat="1" ht="13.2" x14ac:dyDescent="0.25">
      <c r="A112" s="55" t="s">
        <v>31</v>
      </c>
      <c r="B112" s="55" t="s">
        <v>128</v>
      </c>
      <c r="C112" s="55" t="s">
        <v>128</v>
      </c>
      <c r="D112" s="57" t="s">
        <v>83</v>
      </c>
      <c r="E112" s="55" t="s">
        <v>32</v>
      </c>
      <c r="F112" s="57" t="s">
        <v>83</v>
      </c>
      <c r="G112" s="55" t="s">
        <v>33</v>
      </c>
      <c r="H112" s="55">
        <v>39202</v>
      </c>
      <c r="I112" s="58" t="s">
        <v>317</v>
      </c>
      <c r="J112" s="65"/>
      <c r="K112" s="65"/>
      <c r="L112" s="65"/>
      <c r="M112" s="65"/>
      <c r="N112" s="65"/>
      <c r="O112" s="65"/>
      <c r="P112" s="66"/>
      <c r="Q112" s="65"/>
      <c r="R112" s="67">
        <v>40000</v>
      </c>
      <c r="S112" s="70"/>
      <c r="T112" s="62">
        <v>35000</v>
      </c>
      <c r="U112" s="62">
        <v>500</v>
      </c>
      <c r="V112" s="69">
        <v>500</v>
      </c>
      <c r="W112" s="61">
        <v>500</v>
      </c>
      <c r="X112" s="62">
        <v>500</v>
      </c>
      <c r="Y112" s="62">
        <v>500</v>
      </c>
      <c r="Z112" s="62">
        <v>500</v>
      </c>
      <c r="AA112" s="62">
        <v>500</v>
      </c>
      <c r="AB112" s="62">
        <v>500</v>
      </c>
      <c r="AC112" s="62">
        <v>500</v>
      </c>
      <c r="AD112" s="62">
        <v>500</v>
      </c>
    </row>
    <row r="113" spans="1:30" s="63" customFormat="1" ht="13.2" x14ac:dyDescent="0.25">
      <c r="A113" s="55" t="s">
        <v>332</v>
      </c>
      <c r="B113" s="55"/>
      <c r="C113" s="55"/>
      <c r="D113" s="57"/>
      <c r="E113" s="55"/>
      <c r="F113" s="57"/>
      <c r="G113" s="55"/>
      <c r="H113" s="55"/>
      <c r="I113" s="58"/>
      <c r="J113" s="65"/>
      <c r="K113" s="65"/>
      <c r="L113" s="65"/>
      <c r="M113" s="65"/>
      <c r="N113" s="65"/>
      <c r="O113" s="65"/>
      <c r="P113" s="66"/>
      <c r="Q113" s="65"/>
      <c r="R113" s="67"/>
      <c r="S113" s="70"/>
      <c r="T113" s="62"/>
      <c r="U113" s="62"/>
      <c r="V113" s="69"/>
      <c r="W113" s="61"/>
      <c r="X113" s="62"/>
      <c r="Y113" s="62"/>
      <c r="Z113" s="62"/>
      <c r="AA113" s="62"/>
      <c r="AB113" s="62"/>
      <c r="AC113" s="62"/>
      <c r="AD113" s="62"/>
    </row>
    <row r="114" spans="1:30" s="63" customFormat="1" ht="13.2" x14ac:dyDescent="0.25">
      <c r="A114" s="55" t="s">
        <v>31</v>
      </c>
      <c r="B114" s="55" t="s">
        <v>128</v>
      </c>
      <c r="C114" s="55" t="s">
        <v>128</v>
      </c>
      <c r="D114" s="57" t="s">
        <v>83</v>
      </c>
      <c r="E114" s="55" t="s">
        <v>90</v>
      </c>
      <c r="F114" s="57" t="s">
        <v>312</v>
      </c>
      <c r="G114" s="55" t="s">
        <v>33</v>
      </c>
      <c r="H114" s="55">
        <v>26104</v>
      </c>
      <c r="I114" s="58" t="s">
        <v>318</v>
      </c>
      <c r="J114" s="58" t="s">
        <v>119</v>
      </c>
      <c r="K114" s="58" t="s">
        <v>120</v>
      </c>
      <c r="L114" s="59"/>
      <c r="M114" s="55"/>
      <c r="N114" s="55" t="s">
        <v>112</v>
      </c>
      <c r="O114" s="65">
        <v>266</v>
      </c>
      <c r="P114" s="66">
        <v>100</v>
      </c>
      <c r="Q114" s="65"/>
      <c r="R114" s="67">
        <v>26620</v>
      </c>
      <c r="S114" s="70"/>
      <c r="T114" s="62">
        <v>2420</v>
      </c>
      <c r="U114" s="62">
        <v>2420</v>
      </c>
      <c r="V114" s="69">
        <v>2420</v>
      </c>
      <c r="W114" s="61">
        <v>2420</v>
      </c>
      <c r="X114" s="62">
        <v>2420</v>
      </c>
      <c r="Y114" s="62">
        <v>2420</v>
      </c>
      <c r="Z114" s="62">
        <v>2420</v>
      </c>
      <c r="AA114" s="62">
        <v>2420</v>
      </c>
      <c r="AB114" s="62">
        <v>2420</v>
      </c>
      <c r="AC114" s="62">
        <v>2420</v>
      </c>
      <c r="AD114" s="62">
        <v>2420</v>
      </c>
    </row>
    <row r="115" spans="1:30" s="63" customFormat="1" ht="13.2" x14ac:dyDescent="0.25">
      <c r="A115" s="55" t="s">
        <v>333</v>
      </c>
      <c r="B115" s="55"/>
      <c r="C115" s="55"/>
      <c r="D115" s="57"/>
      <c r="E115" s="55"/>
      <c r="F115" s="57"/>
      <c r="G115" s="55"/>
      <c r="H115" s="55"/>
      <c r="I115" s="58"/>
      <c r="J115" s="58"/>
      <c r="K115" s="58"/>
      <c r="L115" s="59"/>
      <c r="M115" s="55"/>
      <c r="N115" s="55"/>
      <c r="O115" s="65"/>
      <c r="P115" s="66"/>
      <c r="Q115" s="65"/>
      <c r="R115" s="67"/>
      <c r="S115" s="70"/>
      <c r="T115" s="62"/>
      <c r="U115" s="62"/>
      <c r="V115" s="69"/>
      <c r="W115" s="61"/>
      <c r="X115" s="62"/>
      <c r="Y115" s="62"/>
      <c r="Z115" s="62"/>
      <c r="AA115" s="62"/>
      <c r="AB115" s="62"/>
      <c r="AC115" s="62"/>
      <c r="AD115" s="62"/>
    </row>
    <row r="116" spans="1:30" s="63" customFormat="1" ht="13.2" x14ac:dyDescent="0.25">
      <c r="A116" s="55" t="s">
        <v>31</v>
      </c>
      <c r="B116" s="55" t="s">
        <v>128</v>
      </c>
      <c r="C116" s="55" t="s">
        <v>128</v>
      </c>
      <c r="D116" s="57" t="s">
        <v>83</v>
      </c>
      <c r="E116" s="55" t="s">
        <v>92</v>
      </c>
      <c r="F116" s="57" t="s">
        <v>313</v>
      </c>
      <c r="G116" s="55" t="s">
        <v>33</v>
      </c>
      <c r="H116" s="55">
        <v>26104</v>
      </c>
      <c r="I116" s="58" t="s">
        <v>318</v>
      </c>
      <c r="J116" s="58" t="s">
        <v>119</v>
      </c>
      <c r="K116" s="58" t="s">
        <v>120</v>
      </c>
      <c r="L116" s="59"/>
      <c r="M116" s="55"/>
      <c r="N116" s="55" t="s">
        <v>112</v>
      </c>
      <c r="O116" s="65">
        <v>266</v>
      </c>
      <c r="P116" s="66">
        <v>100</v>
      </c>
      <c r="Q116" s="65"/>
      <c r="R116" s="67">
        <v>26620</v>
      </c>
      <c r="S116" s="70"/>
      <c r="T116" s="62">
        <v>2420</v>
      </c>
      <c r="U116" s="62">
        <v>2420</v>
      </c>
      <c r="V116" s="69">
        <v>2420</v>
      </c>
      <c r="W116" s="61">
        <v>2420</v>
      </c>
      <c r="X116" s="62">
        <v>2420</v>
      </c>
      <c r="Y116" s="62">
        <v>2420</v>
      </c>
      <c r="Z116" s="62">
        <v>2420</v>
      </c>
      <c r="AA116" s="62">
        <v>2420</v>
      </c>
      <c r="AB116" s="62">
        <v>2420</v>
      </c>
      <c r="AC116" s="62">
        <v>2420</v>
      </c>
      <c r="AD116" s="62">
        <v>2420</v>
      </c>
    </row>
    <row r="117" spans="1:30" s="63" customFormat="1" ht="13.2" x14ac:dyDescent="0.25">
      <c r="A117" s="55" t="s">
        <v>334</v>
      </c>
      <c r="B117" s="55"/>
      <c r="C117" s="55"/>
      <c r="D117" s="57"/>
      <c r="E117" s="55"/>
      <c r="F117" s="57"/>
      <c r="G117" s="55"/>
      <c r="H117" s="55"/>
      <c r="I117" s="58"/>
      <c r="J117" s="58"/>
      <c r="K117" s="58"/>
      <c r="L117" s="59"/>
      <c r="M117" s="55"/>
      <c r="N117" s="55"/>
      <c r="O117" s="65"/>
      <c r="P117" s="66"/>
      <c r="Q117" s="65"/>
      <c r="R117" s="67"/>
      <c r="S117" s="70"/>
      <c r="T117" s="62"/>
      <c r="U117" s="62"/>
      <c r="V117" s="69"/>
      <c r="W117" s="61"/>
      <c r="X117" s="62"/>
      <c r="Y117" s="62"/>
      <c r="Z117" s="62"/>
      <c r="AA117" s="62"/>
      <c r="AB117" s="62"/>
      <c r="AC117" s="62"/>
      <c r="AD117" s="62"/>
    </row>
    <row r="118" spans="1:30" s="63" customFormat="1" ht="13.2" x14ac:dyDescent="0.25">
      <c r="A118" s="55" t="s">
        <v>31</v>
      </c>
      <c r="B118" s="55" t="s">
        <v>128</v>
      </c>
      <c r="C118" s="55" t="s">
        <v>128</v>
      </c>
      <c r="D118" s="57" t="s">
        <v>83</v>
      </c>
      <c r="E118" s="55" t="s">
        <v>95</v>
      </c>
      <c r="F118" s="57" t="s">
        <v>314</v>
      </c>
      <c r="G118" s="55" t="s">
        <v>33</v>
      </c>
      <c r="H118" s="55">
        <v>26104</v>
      </c>
      <c r="I118" s="58" t="s">
        <v>318</v>
      </c>
      <c r="J118" s="55" t="s">
        <v>119</v>
      </c>
      <c r="K118" s="58" t="s">
        <v>120</v>
      </c>
      <c r="L118" s="59"/>
      <c r="M118" s="55"/>
      <c r="N118" s="55" t="s">
        <v>112</v>
      </c>
      <c r="O118" s="65">
        <v>266</v>
      </c>
      <c r="P118" s="66">
        <v>100</v>
      </c>
      <c r="Q118" s="65"/>
      <c r="R118" s="67">
        <v>26620</v>
      </c>
      <c r="S118" s="68"/>
      <c r="T118" s="62">
        <v>2420</v>
      </c>
      <c r="U118" s="62">
        <v>2420</v>
      </c>
      <c r="V118" s="69">
        <v>2420</v>
      </c>
      <c r="W118" s="61">
        <v>2420</v>
      </c>
      <c r="X118" s="62">
        <v>2420</v>
      </c>
      <c r="Y118" s="62">
        <v>2420</v>
      </c>
      <c r="Z118" s="62">
        <v>2420</v>
      </c>
      <c r="AA118" s="62">
        <v>2420</v>
      </c>
      <c r="AB118" s="62">
        <v>2420</v>
      </c>
      <c r="AC118" s="62">
        <v>2420</v>
      </c>
      <c r="AD118" s="62">
        <v>2420</v>
      </c>
    </row>
    <row r="119" spans="1:30" s="63" customFormat="1" ht="13.2" x14ac:dyDescent="0.25">
      <c r="A119" s="55" t="s">
        <v>31</v>
      </c>
      <c r="B119" s="55" t="s">
        <v>128</v>
      </c>
      <c r="C119" s="55" t="s">
        <v>128</v>
      </c>
      <c r="D119" s="57" t="s">
        <v>83</v>
      </c>
      <c r="E119" s="55" t="s">
        <v>95</v>
      </c>
      <c r="F119" s="57" t="s">
        <v>315</v>
      </c>
      <c r="G119" s="55" t="s">
        <v>126</v>
      </c>
      <c r="H119" s="55">
        <v>21101</v>
      </c>
      <c r="I119" s="58" t="s">
        <v>39</v>
      </c>
      <c r="J119" s="65" t="s">
        <v>103</v>
      </c>
      <c r="K119" s="65" t="s">
        <v>94</v>
      </c>
      <c r="L119" s="65"/>
      <c r="M119" s="65"/>
      <c r="N119" s="65" t="s">
        <v>104</v>
      </c>
      <c r="O119" s="65">
        <v>12</v>
      </c>
      <c r="P119" s="66">
        <v>28</v>
      </c>
      <c r="Q119" s="65"/>
      <c r="R119" s="67">
        <f>P119*O119</f>
        <v>336</v>
      </c>
      <c r="S119" s="68">
        <f>SUM(T119:AD119)</f>
        <v>336</v>
      </c>
      <c r="T119" s="62">
        <f>3*28</f>
        <v>84</v>
      </c>
      <c r="U119" s="62"/>
      <c r="V119" s="69"/>
      <c r="W119" s="62">
        <f>3*28</f>
        <v>84</v>
      </c>
      <c r="X119" s="62"/>
      <c r="Y119" s="62"/>
      <c r="Z119" s="62">
        <f>3*28</f>
        <v>84</v>
      </c>
      <c r="AA119" s="62"/>
      <c r="AB119" s="62"/>
      <c r="AC119" s="62">
        <f>3*28</f>
        <v>84</v>
      </c>
      <c r="AD119" s="62"/>
    </row>
    <row r="120" spans="1:30" s="63" customFormat="1" ht="13.2" x14ac:dyDescent="0.25">
      <c r="A120" s="55" t="s">
        <v>31</v>
      </c>
      <c r="B120" s="55" t="s">
        <v>128</v>
      </c>
      <c r="C120" s="55" t="s">
        <v>128</v>
      </c>
      <c r="D120" s="57" t="s">
        <v>83</v>
      </c>
      <c r="E120" s="55" t="s">
        <v>95</v>
      </c>
      <c r="F120" s="57" t="s">
        <v>315</v>
      </c>
      <c r="G120" s="55" t="s">
        <v>126</v>
      </c>
      <c r="H120" s="55">
        <v>21101</v>
      </c>
      <c r="I120" s="58" t="s">
        <v>39</v>
      </c>
      <c r="J120" s="65" t="s">
        <v>139</v>
      </c>
      <c r="K120" s="65" t="s">
        <v>140</v>
      </c>
      <c r="L120" s="65"/>
      <c r="M120" s="65"/>
      <c r="N120" s="65" t="s">
        <v>112</v>
      </c>
      <c r="O120" s="65">
        <v>212</v>
      </c>
      <c r="P120" s="66">
        <v>3</v>
      </c>
      <c r="Q120" s="65"/>
      <c r="R120" s="67">
        <f>P120*O120</f>
        <v>636</v>
      </c>
      <c r="S120" s="68">
        <f>SUM(T120:AD120)</f>
        <v>636</v>
      </c>
      <c r="T120" s="62">
        <f>53*3</f>
        <v>159</v>
      </c>
      <c r="U120" s="62"/>
      <c r="V120" s="69"/>
      <c r="W120" s="62">
        <f>53*3</f>
        <v>159</v>
      </c>
      <c r="X120" s="62"/>
      <c r="Y120" s="62"/>
      <c r="Z120" s="62">
        <f>53*3</f>
        <v>159</v>
      </c>
      <c r="AA120" s="62"/>
      <c r="AB120" s="62"/>
      <c r="AC120" s="62">
        <f>53*3</f>
        <v>159</v>
      </c>
      <c r="AD120" s="62"/>
    </row>
    <row r="121" spans="1:30" s="63" customFormat="1" ht="13.2" x14ac:dyDescent="0.25">
      <c r="A121" s="55" t="s">
        <v>31</v>
      </c>
      <c r="B121" s="55" t="s">
        <v>128</v>
      </c>
      <c r="C121" s="55" t="s">
        <v>128</v>
      </c>
      <c r="D121" s="57" t="s">
        <v>83</v>
      </c>
      <c r="E121" s="55" t="s">
        <v>95</v>
      </c>
      <c r="F121" s="57" t="s">
        <v>315</v>
      </c>
      <c r="G121" s="55" t="s">
        <v>126</v>
      </c>
      <c r="H121" s="55">
        <v>21101</v>
      </c>
      <c r="I121" s="58" t="s">
        <v>39</v>
      </c>
      <c r="J121" s="58" t="s">
        <v>86</v>
      </c>
      <c r="K121" s="58" t="s">
        <v>98</v>
      </c>
      <c r="L121" s="59"/>
      <c r="M121" s="55"/>
      <c r="N121" s="55" t="s">
        <v>112</v>
      </c>
      <c r="O121" s="60">
        <v>4</v>
      </c>
      <c r="P121" s="61">
        <v>109</v>
      </c>
      <c r="Q121" s="55"/>
      <c r="R121" s="67">
        <f t="shared" ref="R121:R123" si="0">P121*O121</f>
        <v>436</v>
      </c>
      <c r="S121" s="68">
        <f t="shared" ref="S121:S123" si="1">SUM(T121:AD121)</f>
        <v>436</v>
      </c>
      <c r="T121" s="62">
        <f>1*109</f>
        <v>109</v>
      </c>
      <c r="U121" s="62"/>
      <c r="V121" s="62"/>
      <c r="W121" s="62">
        <f>1*109</f>
        <v>109</v>
      </c>
      <c r="X121" s="62"/>
      <c r="Y121" s="62"/>
      <c r="Z121" s="62">
        <f>1*109</f>
        <v>109</v>
      </c>
      <c r="AA121" s="62"/>
      <c r="AB121" s="62"/>
      <c r="AC121" s="62">
        <f>1*109</f>
        <v>109</v>
      </c>
      <c r="AD121" s="62"/>
    </row>
    <row r="122" spans="1:30" s="63" customFormat="1" ht="13.2" x14ac:dyDescent="0.25">
      <c r="A122" s="55" t="s">
        <v>31</v>
      </c>
      <c r="B122" s="55" t="s">
        <v>128</v>
      </c>
      <c r="C122" s="55" t="s">
        <v>128</v>
      </c>
      <c r="D122" s="57" t="s">
        <v>83</v>
      </c>
      <c r="E122" s="55" t="s">
        <v>95</v>
      </c>
      <c r="F122" s="57" t="s">
        <v>315</v>
      </c>
      <c r="G122" s="55" t="s">
        <v>126</v>
      </c>
      <c r="H122" s="55">
        <v>21101</v>
      </c>
      <c r="I122" s="58" t="s">
        <v>39</v>
      </c>
      <c r="J122" s="58" t="s">
        <v>45</v>
      </c>
      <c r="K122" s="58" t="s">
        <v>91</v>
      </c>
      <c r="L122" s="59"/>
      <c r="M122" s="55"/>
      <c r="N122" s="55" t="s">
        <v>112</v>
      </c>
      <c r="O122" s="60">
        <v>672</v>
      </c>
      <c r="P122" s="61">
        <v>1</v>
      </c>
      <c r="Q122" s="55"/>
      <c r="R122" s="67">
        <f t="shared" si="0"/>
        <v>672</v>
      </c>
      <c r="S122" s="68">
        <f t="shared" si="1"/>
        <v>672</v>
      </c>
      <c r="T122" s="62">
        <f>168*1</f>
        <v>168</v>
      </c>
      <c r="U122" s="62"/>
      <c r="V122" s="62"/>
      <c r="W122" s="62">
        <f>168*1</f>
        <v>168</v>
      </c>
      <c r="X122" s="62"/>
      <c r="Y122" s="62"/>
      <c r="Z122" s="62">
        <f>168*1</f>
        <v>168</v>
      </c>
      <c r="AA122" s="62"/>
      <c r="AB122" s="62"/>
      <c r="AC122" s="62">
        <f>168*1</f>
        <v>168</v>
      </c>
      <c r="AD122" s="62"/>
    </row>
    <row r="123" spans="1:30" s="63" customFormat="1" ht="13.2" x14ac:dyDescent="0.25">
      <c r="A123" s="55" t="s">
        <v>31</v>
      </c>
      <c r="B123" s="55" t="s">
        <v>128</v>
      </c>
      <c r="C123" s="55" t="s">
        <v>128</v>
      </c>
      <c r="D123" s="57" t="s">
        <v>83</v>
      </c>
      <c r="E123" s="55" t="s">
        <v>95</v>
      </c>
      <c r="F123" s="57" t="s">
        <v>315</v>
      </c>
      <c r="G123" s="55" t="s">
        <v>126</v>
      </c>
      <c r="H123" s="55">
        <v>21101</v>
      </c>
      <c r="I123" s="58" t="s">
        <v>39</v>
      </c>
      <c r="J123" s="58" t="s">
        <v>175</v>
      </c>
      <c r="K123" s="58" t="s">
        <v>176</v>
      </c>
      <c r="L123" s="59"/>
      <c r="M123" s="55"/>
      <c r="N123" s="55" t="s">
        <v>34</v>
      </c>
      <c r="O123" s="60">
        <v>40</v>
      </c>
      <c r="P123" s="61">
        <v>20</v>
      </c>
      <c r="Q123" s="55"/>
      <c r="R123" s="67">
        <f t="shared" si="0"/>
        <v>800</v>
      </c>
      <c r="S123" s="68">
        <f t="shared" si="1"/>
        <v>800</v>
      </c>
      <c r="T123" s="62">
        <f>10*20</f>
        <v>200</v>
      </c>
      <c r="U123" s="62"/>
      <c r="V123" s="62"/>
      <c r="W123" s="62">
        <f>10*20</f>
        <v>200</v>
      </c>
      <c r="X123" s="62"/>
      <c r="Y123" s="62"/>
      <c r="Z123" s="62">
        <f>10*20</f>
        <v>200</v>
      </c>
      <c r="AA123" s="62"/>
      <c r="AB123" s="62"/>
      <c r="AC123" s="62">
        <f>10*20</f>
        <v>200</v>
      </c>
      <c r="AD123" s="62"/>
    </row>
    <row r="124" spans="1:30" s="63" customFormat="1" ht="15" customHeight="1" x14ac:dyDescent="0.25">
      <c r="A124" s="55" t="s">
        <v>31</v>
      </c>
      <c r="B124" s="55" t="s">
        <v>128</v>
      </c>
      <c r="C124" s="55" t="s">
        <v>128</v>
      </c>
      <c r="D124" s="57" t="s">
        <v>83</v>
      </c>
      <c r="E124" s="55" t="s">
        <v>95</v>
      </c>
      <c r="F124" s="57" t="s">
        <v>315</v>
      </c>
      <c r="G124" s="55" t="s">
        <v>126</v>
      </c>
      <c r="H124" s="55">
        <v>21601</v>
      </c>
      <c r="I124" s="55" t="s">
        <v>38</v>
      </c>
      <c r="J124" s="55" t="s">
        <v>221</v>
      </c>
      <c r="K124" s="55" t="s">
        <v>222</v>
      </c>
      <c r="L124" s="59"/>
      <c r="M124" s="55"/>
      <c r="N124" s="55" t="s">
        <v>112</v>
      </c>
      <c r="O124" s="71">
        <v>26</v>
      </c>
      <c r="P124" s="72">
        <v>2</v>
      </c>
      <c r="Q124" s="55"/>
      <c r="R124" s="62">
        <f>SUM(S124:AD124)</f>
        <v>52</v>
      </c>
      <c r="S124" s="68"/>
      <c r="T124" s="62">
        <f>26*2</f>
        <v>52</v>
      </c>
      <c r="U124" s="62"/>
      <c r="V124" s="62"/>
      <c r="W124" s="62"/>
      <c r="X124" s="62"/>
      <c r="Y124" s="62"/>
      <c r="Z124" s="62"/>
      <c r="AA124" s="62"/>
      <c r="AB124" s="62"/>
      <c r="AC124" s="62"/>
      <c r="AD124" s="62"/>
    </row>
    <row r="125" spans="1:30" s="63" customFormat="1" ht="13.2" x14ac:dyDescent="0.25">
      <c r="A125" s="55" t="s">
        <v>31</v>
      </c>
      <c r="B125" s="55" t="s">
        <v>128</v>
      </c>
      <c r="C125" s="55" t="s">
        <v>128</v>
      </c>
      <c r="D125" s="57" t="s">
        <v>83</v>
      </c>
      <c r="E125" s="55" t="s">
        <v>95</v>
      </c>
      <c r="F125" s="57" t="s">
        <v>315</v>
      </c>
      <c r="G125" s="55" t="s">
        <v>126</v>
      </c>
      <c r="H125" s="55">
        <v>21601</v>
      </c>
      <c r="I125" s="55" t="s">
        <v>38</v>
      </c>
      <c r="J125" s="55" t="s">
        <v>106</v>
      </c>
      <c r="K125" s="55" t="s">
        <v>107</v>
      </c>
      <c r="L125" s="59"/>
      <c r="M125" s="55"/>
      <c r="N125" s="55" t="s">
        <v>112</v>
      </c>
      <c r="O125" s="71">
        <v>20</v>
      </c>
      <c r="P125" s="72">
        <v>12</v>
      </c>
      <c r="Q125" s="55"/>
      <c r="R125" s="62">
        <f t="shared" ref="R125:R127" si="2">SUM(S125:AD125)</f>
        <v>240</v>
      </c>
      <c r="S125" s="68"/>
      <c r="T125" s="62">
        <f>11*12</f>
        <v>132</v>
      </c>
      <c r="U125" s="62"/>
      <c r="V125" s="73"/>
      <c r="W125" s="72">
        <f>3*12</f>
        <v>36</v>
      </c>
      <c r="X125" s="62"/>
      <c r="Y125" s="62"/>
      <c r="Z125" s="61">
        <f>3*12</f>
        <v>36</v>
      </c>
      <c r="AA125" s="62"/>
      <c r="AB125" s="62"/>
      <c r="AC125" s="61">
        <f>3*12</f>
        <v>36</v>
      </c>
      <c r="AD125" s="62"/>
    </row>
    <row r="126" spans="1:30" s="63" customFormat="1" ht="13.2" x14ac:dyDescent="0.25">
      <c r="A126" s="55" t="s">
        <v>31</v>
      </c>
      <c r="B126" s="55" t="s">
        <v>128</v>
      </c>
      <c r="C126" s="55" t="s">
        <v>128</v>
      </c>
      <c r="D126" s="57" t="s">
        <v>83</v>
      </c>
      <c r="E126" s="55" t="s">
        <v>95</v>
      </c>
      <c r="F126" s="57" t="s">
        <v>315</v>
      </c>
      <c r="G126" s="55" t="s">
        <v>126</v>
      </c>
      <c r="H126" s="55">
        <v>21601</v>
      </c>
      <c r="I126" s="55" t="s">
        <v>38</v>
      </c>
      <c r="J126" s="55" t="s">
        <v>233</v>
      </c>
      <c r="K126" s="55" t="s">
        <v>234</v>
      </c>
      <c r="L126" s="59"/>
      <c r="M126" s="55"/>
      <c r="N126" s="55" t="s">
        <v>112</v>
      </c>
      <c r="O126" s="71">
        <v>9</v>
      </c>
      <c r="P126" s="72">
        <v>37</v>
      </c>
      <c r="Q126" s="55"/>
      <c r="R126" s="62">
        <f t="shared" si="2"/>
        <v>333</v>
      </c>
      <c r="S126" s="68"/>
      <c r="T126" s="62">
        <f>3*37</f>
        <v>111</v>
      </c>
      <c r="U126" s="62"/>
      <c r="V126" s="73"/>
      <c r="W126" s="72">
        <f>2*37</f>
        <v>74</v>
      </c>
      <c r="X126" s="62"/>
      <c r="Y126" s="62"/>
      <c r="Z126" s="61">
        <f>2*37</f>
        <v>74</v>
      </c>
      <c r="AA126" s="62"/>
      <c r="AB126" s="62"/>
      <c r="AC126" s="61">
        <f>2*37</f>
        <v>74</v>
      </c>
      <c r="AD126" s="62"/>
    </row>
    <row r="127" spans="1:30" s="63" customFormat="1" ht="13.2" x14ac:dyDescent="0.25">
      <c r="A127" s="55" t="s">
        <v>31</v>
      </c>
      <c r="B127" s="55" t="s">
        <v>128</v>
      </c>
      <c r="C127" s="55" t="s">
        <v>128</v>
      </c>
      <c r="D127" s="57" t="s">
        <v>83</v>
      </c>
      <c r="E127" s="55" t="s">
        <v>95</v>
      </c>
      <c r="F127" s="57" t="s">
        <v>315</v>
      </c>
      <c r="G127" s="55" t="s">
        <v>126</v>
      </c>
      <c r="H127" s="55">
        <v>21601</v>
      </c>
      <c r="I127" s="55" t="s">
        <v>38</v>
      </c>
      <c r="J127" s="55" t="s">
        <v>116</v>
      </c>
      <c r="K127" s="55" t="s">
        <v>117</v>
      </c>
      <c r="L127" s="59"/>
      <c r="M127" s="55"/>
      <c r="N127" s="55" t="s">
        <v>112</v>
      </c>
      <c r="O127" s="71">
        <v>200</v>
      </c>
      <c r="P127" s="72">
        <v>5</v>
      </c>
      <c r="Q127" s="55"/>
      <c r="R127" s="62">
        <f t="shared" si="2"/>
        <v>1000</v>
      </c>
      <c r="S127" s="68"/>
      <c r="T127" s="62">
        <f>80*5</f>
        <v>400</v>
      </c>
      <c r="U127" s="62"/>
      <c r="V127" s="73"/>
      <c r="W127" s="72">
        <f>40*5</f>
        <v>200</v>
      </c>
      <c r="X127" s="62"/>
      <c r="Y127" s="62"/>
      <c r="Z127" s="61">
        <f>40*5</f>
        <v>200</v>
      </c>
      <c r="AA127" s="62"/>
      <c r="AB127" s="62"/>
      <c r="AC127" s="61">
        <f>40*5</f>
        <v>200</v>
      </c>
      <c r="AD127" s="62"/>
    </row>
    <row r="128" spans="1:30" s="63" customFormat="1" ht="13.2" x14ac:dyDescent="0.25">
      <c r="A128" s="55" t="s">
        <v>31</v>
      </c>
      <c r="B128" s="55" t="s">
        <v>128</v>
      </c>
      <c r="C128" s="55" t="s">
        <v>128</v>
      </c>
      <c r="D128" s="57" t="s">
        <v>83</v>
      </c>
      <c r="E128" s="55" t="s">
        <v>95</v>
      </c>
      <c r="F128" s="57" t="s">
        <v>315</v>
      </c>
      <c r="G128" s="55" t="s">
        <v>126</v>
      </c>
      <c r="H128" s="55">
        <v>26102</v>
      </c>
      <c r="I128" s="55" t="s">
        <v>318</v>
      </c>
      <c r="J128" s="65" t="s">
        <v>118</v>
      </c>
      <c r="K128" s="65" t="s">
        <v>321</v>
      </c>
      <c r="L128" s="65"/>
      <c r="M128" s="65"/>
      <c r="N128" s="65" t="s">
        <v>112</v>
      </c>
      <c r="O128" s="65">
        <v>402</v>
      </c>
      <c r="P128" s="66">
        <v>100</v>
      </c>
      <c r="Q128" s="65"/>
      <c r="R128" s="62">
        <v>40200</v>
      </c>
      <c r="S128" s="68">
        <v>3350</v>
      </c>
      <c r="T128" s="62">
        <v>3350</v>
      </c>
      <c r="U128" s="62">
        <v>3350</v>
      </c>
      <c r="V128" s="73">
        <v>3350</v>
      </c>
      <c r="W128" s="72">
        <v>3350</v>
      </c>
      <c r="X128" s="62">
        <v>3350</v>
      </c>
      <c r="Y128" s="62">
        <v>3350</v>
      </c>
      <c r="Z128" s="62">
        <v>3350</v>
      </c>
      <c r="AA128" s="62">
        <v>3350</v>
      </c>
      <c r="AB128" s="62">
        <v>3350</v>
      </c>
      <c r="AC128" s="62">
        <v>3350</v>
      </c>
      <c r="AD128" s="62">
        <v>3350</v>
      </c>
    </row>
    <row r="129" spans="1:30" s="63" customFormat="1" ht="13.2" x14ac:dyDescent="0.25">
      <c r="A129" s="55" t="s">
        <v>31</v>
      </c>
      <c r="B129" s="55" t="s">
        <v>128</v>
      </c>
      <c r="C129" s="55" t="s">
        <v>128</v>
      </c>
      <c r="D129" s="57" t="s">
        <v>83</v>
      </c>
      <c r="E129" s="55" t="s">
        <v>95</v>
      </c>
      <c r="F129" s="57" t="s">
        <v>315</v>
      </c>
      <c r="G129" s="55" t="s">
        <v>126</v>
      </c>
      <c r="H129" s="55">
        <v>27101</v>
      </c>
      <c r="I129" s="58" t="s">
        <v>293</v>
      </c>
      <c r="J129" s="65" t="s">
        <v>322</v>
      </c>
      <c r="K129" s="65" t="s">
        <v>323</v>
      </c>
      <c r="L129" s="65"/>
      <c r="M129" s="65"/>
      <c r="N129" s="58" t="s">
        <v>112</v>
      </c>
      <c r="O129" s="58">
        <v>78</v>
      </c>
      <c r="P129" s="66">
        <v>343</v>
      </c>
      <c r="Q129" s="65"/>
      <c r="R129" s="67">
        <v>112024</v>
      </c>
      <c r="S129" s="70"/>
      <c r="T129" s="62">
        <v>0</v>
      </c>
      <c r="U129" s="62">
        <v>26754</v>
      </c>
      <c r="V129" s="69"/>
      <c r="W129" s="61"/>
      <c r="X129" s="62"/>
      <c r="Y129" s="62"/>
      <c r="Z129" s="62"/>
      <c r="AA129" s="62"/>
      <c r="AB129" s="62"/>
      <c r="AC129" s="62"/>
      <c r="AD129" s="62"/>
    </row>
    <row r="130" spans="1:30" s="63" customFormat="1" ht="13.2" x14ac:dyDescent="0.25">
      <c r="A130" s="55" t="s">
        <v>31</v>
      </c>
      <c r="B130" s="55" t="s">
        <v>128</v>
      </c>
      <c r="C130" s="55" t="s">
        <v>128</v>
      </c>
      <c r="D130" s="57" t="s">
        <v>83</v>
      </c>
      <c r="E130" s="55" t="s">
        <v>95</v>
      </c>
      <c r="F130" s="57" t="s">
        <v>315</v>
      </c>
      <c r="G130" s="55" t="s">
        <v>126</v>
      </c>
      <c r="H130" s="55">
        <v>27101</v>
      </c>
      <c r="I130" s="58" t="s">
        <v>293</v>
      </c>
      <c r="J130" s="65" t="s">
        <v>324</v>
      </c>
      <c r="K130" s="65" t="s">
        <v>325</v>
      </c>
      <c r="L130" s="65"/>
      <c r="M130" s="65"/>
      <c r="N130" s="58" t="s">
        <v>112</v>
      </c>
      <c r="O130" s="58">
        <v>79</v>
      </c>
      <c r="P130" s="66">
        <v>194.7088</v>
      </c>
      <c r="Q130" s="65"/>
      <c r="R130" s="67">
        <v>112024</v>
      </c>
      <c r="S130" s="70"/>
      <c r="T130" s="62">
        <v>0</v>
      </c>
      <c r="U130" s="62">
        <v>15381.995199999999</v>
      </c>
      <c r="V130" s="69"/>
      <c r="W130" s="61"/>
      <c r="X130" s="62"/>
      <c r="Y130" s="62"/>
      <c r="Z130" s="62"/>
      <c r="AA130" s="62"/>
      <c r="AB130" s="62"/>
      <c r="AC130" s="62"/>
      <c r="AD130" s="62"/>
    </row>
    <row r="131" spans="1:30" s="63" customFormat="1" ht="13.2" x14ac:dyDescent="0.25">
      <c r="A131" s="55" t="s">
        <v>31</v>
      </c>
      <c r="B131" s="55" t="s">
        <v>128</v>
      </c>
      <c r="C131" s="55" t="s">
        <v>128</v>
      </c>
      <c r="D131" s="57" t="s">
        <v>83</v>
      </c>
      <c r="E131" s="55" t="s">
        <v>95</v>
      </c>
      <c r="F131" s="57" t="s">
        <v>315</v>
      </c>
      <c r="G131" s="55" t="s">
        <v>126</v>
      </c>
      <c r="H131" s="55">
        <v>27101</v>
      </c>
      <c r="I131" s="58" t="s">
        <v>293</v>
      </c>
      <c r="J131" s="65" t="s">
        <v>324</v>
      </c>
      <c r="K131" s="65" t="s">
        <v>325</v>
      </c>
      <c r="L131" s="65"/>
      <c r="M131" s="65"/>
      <c r="N131" s="58" t="s">
        <v>112</v>
      </c>
      <c r="O131" s="58">
        <v>78</v>
      </c>
      <c r="P131" s="66">
        <v>226</v>
      </c>
      <c r="Q131" s="65"/>
      <c r="R131" s="67">
        <v>112024</v>
      </c>
      <c r="S131" s="70"/>
      <c r="T131" s="62">
        <v>0</v>
      </c>
      <c r="U131" s="62">
        <v>17628</v>
      </c>
      <c r="V131" s="69"/>
      <c r="W131" s="61"/>
      <c r="X131" s="62"/>
      <c r="Y131" s="62"/>
      <c r="Z131" s="62"/>
      <c r="AA131" s="62"/>
      <c r="AB131" s="62"/>
      <c r="AC131" s="62"/>
      <c r="AD131" s="62"/>
    </row>
    <row r="132" spans="1:30" s="63" customFormat="1" ht="13.2" x14ac:dyDescent="0.25">
      <c r="A132" s="55" t="s">
        <v>31</v>
      </c>
      <c r="B132" s="55" t="s">
        <v>128</v>
      </c>
      <c r="C132" s="55" t="s">
        <v>128</v>
      </c>
      <c r="D132" s="57" t="s">
        <v>83</v>
      </c>
      <c r="E132" s="55" t="s">
        <v>95</v>
      </c>
      <c r="F132" s="57" t="s">
        <v>315</v>
      </c>
      <c r="G132" s="55" t="s">
        <v>126</v>
      </c>
      <c r="H132" s="55">
        <v>27101</v>
      </c>
      <c r="I132" s="58" t="s">
        <v>293</v>
      </c>
      <c r="J132" s="65" t="s">
        <v>326</v>
      </c>
      <c r="K132" s="65" t="s">
        <v>327</v>
      </c>
      <c r="L132" s="65"/>
      <c r="M132" s="65"/>
      <c r="N132" s="58" t="s">
        <v>112</v>
      </c>
      <c r="O132" s="58">
        <v>78</v>
      </c>
      <c r="P132" s="66">
        <v>335</v>
      </c>
      <c r="Q132" s="65"/>
      <c r="R132" s="67">
        <v>112024</v>
      </c>
      <c r="S132" s="70"/>
      <c r="T132" s="62">
        <v>0</v>
      </c>
      <c r="U132" s="62">
        <v>26130</v>
      </c>
      <c r="V132" s="69"/>
      <c r="W132" s="61"/>
      <c r="X132" s="62"/>
      <c r="Y132" s="62"/>
      <c r="Z132" s="62"/>
      <c r="AA132" s="62"/>
      <c r="AB132" s="62"/>
      <c r="AC132" s="62"/>
      <c r="AD132" s="62"/>
    </row>
    <row r="133" spans="1:30" s="63" customFormat="1" ht="13.2" x14ac:dyDescent="0.25">
      <c r="A133" s="55" t="s">
        <v>31</v>
      </c>
      <c r="B133" s="55" t="s">
        <v>128</v>
      </c>
      <c r="C133" s="55" t="s">
        <v>128</v>
      </c>
      <c r="D133" s="57" t="s">
        <v>83</v>
      </c>
      <c r="E133" s="55" t="s">
        <v>95</v>
      </c>
      <c r="F133" s="57" t="s">
        <v>315</v>
      </c>
      <c r="G133" s="55" t="s">
        <v>126</v>
      </c>
      <c r="H133" s="55">
        <v>27101</v>
      </c>
      <c r="I133" s="58" t="s">
        <v>293</v>
      </c>
      <c r="J133" s="65" t="s">
        <v>328</v>
      </c>
      <c r="K133" s="65" t="s">
        <v>329</v>
      </c>
      <c r="L133" s="65"/>
      <c r="M133" s="65"/>
      <c r="N133" s="58" t="s">
        <v>112</v>
      </c>
      <c r="O133" s="58">
        <v>78</v>
      </c>
      <c r="P133" s="66">
        <v>335</v>
      </c>
      <c r="Q133" s="65"/>
      <c r="R133" s="67">
        <v>112024</v>
      </c>
      <c r="S133" s="70"/>
      <c r="T133" s="62">
        <v>0</v>
      </c>
      <c r="U133" s="62">
        <v>26130</v>
      </c>
      <c r="V133" s="69"/>
      <c r="W133" s="61"/>
      <c r="X133" s="62"/>
      <c r="Y133" s="62"/>
      <c r="Z133" s="62"/>
      <c r="AA133" s="62"/>
      <c r="AB133" s="62"/>
      <c r="AC133" s="62"/>
      <c r="AD133" s="62"/>
    </row>
    <row r="134" spans="1:30" s="63" customFormat="1" ht="13.2" x14ac:dyDescent="0.25">
      <c r="A134" s="55" t="s">
        <v>335</v>
      </c>
      <c r="B134" s="55"/>
      <c r="C134" s="55"/>
      <c r="D134" s="57"/>
      <c r="E134" s="55"/>
      <c r="F134" s="57"/>
      <c r="G134" s="55"/>
      <c r="H134" s="55"/>
      <c r="I134" s="58"/>
      <c r="J134" s="65"/>
      <c r="K134" s="65"/>
      <c r="L134" s="65"/>
      <c r="M134" s="65"/>
      <c r="N134" s="58"/>
      <c r="O134" s="58"/>
      <c r="P134" s="66"/>
      <c r="Q134" s="65"/>
      <c r="R134" s="67"/>
      <c r="S134" s="70"/>
      <c r="T134" s="62"/>
      <c r="U134" s="62"/>
      <c r="V134" s="69"/>
      <c r="W134" s="61"/>
      <c r="X134" s="62"/>
      <c r="Y134" s="62"/>
      <c r="Z134" s="62"/>
      <c r="AA134" s="62"/>
      <c r="AB134" s="62"/>
      <c r="AC134" s="62"/>
      <c r="AD134" s="62"/>
    </row>
    <row r="135" spans="1:30" s="63" customFormat="1" ht="13.2" x14ac:dyDescent="0.25">
      <c r="A135" s="55" t="s">
        <v>31</v>
      </c>
      <c r="B135" s="55" t="s">
        <v>128</v>
      </c>
      <c r="C135" s="55" t="s">
        <v>128</v>
      </c>
      <c r="D135" s="57" t="s">
        <v>83</v>
      </c>
      <c r="E135" s="55" t="s">
        <v>32</v>
      </c>
      <c r="F135" s="57" t="s">
        <v>316</v>
      </c>
      <c r="G135" s="55" t="s">
        <v>84</v>
      </c>
      <c r="H135" s="55">
        <v>21601</v>
      </c>
      <c r="I135" s="58" t="s">
        <v>38</v>
      </c>
      <c r="J135" s="58" t="s">
        <v>109</v>
      </c>
      <c r="K135" s="58" t="s">
        <v>110</v>
      </c>
      <c r="L135" s="65"/>
      <c r="M135" s="65"/>
      <c r="N135" s="65" t="s">
        <v>302</v>
      </c>
      <c r="O135" s="65">
        <v>178</v>
      </c>
      <c r="P135" s="66">
        <v>15</v>
      </c>
      <c r="Q135" s="66"/>
      <c r="R135" s="62">
        <f>SUM(S135:AD135)</f>
        <v>2670</v>
      </c>
      <c r="S135" s="70"/>
      <c r="T135" s="62">
        <f>8*15</f>
        <v>120</v>
      </c>
      <c r="U135" s="62"/>
      <c r="V135" s="62">
        <f>30*15</f>
        <v>450</v>
      </c>
      <c r="W135" s="72"/>
      <c r="X135" s="62">
        <f>35*15</f>
        <v>525</v>
      </c>
      <c r="Y135" s="62"/>
      <c r="Z135" s="62">
        <f>35*15</f>
        <v>525</v>
      </c>
      <c r="AA135" s="62"/>
      <c r="AB135" s="62">
        <f>35*15</f>
        <v>525</v>
      </c>
      <c r="AC135" s="62"/>
      <c r="AD135" s="62">
        <f>35*15</f>
        <v>525</v>
      </c>
    </row>
    <row r="136" spans="1:30" s="63" customFormat="1" ht="13.2" x14ac:dyDescent="0.25">
      <c r="A136" s="55" t="s">
        <v>31</v>
      </c>
      <c r="B136" s="55" t="s">
        <v>128</v>
      </c>
      <c r="C136" s="55" t="s">
        <v>128</v>
      </c>
      <c r="D136" s="57" t="s">
        <v>83</v>
      </c>
      <c r="E136" s="55" t="s">
        <v>32</v>
      </c>
      <c r="F136" s="57" t="s">
        <v>316</v>
      </c>
      <c r="G136" s="55" t="s">
        <v>84</v>
      </c>
      <c r="H136" s="55">
        <v>21601</v>
      </c>
      <c r="I136" s="58" t="s">
        <v>38</v>
      </c>
      <c r="J136" s="65" t="s">
        <v>330</v>
      </c>
      <c r="K136" s="65" t="s">
        <v>331</v>
      </c>
      <c r="L136" s="65"/>
      <c r="M136" s="65"/>
      <c r="N136" s="65" t="s">
        <v>102</v>
      </c>
      <c r="O136" s="65">
        <v>181</v>
      </c>
      <c r="P136" s="66">
        <v>5</v>
      </c>
      <c r="Q136" s="66"/>
      <c r="R136" s="62">
        <f t="shared" ref="R136:R138" si="3">SUM(S136:AD136)</f>
        <v>905</v>
      </c>
      <c r="S136" s="70"/>
      <c r="T136" s="62">
        <f>40*5</f>
        <v>200</v>
      </c>
      <c r="U136" s="62"/>
      <c r="V136" s="62">
        <f>1*5</f>
        <v>5</v>
      </c>
      <c r="W136" s="72"/>
      <c r="X136" s="62">
        <f>35*5</f>
        <v>175</v>
      </c>
      <c r="Y136" s="62"/>
      <c r="Z136" s="62">
        <f>35*5</f>
        <v>175</v>
      </c>
      <c r="AA136" s="62"/>
      <c r="AB136" s="62">
        <f>35*5</f>
        <v>175</v>
      </c>
      <c r="AC136" s="62"/>
      <c r="AD136" s="62">
        <f>35*5</f>
        <v>175</v>
      </c>
    </row>
    <row r="137" spans="1:30" s="63" customFormat="1" ht="13.2" x14ac:dyDescent="0.25">
      <c r="A137" s="55" t="s">
        <v>31</v>
      </c>
      <c r="B137" s="55" t="s">
        <v>128</v>
      </c>
      <c r="C137" s="55" t="s">
        <v>128</v>
      </c>
      <c r="D137" s="57" t="s">
        <v>83</v>
      </c>
      <c r="E137" s="55" t="s">
        <v>32</v>
      </c>
      <c r="F137" s="57" t="s">
        <v>316</v>
      </c>
      <c r="G137" s="55" t="s">
        <v>84</v>
      </c>
      <c r="H137" s="55">
        <v>21601</v>
      </c>
      <c r="I137" s="58" t="s">
        <v>38</v>
      </c>
      <c r="J137" s="65" t="s">
        <v>226</v>
      </c>
      <c r="K137" s="65" t="s">
        <v>227</v>
      </c>
      <c r="L137" s="65"/>
      <c r="M137" s="65"/>
      <c r="N137" s="65" t="s">
        <v>252</v>
      </c>
      <c r="O137" s="65">
        <v>180</v>
      </c>
      <c r="P137" s="66">
        <v>40</v>
      </c>
      <c r="Q137" s="66"/>
      <c r="R137" s="62">
        <f t="shared" si="3"/>
        <v>7200</v>
      </c>
      <c r="S137" s="70"/>
      <c r="T137" s="62">
        <f>40*40</f>
        <v>1600</v>
      </c>
      <c r="U137" s="62"/>
      <c r="V137" s="62">
        <f>40*40</f>
        <v>1600</v>
      </c>
      <c r="W137" s="72"/>
      <c r="X137" s="62">
        <f>25*40</f>
        <v>1000</v>
      </c>
      <c r="Y137" s="62"/>
      <c r="Z137" s="62">
        <f>25*40</f>
        <v>1000</v>
      </c>
      <c r="AA137" s="62"/>
      <c r="AB137" s="62">
        <f>25*40</f>
        <v>1000</v>
      </c>
      <c r="AC137" s="62"/>
      <c r="AD137" s="62">
        <f>25*40</f>
        <v>1000</v>
      </c>
    </row>
    <row r="138" spans="1:30" s="63" customFormat="1" ht="13.2" x14ac:dyDescent="0.25">
      <c r="A138" s="55" t="s">
        <v>31</v>
      </c>
      <c r="B138" s="55" t="s">
        <v>128</v>
      </c>
      <c r="C138" s="55" t="s">
        <v>128</v>
      </c>
      <c r="D138" s="57" t="s">
        <v>83</v>
      </c>
      <c r="E138" s="55" t="s">
        <v>32</v>
      </c>
      <c r="F138" s="57" t="s">
        <v>316</v>
      </c>
      <c r="G138" s="55" t="s">
        <v>84</v>
      </c>
      <c r="H138" s="55">
        <v>21601</v>
      </c>
      <c r="I138" s="58" t="s">
        <v>38</v>
      </c>
      <c r="J138" s="65" t="s">
        <v>233</v>
      </c>
      <c r="K138" s="65" t="s">
        <v>234</v>
      </c>
      <c r="L138" s="65"/>
      <c r="M138" s="65"/>
      <c r="N138" s="65" t="s">
        <v>246</v>
      </c>
      <c r="O138" s="65">
        <v>184</v>
      </c>
      <c r="P138" s="66">
        <v>52</v>
      </c>
      <c r="Q138" s="66"/>
      <c r="R138" s="62">
        <f t="shared" si="3"/>
        <v>9568</v>
      </c>
      <c r="S138" s="70"/>
      <c r="T138" s="62">
        <f>40*52</f>
        <v>2080</v>
      </c>
      <c r="U138" s="62"/>
      <c r="V138" s="62">
        <f>44*52</f>
        <v>2288</v>
      </c>
      <c r="W138" s="72"/>
      <c r="X138" s="62">
        <f>25*52</f>
        <v>1300</v>
      </c>
      <c r="Y138" s="62"/>
      <c r="Z138" s="62">
        <f>25*52</f>
        <v>1300</v>
      </c>
      <c r="AA138" s="62"/>
      <c r="AB138" s="62">
        <f>25*52</f>
        <v>1300</v>
      </c>
      <c r="AC138" s="62"/>
      <c r="AD138" s="62">
        <f>25*52</f>
        <v>1300</v>
      </c>
    </row>
    <row r="139" spans="1:30" s="63" customFormat="1" ht="13.2" x14ac:dyDescent="0.25">
      <c r="A139" s="55" t="s">
        <v>31</v>
      </c>
      <c r="B139" s="55" t="s">
        <v>128</v>
      </c>
      <c r="C139" s="55" t="s">
        <v>128</v>
      </c>
      <c r="D139" s="57" t="s">
        <v>83</v>
      </c>
      <c r="E139" s="55" t="s">
        <v>32</v>
      </c>
      <c r="F139" s="57" t="s">
        <v>316</v>
      </c>
      <c r="G139" s="55" t="s">
        <v>84</v>
      </c>
      <c r="H139" s="55">
        <v>25401</v>
      </c>
      <c r="I139" s="58" t="s">
        <v>319</v>
      </c>
      <c r="J139" s="58" t="s">
        <v>111</v>
      </c>
      <c r="K139" s="58" t="s">
        <v>89</v>
      </c>
      <c r="L139" s="65"/>
      <c r="M139" s="65"/>
      <c r="N139" s="65" t="s">
        <v>102</v>
      </c>
      <c r="O139" s="65">
        <v>583</v>
      </c>
      <c r="P139" s="66">
        <v>50.058320000000002</v>
      </c>
      <c r="Q139" s="66"/>
      <c r="R139" s="62">
        <v>29184</v>
      </c>
      <c r="S139" s="70"/>
      <c r="T139" s="62">
        <v>5000</v>
      </c>
      <c r="U139" s="62"/>
      <c r="V139" s="73">
        <v>5000</v>
      </c>
      <c r="W139" s="72"/>
      <c r="X139" s="62">
        <v>5000</v>
      </c>
      <c r="Y139" s="62"/>
      <c r="Z139" s="62">
        <v>5000</v>
      </c>
      <c r="AA139" s="62"/>
      <c r="AB139" s="62">
        <v>5000</v>
      </c>
      <c r="AC139" s="62"/>
      <c r="AD139" s="62">
        <v>4184</v>
      </c>
    </row>
    <row r="140" spans="1:30" s="63" customFormat="1" ht="15" customHeight="1" x14ac:dyDescent="0.25">
      <c r="A140" s="55" t="s">
        <v>31</v>
      </c>
      <c r="B140" s="55" t="s">
        <v>128</v>
      </c>
      <c r="C140" s="55" t="s">
        <v>128</v>
      </c>
      <c r="D140" s="57" t="s">
        <v>83</v>
      </c>
      <c r="E140" s="55" t="s">
        <v>32</v>
      </c>
      <c r="F140" s="57" t="s">
        <v>316</v>
      </c>
      <c r="G140" s="55" t="s">
        <v>84</v>
      </c>
      <c r="H140" s="55">
        <v>35801</v>
      </c>
      <c r="I140" s="58" t="s">
        <v>320</v>
      </c>
      <c r="J140" s="65"/>
      <c r="K140" s="58" t="s">
        <v>336</v>
      </c>
      <c r="L140" s="65"/>
      <c r="M140" s="65"/>
      <c r="N140" s="65" t="s">
        <v>41</v>
      </c>
      <c r="O140" s="65">
        <v>12</v>
      </c>
      <c r="P140" s="69">
        <v>5568</v>
      </c>
      <c r="Q140" s="65"/>
      <c r="R140" s="67">
        <v>66816</v>
      </c>
      <c r="S140" s="70"/>
      <c r="T140" s="62">
        <v>5568</v>
      </c>
      <c r="U140" s="62">
        <v>5568</v>
      </c>
      <c r="V140" s="69">
        <v>5568</v>
      </c>
      <c r="W140" s="61">
        <v>5568</v>
      </c>
      <c r="X140" s="62">
        <v>5568</v>
      </c>
      <c r="Y140" s="62">
        <v>5568</v>
      </c>
      <c r="Z140" s="62">
        <v>5568</v>
      </c>
      <c r="AA140" s="62">
        <v>5568</v>
      </c>
      <c r="AB140" s="62">
        <v>5568</v>
      </c>
      <c r="AC140" s="62">
        <v>5568</v>
      </c>
      <c r="AD140" s="62">
        <v>11136</v>
      </c>
    </row>
  </sheetData>
  <mergeCells count="5">
    <mergeCell ref="Z3:AD3"/>
    <mergeCell ref="A4:AD4"/>
    <mergeCell ref="A7:AD7"/>
    <mergeCell ref="A6:AD6"/>
    <mergeCell ref="A9:H9"/>
  </mergeCells>
  <phoneticPr fontId="29" type="noConversion"/>
  <dataValidations xWindow="1045" yWindow="609" count="11">
    <dataValidation allowBlank="1" showInputMessage="1" showErrorMessage="1" prompt="No Modificar BD" sqref="D10:I11" xr:uid="{00000000-0002-0000-0000-000000000000}"/>
    <dataValidation allowBlank="1" showInputMessage="1" showErrorMessage="1" prompt="Los Capítulos 2000, 4000 y 5000 Tomarlos del Combo Desplegable" sqref="K10:K11" xr:uid="{00000000-0002-0000-0000-000001000000}"/>
    <dataValidation allowBlank="1" showInputMessage="1" showErrorMessage="1" prompt="De Acuerdo a la Descripción del Bien o Servicio_x000a_Cap 2000, 4000 y 5000" sqref="J10:J11" xr:uid="{00000000-0002-0000-0000-000002000000}"/>
    <dataValidation allowBlank="1" showInputMessage="1" showErrorMessage="1" prompt="De Acuerdo al CUC" sqref="N10:N11" xr:uid="{00000000-0002-0000-0000-000004000000}"/>
    <dataValidation allowBlank="1" showInputMessage="1" showErrorMessage="1" prompt="Unicamente Unidades en Enteros (No Decimales)_x000a_En Servicios la Cantidad Debe ser 1" sqref="O10:O11" xr:uid="{00000000-0002-0000-0000-000005000000}"/>
    <dataValidation allowBlank="1" showInputMessage="1" showErrorMessage="1" prompt="Pueden Incluier Decimales Pueden Tomar Precios de Referencia DEA" sqref="P10:P11" xr:uid="{00000000-0002-0000-0000-000006000000}"/>
    <dataValidation allowBlank="1" showInputMessage="1" showErrorMessage="1" prompt="Capturar en Todos los Casos de Acuerdo a la Combo Desplegable" sqref="Q10:Q11"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1" xr:uid="{00000000-0002-0000-0000-00000B000000}"/>
    <dataValidation allowBlank="1" showInputMessage="1" sqref="J114:N118 J121:V123 J124:AD124 J125:Q127 R125:AD140 AE124:XFD140 A141:XFD518 P140 A12:K111 N12:XFD111 L11:M111 W112:XFD123 R112:V120 A112:I140"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F29"/>
  <sheetViews>
    <sheetView topLeftCell="A7" workbookViewId="0">
      <selection activeCell="B3" sqref="B3:F3"/>
    </sheetView>
  </sheetViews>
  <sheetFormatPr baseColWidth="10" defaultRowHeight="14.4" x14ac:dyDescent="0.3"/>
  <cols>
    <col min="2" max="2" width="28" customWidth="1"/>
    <col min="3" max="3" width="55.109375" customWidth="1"/>
    <col min="6" max="6" width="12.88671875" customWidth="1"/>
  </cols>
  <sheetData>
    <row r="1" spans="1:6" ht="34.5" customHeight="1" x14ac:dyDescent="0.3">
      <c r="A1" s="48" t="s">
        <v>46</v>
      </c>
      <c r="B1" s="48"/>
      <c r="C1" s="48"/>
      <c r="D1" s="48"/>
      <c r="E1" s="48"/>
    </row>
    <row r="3" spans="1:6" s="18" customFormat="1" ht="66" customHeight="1" x14ac:dyDescent="0.3">
      <c r="A3" s="17">
        <v>1</v>
      </c>
      <c r="B3" s="49" t="s">
        <v>47</v>
      </c>
      <c r="C3" s="50"/>
      <c r="D3" s="50"/>
      <c r="E3" s="50"/>
      <c r="F3" s="50"/>
    </row>
    <row r="4" spans="1:6" s="18" customFormat="1" ht="66" customHeight="1" x14ac:dyDescent="0.3">
      <c r="A4" s="17">
        <v>2</v>
      </c>
      <c r="B4" s="51" t="s">
        <v>48</v>
      </c>
      <c r="C4" s="51"/>
      <c r="D4" s="51"/>
      <c r="E4" s="51"/>
      <c r="F4" s="51"/>
    </row>
    <row r="5" spans="1:6" s="18" customFormat="1" ht="66" customHeight="1" x14ac:dyDescent="0.3">
      <c r="A5" s="17">
        <v>3</v>
      </c>
      <c r="B5" s="49" t="s">
        <v>49</v>
      </c>
      <c r="C5" s="49"/>
      <c r="D5" s="49"/>
      <c r="E5" s="49"/>
      <c r="F5" s="49"/>
    </row>
    <row r="6" spans="1:6" x14ac:dyDescent="0.3">
      <c r="B6" s="19"/>
    </row>
    <row r="7" spans="1:6" ht="39.75" customHeight="1" thickBot="1" x14ac:dyDescent="0.35">
      <c r="A7" s="48" t="s">
        <v>50</v>
      </c>
      <c r="B7" s="48"/>
      <c r="C7" s="48"/>
    </row>
    <row r="8" spans="1:6" x14ac:dyDescent="0.3">
      <c r="A8" s="20"/>
      <c r="B8" s="21" t="s">
        <v>51</v>
      </c>
      <c r="C8" s="21" t="s">
        <v>52</v>
      </c>
    </row>
    <row r="9" spans="1:6" ht="17.25" customHeight="1" x14ac:dyDescent="0.3">
      <c r="A9" s="45">
        <v>1</v>
      </c>
      <c r="B9" s="47" t="s">
        <v>53</v>
      </c>
      <c r="C9" s="22" t="s">
        <v>54</v>
      </c>
    </row>
    <row r="10" spans="1:6" ht="28.8" x14ac:dyDescent="0.3">
      <c r="A10" s="46"/>
      <c r="B10" s="47"/>
      <c r="C10" s="22" t="s">
        <v>55</v>
      </c>
    </row>
    <row r="11" spans="1:6" ht="52.5" customHeight="1" x14ac:dyDescent="0.3">
      <c r="A11" s="23">
        <v>2</v>
      </c>
      <c r="B11" s="24" t="s">
        <v>56</v>
      </c>
      <c r="C11" s="22" t="s">
        <v>57</v>
      </c>
    </row>
    <row r="12" spans="1:6" ht="43.2" x14ac:dyDescent="0.3">
      <c r="A12" s="45">
        <v>3</v>
      </c>
      <c r="B12" s="52" t="s">
        <v>58</v>
      </c>
      <c r="C12" s="25" t="s">
        <v>59</v>
      </c>
    </row>
    <row r="13" spans="1:6" ht="43.2" x14ac:dyDescent="0.3">
      <c r="A13" s="46"/>
      <c r="B13" s="52"/>
      <c r="C13" s="25" t="s">
        <v>60</v>
      </c>
    </row>
    <row r="14" spans="1:6" ht="28.8" x14ac:dyDescent="0.3">
      <c r="A14" s="26">
        <v>4</v>
      </c>
      <c r="B14" s="24" t="s">
        <v>61</v>
      </c>
      <c r="C14" s="25" t="s">
        <v>62</v>
      </c>
    </row>
    <row r="15" spans="1:6" ht="43.2" x14ac:dyDescent="0.3">
      <c r="A15" s="23">
        <v>5</v>
      </c>
      <c r="B15" s="24" t="s">
        <v>14</v>
      </c>
      <c r="C15" s="22" t="s">
        <v>63</v>
      </c>
    </row>
    <row r="16" spans="1:6" ht="28.8" x14ac:dyDescent="0.3">
      <c r="A16" s="53">
        <v>6</v>
      </c>
      <c r="B16" s="52" t="s">
        <v>64</v>
      </c>
      <c r="C16" s="22" t="s">
        <v>65</v>
      </c>
    </row>
    <row r="17" spans="1:3" x14ac:dyDescent="0.3">
      <c r="A17" s="53"/>
      <c r="B17" s="52"/>
      <c r="C17" s="22" t="s">
        <v>66</v>
      </c>
    </row>
    <row r="18" spans="1:3" ht="43.2" x14ac:dyDescent="0.3">
      <c r="A18" s="54">
        <v>7</v>
      </c>
      <c r="B18" s="52" t="s">
        <v>67</v>
      </c>
      <c r="C18" s="22" t="s">
        <v>68</v>
      </c>
    </row>
    <row r="19" spans="1:3" x14ac:dyDescent="0.3">
      <c r="A19" s="54"/>
      <c r="B19" s="52"/>
      <c r="C19" s="22" t="s">
        <v>69</v>
      </c>
    </row>
    <row r="20" spans="1:3" ht="43.2" x14ac:dyDescent="0.3">
      <c r="A20" s="54">
        <v>8</v>
      </c>
      <c r="B20" s="52" t="s">
        <v>17</v>
      </c>
      <c r="C20" s="25" t="s">
        <v>70</v>
      </c>
    </row>
    <row r="21" spans="1:3" x14ac:dyDescent="0.3">
      <c r="A21" s="54"/>
      <c r="B21" s="52"/>
      <c r="C21" s="25" t="s">
        <v>71</v>
      </c>
    </row>
    <row r="22" spans="1:3" ht="72" x14ac:dyDescent="0.3">
      <c r="A22" s="54">
        <v>9</v>
      </c>
      <c r="B22" s="52" t="s">
        <v>72</v>
      </c>
      <c r="C22" s="25" t="s">
        <v>73</v>
      </c>
    </row>
    <row r="23" spans="1:3" ht="28.8" x14ac:dyDescent="0.3">
      <c r="A23" s="54"/>
      <c r="B23" s="52"/>
      <c r="C23" s="25" t="s">
        <v>74</v>
      </c>
    </row>
    <row r="24" spans="1:3" ht="57.6" x14ac:dyDescent="0.3">
      <c r="A24" s="54">
        <v>10</v>
      </c>
      <c r="B24" s="52" t="s">
        <v>75</v>
      </c>
      <c r="C24" s="25" t="s">
        <v>76</v>
      </c>
    </row>
    <row r="25" spans="1:3" ht="17.25" customHeight="1" x14ac:dyDescent="0.3">
      <c r="A25" s="54"/>
      <c r="B25" s="52"/>
      <c r="C25" s="27" t="s">
        <v>77</v>
      </c>
    </row>
    <row r="26" spans="1:3" ht="17.25" customHeight="1" x14ac:dyDescent="0.3">
      <c r="A26" s="54"/>
      <c r="B26" s="52"/>
      <c r="C26" s="27" t="s">
        <v>78</v>
      </c>
    </row>
    <row r="27" spans="1:3" ht="17.25" customHeight="1" x14ac:dyDescent="0.3">
      <c r="A27" s="54"/>
      <c r="B27" s="52"/>
      <c r="C27" s="27" t="s">
        <v>79</v>
      </c>
    </row>
    <row r="28" spans="1:3" ht="43.2" x14ac:dyDescent="0.3">
      <c r="A28" s="54">
        <v>11</v>
      </c>
      <c r="B28" s="52" t="s">
        <v>80</v>
      </c>
      <c r="C28" s="25" t="s">
        <v>81</v>
      </c>
    </row>
    <row r="29" spans="1:3" ht="28.8" x14ac:dyDescent="0.3">
      <c r="A29" s="54"/>
      <c r="B29" s="52"/>
      <c r="C29" s="25" t="s">
        <v>82</v>
      </c>
    </row>
  </sheetData>
  <mergeCells count="21">
    <mergeCell ref="A28:A29"/>
    <mergeCell ref="B28:B29"/>
    <mergeCell ref="A20:A21"/>
    <mergeCell ref="B20:B21"/>
    <mergeCell ref="A22:A23"/>
    <mergeCell ref="B22:B23"/>
    <mergeCell ref="A24:A27"/>
    <mergeCell ref="B24:B27"/>
    <mergeCell ref="A12:A13"/>
    <mergeCell ref="B12:B13"/>
    <mergeCell ref="A16:A17"/>
    <mergeCell ref="B16:B17"/>
    <mergeCell ref="A18:A19"/>
    <mergeCell ref="B18:B19"/>
    <mergeCell ref="A9:A10"/>
    <mergeCell ref="B9:B10"/>
    <mergeCell ref="A1:E1"/>
    <mergeCell ref="B3:F3"/>
    <mergeCell ref="B4:F4"/>
    <mergeCell ref="B5:F5"/>
    <mergeCell ref="A7:C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PAAASINE_INICIAL_ZS04_2022</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2022-02-16T15:55:57Z</cp:lastPrinted>
  <dcterms:created xsi:type="dcterms:W3CDTF">2021-02-12T05:38:41Z</dcterms:created>
  <dcterms:modified xsi:type="dcterms:W3CDTF">2022-05-12T17:41:25Z</dcterms:modified>
</cp:coreProperties>
</file>